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ttps://universidadmag-my.sharepoint.com/personal/gruiz_unimagdalena_edu_co/Documents/PDU 2010-2019/2019 Seguimiento/"/>
    </mc:Choice>
  </mc:AlternateContent>
  <xr:revisionPtr revIDLastSave="36" documentId="14_{98111BE8-4C34-4B12-B151-8BFC6DF129D3}" xr6:coauthVersionLast="44" xr6:coauthVersionMax="44" xr10:uidLastSave="{66B57DAD-0D27-4F88-80D1-6AFB2CAA6F1B}"/>
  <bookViews>
    <workbookView xWindow="3615" yWindow="405" windowWidth="18930" windowHeight="12390" xr2:uid="{2BFA46CC-D7CB-452C-AFCE-4B9A99F91958}"/>
  </bookViews>
  <sheets>
    <sheet name="Inicadores" sheetId="1" r:id="rId1"/>
    <sheet name="Inversión" sheetId="3" r:id="rId2"/>
  </sheets>
  <definedNames>
    <definedName name="_xlnm._FilterDatabase" localSheetId="0" hidden="1">Inicadores!$A$1:$N$92</definedName>
    <definedName name="_xlnm.Print_Area" localSheetId="0">Inicadores!$C$1:$N$91</definedName>
    <definedName name="_xlnm.Print_Titles" localSheetId="0">Inicadores!$1:$1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89" i="1" l="1"/>
  <c r="M88" i="1"/>
  <c r="M87" i="1"/>
  <c r="M86" i="1"/>
  <c r="M85" i="1"/>
  <c r="M84" i="1"/>
  <c r="M83" i="1"/>
  <c r="M82" i="1"/>
  <c r="M81" i="1"/>
  <c r="M80" i="1"/>
  <c r="M78" i="1"/>
  <c r="M77" i="1"/>
  <c r="M76"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K28" i="1"/>
  <c r="M28" i="1" s="1"/>
  <c r="M27" i="1"/>
  <c r="K26" i="1"/>
  <c r="M26" i="1" s="1"/>
  <c r="M24" i="1"/>
  <c r="M23" i="1"/>
  <c r="M22" i="1"/>
  <c r="M21" i="1"/>
  <c r="M20" i="1"/>
  <c r="M19" i="1"/>
  <c r="M18" i="1"/>
  <c r="M17" i="1"/>
  <c r="K16" i="1"/>
  <c r="M16" i="1" s="1"/>
  <c r="M15" i="1"/>
  <c r="M14" i="1"/>
  <c r="M13" i="1"/>
  <c r="M12" i="1"/>
  <c r="M11" i="1"/>
  <c r="M10" i="1"/>
  <c r="M9" i="1"/>
  <c r="M6" i="1"/>
  <c r="M5" i="1"/>
  <c r="M4" i="1"/>
  <c r="M3" i="1"/>
  <c r="M2" i="1"/>
  <c r="M9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Genny Ruiz Joya</author>
  </authors>
  <commentList>
    <comment ref="K16" authorId="0" shapeId="0" xr:uid="{738CE42F-4571-47D8-941D-D659AB0075E0}">
      <text>
        <r>
          <rPr>
            <sz val="9"/>
            <color indexed="81"/>
            <rFont val="Tahoma"/>
            <family val="2"/>
          </rPr>
          <t>28 programas de pregrado
2 programas de posgrado</t>
        </r>
      </text>
    </comment>
  </commentList>
</comments>
</file>

<file path=xl/sharedStrings.xml><?xml version="1.0" encoding="utf-8"?>
<sst xmlns="http://schemas.openxmlformats.org/spreadsheetml/2006/main" count="398" uniqueCount="314">
  <si>
    <t>Tema</t>
  </si>
  <si>
    <t>Objetivo</t>
  </si>
  <si>
    <t>Indicador</t>
  </si>
  <si>
    <t>Porcentaje de la meta 2019 alcanzada</t>
  </si>
  <si>
    <t>Observaciones</t>
  </si>
  <si>
    <t>Meta</t>
  </si>
  <si>
    <t>ASEGURAMIENTO DE LA CALIDAD Y ACREDITACIÓN</t>
  </si>
  <si>
    <t>Consolidar un sistema de aseguramiento de la calidad que garantice la acreditación por alta calidad de los programas académicos a nivel nacional y/o internacional, y la acreditación institucional</t>
  </si>
  <si>
    <t>1.1</t>
  </si>
  <si>
    <t>Acreditación institucional de alta calidad</t>
  </si>
  <si>
    <t>Institución acreditada por cuatro (4) años mediante resolución otorgada por el Ministerio de Educación Nacional N° 16891 de 2016 (vigencia agosto 2020)</t>
  </si>
  <si>
    <t>1.2</t>
  </si>
  <si>
    <t>Número de programas de pregrado acreditados</t>
  </si>
  <si>
    <t>Administración de Empresas (Resolución 17371 del 27 de Diciembre de 2019. 4 años)
Biología (Resolución 6103 de junio 2019, 6 años)
Cine y Audiovisuales (Resolución 14783 de julio de 2017, 4 años)
Economía (Resolución 8340 de agosto del 2019, 6 años)
Enfermería (Resolución 18214 de septiembre de 2017, 4 años)
Ingeniería Agronómica (en espera de resolución)
Ingeniería Pesquera (Resolución 14784 del 28 julio de 2017, 7 años)</t>
  </si>
  <si>
    <t>1.3</t>
  </si>
  <si>
    <t>Número de programas de pregrado acreditados internacionalmente</t>
  </si>
  <si>
    <t>Certificación Internacional TEDQUAL  - Organización Mundial del Turismo – OMT para los programas de Tecnología en Gestión Hotelera Turística y Administración de Empresas Turísticas y Hoteleras -Recibió la Auditoría (vigencia 2021)</t>
  </si>
  <si>
    <t>1.4</t>
  </si>
  <si>
    <t>Número de programas de posgrado acreditados</t>
  </si>
  <si>
    <t>Dificultades:
• Falta de claridad en los lineamientos de acreditación para programas en red.
• Falta de un repositorio de información Institucional con datos estadísticos acordes a los lineamientos y normatividad para la construcción de los informes de autoevaluación y documentos maestros.
• Los programas de posgrado de la Universidad no cumplen con el requisito de las cohortes para acreditarse.</t>
  </si>
  <si>
    <t>1.5</t>
  </si>
  <si>
    <t>Número de programas de posgrado acreditados internacionalmente.</t>
  </si>
  <si>
    <t>A la fecha la Institución no cuenta con un programa de postgrado acreditado, condición inicial para que dichos programas puedan tener la oportunidad de focalizarse hacia una acreditación internacional. Además, el CNA no ha abierto convocatoria con Instituciones externas para acreditaciones internacionales de programas de posgrados.</t>
  </si>
  <si>
    <t>Fortalecer la internacionalización de los procesos misionales: docencia, investigación y extensión promoviendo la apertura e interacción con la comunidad internacional</t>
  </si>
  <si>
    <t>2.1</t>
  </si>
  <si>
    <t>Documento de política y plan de internacionalización aprobados</t>
  </si>
  <si>
    <t>No</t>
  </si>
  <si>
    <t>Sí</t>
  </si>
  <si>
    <t xml:space="preserve">Se presentó borrador de Acuerdo Superior de Política de Internacionalización en sesión de Consejo Académico en primer semestre de 2017. Se realizaron sesiones de trabajo con diferentes oficinas y facultades en 2017 y 2018 para recabar conceptos que tengan en cuenta la evolución de la internacionalización en la institución y el nuevo direccionamiento estratégico a partir de 2017. </t>
  </si>
  <si>
    <t>2.2</t>
  </si>
  <si>
    <t>Documento de política y plan de bilingüismo aprobados</t>
  </si>
  <si>
    <t>En 2017 se firma el Acuerdo Académico 40, mediante el cual se permite a los estudiantes presentar como requisito de grado cualquier idioma extranjero. En 2018 se expide la resolución rectoral donde se establecen los precios de los cursos de inglés, mediante la cual se otorgan beneficios para docentes y administrativos. Resolución de Vicerrectoria Académica para cursos inter-semestrales en 2019 y para la integración del inglés en todos los programas académicos. La integración del inglés a los planes de estudio en las diferentes facultades y programas académicos implica un dialogo amplio que tome en cuenta las particularidades de cada área. En 2019 se proyecta la aprobación del acuerdo que organiza esta integración.</t>
  </si>
  <si>
    <t>2.3</t>
  </si>
  <si>
    <t>Número de programas académicos en doble titulación</t>
  </si>
  <si>
    <t>*Ingeniería Electrónica - Politécnico Nantes (Francia)
*Ingeniería de Sistemas Politécnico Nantes (Francia)
*Ingeniería Industrial - Ecole Ntionale d’Ingenieurs de Metz ENIM (Francia)
*Ingeniería Civil Universidade do Minho (Portugal) y Politécnico Nantes (Francia)
*Negocios Internacionales Universidad Libre de Bruselas (Bélgica)
*Administración de Empresas Universidad Libre de Bruselas (Bélgica)
*Psicología  - Sapienza Universitá Di Roma (Italia)
*Ingeniería Ambiental - Politécnico Nantes (Francia)</t>
  </si>
  <si>
    <t>2.4</t>
  </si>
  <si>
    <t>Creación de un fondo de internacionalización</t>
  </si>
  <si>
    <t>Acuerdo Superior No. 016 de 2015 Estatuto Presupuestal creó el fondo y falta reglamentarlo para su puesta en funcionamiento.</t>
  </si>
  <si>
    <t>2.5</t>
  </si>
  <si>
    <t>Porcentaje de docentes de planta certificados nivel B2 en inglés</t>
  </si>
  <si>
    <t>N.D.</t>
  </si>
  <si>
    <t>Se ha avanzado en la realización de convocatorias de Movilidad Internacional, Inversión en Formación Avanzada y Cursos de Idiomas para docentes. Se cuenta con 28 docentes con nivel B2 o superior (6 C1)</t>
  </si>
  <si>
    <t>2.6</t>
  </si>
  <si>
    <t>Porcentaje de administrativos certificados nivel B1 en inglés</t>
  </si>
  <si>
    <t>La principal dificultad tiene que ver con la necesidad de aprobación e implementación del Plan de multilingüismo. Aunque no se han alcanzado logros concretos, en el año 2018 se evaluó el nivel de inglés de 52 contratistas y 37 funcionarios a través del Departamento de Estudios Generales, donde se obtuvo el siguiente resultado para el nivel de ingles B1: Contratistas 2 y Funcionarios 1.</t>
  </si>
  <si>
    <t>2.7</t>
  </si>
  <si>
    <t>Número de profesores en movilidad y/o intercambio</t>
  </si>
  <si>
    <t>De manera general, se ha logrado promover una movilidad internacional docente de alta calidad, mediante la formación posgradual y estancias de investigación en destinos de excelencia (Purdue, Cornell, Groningen, entre otros) financiada por instrumentos internos (Programas de Formación Avanzada y Formación Científica) y externos (Erasmus Mundus y Erasmus +). Así mismo, se realizan eventos, simposios y conferencias en el campus con una alta frecuencia y calidad de los invitados internacionales.</t>
  </si>
  <si>
    <t>2.8</t>
  </si>
  <si>
    <t>Número de estudiantes en movilidad y/o intercambio</t>
  </si>
  <si>
    <t>La consolidación y el crecimiento de las convocatorias de apoyo a la movilidad estudiantil Conexión Global, Pasantías Globales, Practicas Globales y doble titulación; así como la gestión de recursos externos para movilidad mediante los programas Erasmus Mundus, Erasmus +, ELAP, Jóvenes Ingenieros y Alemania implicaron la superación con creces de las metas trazadas</t>
  </si>
  <si>
    <t>2.9</t>
  </si>
  <si>
    <t>Número de administrativos en movilidad y/o intercambio</t>
  </si>
  <si>
    <t>La participación de la Universidad en los Programas Erasmus Mundus y Erasmus +, ha permitido movilidad de funcionarios y docentes en encargos administrativos para el desarrollo de agendas de cooperación y formación con universidades europeas. Asa mismo, la agenda de cooperación que impone la dirección de programas académicos, facultades y otras dependencias llevan a que aumente la movilidad de este tipo.</t>
  </si>
  <si>
    <t>2.10</t>
  </si>
  <si>
    <t>Número de programas académicos con convenios internacionales activos</t>
  </si>
  <si>
    <t>Todos los programas de pregrado y posgrado de la Universidad pueden acceder a los convenios internacionales suscritos, los cuales se sostienen con universidades extranjeras que reflejan la totalidad de la oferta académica. A 2019, la totalidad los programas de pregrado y posgrado de la universidad desarrollaron actividades de cooperación en el marco de convenios internacionales y con universidades aliadas con las que no se han suscrito acuerdos</t>
  </si>
  <si>
    <t>Ampliar cobertura y la oferta académica en el pregrado y en el posgrado</t>
  </si>
  <si>
    <t>3.1</t>
  </si>
  <si>
    <t>Número de programas de pregrado presencial ofertados</t>
  </si>
  <si>
    <t>La Universidad del Magdalena recibió durante el año 2019 (marzo-diciembre), por parte del Ministerio de Educación Nacional, el registro calificado para 10 nuevos programas Se espera que estos programas puedan ofertarse en el año 2020</t>
  </si>
  <si>
    <t>3.2</t>
  </si>
  <si>
    <t>Número de programas de posgrado ofertados</t>
  </si>
  <si>
    <t>Número de programas de posgrado ofertados - Especializaciones</t>
  </si>
  <si>
    <t>A partir de 2016 la Universidad emprendió la importante tarea de ampliar la cobertura educativa para brindar, una nueva oferta de programas de posgrados, pasando de tener 5 Especializaciones ofertadas en el 2017 a 14 en el 2019. Se crearon 21 nuevos programas de Especialización en el periodo 2009-2019. Para el año 2020 se espera ofertar 2 Especializaciónes que recibieron registro a finales de 2019.</t>
  </si>
  <si>
    <t>3.3</t>
  </si>
  <si>
    <t>Número de programas de posgrado ofertados - Maestrías</t>
  </si>
  <si>
    <t>La Universidad creó 22 nuevos programas de Maestría en el periodo 2009-2019. Como parte del esfuerzo por ampliar la cobertura educativa para brindar, a la comunidad local, regional y nacional, una nueva oferta de programas académicos de posgrado, se logró pasar de tener 6 maestrías ofertadas en el 2017 a 15 en el 2019.</t>
  </si>
  <si>
    <t>3.4</t>
  </si>
  <si>
    <t>Número de programas de posgrado ofertados - Doctorados</t>
  </si>
  <si>
    <t>Ofertados 3 programas de doctorado (Ciencias del Mar; Doctorado en Ciencias Físicas y Ciencias de la Educación). 
El Doctorado en Educación e Interculturalidad con Enfoque Territorial (visita pares en noviembre, a la espera de registro)</t>
  </si>
  <si>
    <t>Fortalecer la presencia regional de la Universidad</t>
  </si>
  <si>
    <t>4.1</t>
  </si>
  <si>
    <t>Número de sedes de la Universidad creadas en la Región</t>
  </si>
  <si>
    <t>Presupuesto insuficiente para inicio de obras y sostenimiento futuro de una nueva sede que permita hacer presencia en otros municipios y departamentos.Por lo anterior las estrategias han estado orientadas a fortalecer la regionalización en los diferentes municipios a través de la oferta de programas técnicos y tecnológicos con el fortalecimiento de la estructura académica y administrativa y la renovación del Centro para la Regionalización de la Educación y las Oportunidades CREO de la Universidad del Magdalena</t>
  </si>
  <si>
    <t>4.2</t>
  </si>
  <si>
    <t>Número de programas tecnológicos a distancia ofertados</t>
  </si>
  <si>
    <t>Tecnología en atención integral a la primera infancia
Tecnología en Educación Física, Recreación y Deportes
Tecnología en Gestión de la Seguridad y Salud para el Trabajo
Tecnología en Gestión Pública Territorial</t>
  </si>
  <si>
    <t>4.3</t>
  </si>
  <si>
    <t>Número de programas técnicos profesionales a distancia ofertados</t>
  </si>
  <si>
    <t>Técnicos Profesionales en: 
*Prevención de Riesgos Laborales
*Procesos de Gestión Pública Territorial.</t>
  </si>
  <si>
    <t>4.4</t>
  </si>
  <si>
    <t>Número de programas en educación para el trabajo y desarrollo humano</t>
  </si>
  <si>
    <t>La oferta se ha mantenido con base en la demanda de estudiantes para cada uno de los programas
De los 17, no ha sido posible ofertar 3 programas debido a las particularidades de los programas y los centros de tutoría en los que tendrían que desarrollarse:
* Técnico Laboral por Competencias en Operaciones Básicas Pesqueras.
* Tecnico Laboral por Competencias en Operario Agrícola Cultivo de Banano.
* Técnico Laboral por Competencias en Cosecha y Beneficio de Cafés Especiales.</t>
  </si>
  <si>
    <t>Desarrollar un modelo de gestión de personal que eleve el nivel de formación y competencias del talento humano</t>
  </si>
  <si>
    <t>5.1</t>
  </si>
  <si>
    <t>Documento de política y plan de desarrollo docente aprobado</t>
  </si>
  <si>
    <t>Se cuenta con documento borrador del Plan de Desarrollo Docente para ser aprobado en 2020
Se han aprobado 12 Acuerdos Superiores que impactan 6 de los 11 objetivos del Estatuto Profesoral.</t>
  </si>
  <si>
    <t>5.2</t>
  </si>
  <si>
    <t>Porcentaje de docentes de planta con título de Doctorado</t>
  </si>
  <si>
    <t>La Universidad del Magdalena impulsa políticas y programas que permiten el desarrollo profesoral. En el área formativa, se destaca el Programa de Formación Avanzada para la Docencia, donde se han flexibilizado los requisitos para garantizar el acceso a las comisiones de estudios a través del Programa (Acuerdo Superior 024 de 2017). A 2019, 87 profesores de planta cuentan con título de doctor. El programa de Formación avanzada ha permitido que entre 2010 y 2019 36 docentes obtengan el título de doctor, se encuentran 10 cursando estudios.</t>
  </si>
  <si>
    <t>5.3</t>
  </si>
  <si>
    <t>Número de docentes de planta en el programa de Formación Avanzada</t>
  </si>
  <si>
    <t>A partir del 2008, se han desarrollo mejoras en las políticas y en la reglamentación del programa de Formación Avanzada para la Docencia y la Investigación, esto con el propósito de permitir mayor acceso de los docentes al programa (Acuerdos superiores 023 de 2008, 022, 032 de 2009 y 008 de 2014). El desfinanciamiento de la Educación Pública en el país y las pocas transferencias recibidas por parte de la Nación dificultan el financiamiento de programas como el de formación avanzada.</t>
  </si>
  <si>
    <t>5.4</t>
  </si>
  <si>
    <t>Porcentaje de profesores en programas de formación docente</t>
  </si>
  <si>
    <t>Se avanza en la planeación para la construcción del programa de cualificación del talento humano, en temas como educación inclusiva, educación diferencial.
Sin embargo, faltan recursos financieros y físicos para organizar y desarrollar más actividades de formación a docentes.</t>
  </si>
  <si>
    <t>5.5</t>
  </si>
  <si>
    <t>Número de docentes en la planta</t>
  </si>
  <si>
    <t>Desde 2010, se logró la vinculación de 102 profesores de planta, 86 por concurso, 15 a través del programa de Formación Avanzada y el reingreso a la carrera docente de 1 profesor.
Mediante Acuerdos Superiores 011 de 2014 y 001 de 2015 se creó la planta docente con 400 profesores en el horizonte a 2019. Para la vinculación de los docentes se abrieron 3 convocatorias a la carrera en la Institución en los periodos 2009-2010 con 27 profesores vinculados, 2014-2015 con 19 docentes vinculados, 2015-2016 con 18 docentes vinculados y en 2016 con 20 vinculados. Adicionalmente mediante Acuerdo Superior 002 de 2015, se habilitó el mecanismo de reingreso a la carrera docente.</t>
  </si>
  <si>
    <t>5.6</t>
  </si>
  <si>
    <t>Número de empleos administrativos en la planta</t>
  </si>
  <si>
    <t>Se creó la planta con 251 empleos administrativos mediante Acuerdo Superior No. 018 de 2011,mediante Acuerdo Superior 023 del 6 de diciembre de 2013 se crearon 40 nuevos empleos. En posteriores ajustes a la planta se crearon, modificaron y suprimieron empleos así: 4 empleos de carrera creados (Acuerdo superior 1 de 2018), modificación a la planta con 31 nuevos empleos y suprimidos 25 empleos, supresión de 1 empleo para CREO y se 4 nuevos para 2019 de nivel directivo. Finalmente, se presentó 1 retiro del servicio por pensión en la Planta Temporal.</t>
  </si>
  <si>
    <t>5.7</t>
  </si>
  <si>
    <t>Número de administrativos en carrera</t>
  </si>
  <si>
    <t>Mediante Acuerdo Superior 013 de 2011, se expidió el Estatuto de Empleados Públicos de la Universidad del Magdalena, Acuerdo Superior 018 de 2011, se establece la Planta de Personal Administrativo de la Universidad y el Acuerdo Superior 017 de 2013 expidió el Estatuto de Carrera de Empleados Administrativos. Sin embargo, el acto administrativo, Acuerdo Superior No. 017 de 2013, fue demandado ante la jurisdicción de lo contencioso administrativo y por lo tanto se decide esperar las decisiones judiciales, así como su debida ejecutoria y firmeza, con el fin de tomar las decisiones que en derecho corresponda.
Se están realizando mesas de trabajo con las organizaciones sindicales, para la formulación y expedición de un nuevo Estatuto de Empleados Públicos y de Carrera</t>
  </si>
  <si>
    <t>5.8</t>
  </si>
  <si>
    <t>Número de administrativos en programas de formación y posgrado</t>
  </si>
  <si>
    <t>Se están realizando mesas de trabajo con las organizaciones sindicales, para la formulación y expedición de un nuevo Estatuto de Empleados Públicos y de Carrera que permitan la vinculación de administrativos en estos programas</t>
  </si>
  <si>
    <t>FORMACIÓN AVANZADA Y DESARROLLO HUMANO</t>
  </si>
  <si>
    <t>Mejorar la calidad de vida y el bienestar de la comunidad universitaria</t>
  </si>
  <si>
    <t>6.1</t>
  </si>
  <si>
    <t>Documento de política y plan de bienestar aprobado</t>
  </si>
  <si>
    <t>se realizó el proceso de  socializaciòn de la política de Bienestar Universitario con los sindicatos y está a la espera de su revisión por el Consejo Superior. Se proyecta aprobar en 2020</t>
  </si>
  <si>
    <t>6.2</t>
  </si>
  <si>
    <t>Porcentaje de docentes y administrativos en programas y/o actividades de bienestar</t>
  </si>
  <si>
    <t>Se logró masificar y consolidar las actividades para los estamentos docentes y administrativos como: comparsa de los docentes y funcionarios participaron en varias actividades como: Carnavales de Pescaito, Festival Vallenato, Festival de la Cumbia, Fiesta del Mar y Semana Cultural; se continúan consolidando los jueves de bienestar y las ferias de bienestar Universitario.
En el área de deporte se brindó el apoyo en la participación de los juegos Ascun para administrativos y docentes y en los torneos nacionales de SintraUnal.</t>
  </si>
  <si>
    <t>6.3</t>
  </si>
  <si>
    <t>Porcentaje de estudiantes en programas y/o actividades de bienestar</t>
  </si>
  <si>
    <t>• Programas: Almuerzos y Refrigerios gratuitos (desde 2009), Ayudantías estudiantiles Pro tempore, Ayudantías Académicas en Docencia, Investigación y Extensión.
• Institucionalización del Encuentro semestral de estudiantes de primer semestre con entrega de computadores portátiles para el mejor examen de admisión en cada programa.
• Semana cultural
• Copa UNIMAGDALENA</t>
  </si>
  <si>
    <t>6.4</t>
  </si>
  <si>
    <t>Porcentaje de estudiantes con becas y exoneraciones</t>
  </si>
  <si>
    <t>Desde la creación del Fondo para la Manutención y el Desarrollo Estudiantil (2009), se ha venido fortaleciendo las exoneraciones y estímulos a estudiantes de la modalidad pregrado presencial y a distancia, entre ellos se mencionan: por rendimiento académico, bachilleres procedentes de municipios con bajo desarrollo económico y social, bachilleres pertenecientes a minorías étnicas, mujeres bachilleres cabeza de familia, bachilleres pertenecientes a la población desplazada; bachilleres deportistas; bachilleres artistas; aspirantes de estrato 1 y 2 procedentes de colegios públicos del Distrito Turístico, Cultural e Histórico de Santa Marta; entre otros.</t>
  </si>
  <si>
    <t>INVESTIGACIÓN, INNOVACIÓN Y RESPONSABILIDAD SOCIAL Y AMBIENTAL</t>
  </si>
  <si>
    <t xml:space="preserve"> Promover el desarrollo de Ciencia, Tecnología e Innovación que impulse la transformación productiva y el desarrollo sostenible de la región y el país</t>
  </si>
  <si>
    <t>7.1</t>
  </si>
  <si>
    <t>Documento de política y plan aprobado</t>
  </si>
  <si>
    <t>Sistema de Investigación de la Universidad del Magdalena, adoptado institucionalmente por medio del Acuerdo Superior 04 del 2015 
Se aprobaron las áreas para el desarrollo institucional en el ámbito de las actividades de ciencia, tecnología e innovación (CTeI) mediante acuerdo superior 018 del 2018 , definidas de la siguiente manera: Ambiente y Sostenibilidad, Competitividad, Salud Integral y Calidad de Vida, y Educación, Cultura y Sociedad.</t>
  </si>
  <si>
    <t>7.2</t>
  </si>
  <si>
    <t>Número de institutos creados</t>
  </si>
  <si>
    <t>Se han realizado visitas a institutos de investigación para conocer su funcionamiento, constitución y articulación con el entorno y de esta manera conocer la viabilidad en materia estratégica de la creación de estos institutos en la Institución.</t>
  </si>
  <si>
    <t>7.3</t>
  </si>
  <si>
    <t xml:space="preserve"> Artículos publicados en revistas indexadas u Homologadas por Colciencias y Reconocidas por el CIARP</t>
  </si>
  <si>
    <t>La producción científica resultado de los proyectos de investigación o creación artística se ha incrementado en los últimos cinco años debido al trabajo de los investigadores y los diferentes programas de fomento, apoyo y financiación ejecutados por Unimagdalena.</t>
  </si>
  <si>
    <t>7.4</t>
  </si>
  <si>
    <t xml:space="preserve">Número de revistas indexadas </t>
  </si>
  <si>
    <t>La Editorial Unimagdalena desarrolla estrategias que permitan la categorización y el reconocimiento a nivel regional y nacional de nuestras publicaciones seriadas, en el caso de las revistas institucionales se obtuvo la clasificación en la Convocatoria de indexación No. 830 de 2018 (enero a diciembre 2020)
PRAXIS - C (C 2017)
DUAZARY - C (B 2019)
CLÍO AMÉRICA - C (C 2019)</t>
  </si>
  <si>
    <t>7.5</t>
  </si>
  <si>
    <t>Artículos publicados en Revistas de Alto impacto -  ISI y JCR</t>
  </si>
  <si>
    <t>7.6</t>
  </si>
  <si>
    <t>Libros producto de investigación</t>
  </si>
  <si>
    <t>Se estableció como acción prioritaria para incentivar la publicación de obras, la apertura de convocatorias no sólo para financiar los libros a editar, sino para capacitar a los miembros de la comunidad universitaria en la elaboración de estos. Es por esto que entre los años 2017 y 2019 se han dado apertura a 7 convocatorias. Estas convocatorias han despertado el interés de los miembros de la Universidad por la escritura, generando un incremento en las obras que publica la Editorial</t>
  </si>
  <si>
    <t>7.7</t>
  </si>
  <si>
    <t>Número de registros de propiedad intelectual (patentes de invención, Patentes de modelo de utilidad, Registro de software, registro de obras audiovisuales y obtentores vegetales)</t>
  </si>
  <si>
    <t>A 2019 se obtuvieron 2 patentes de invención por parte de la Superintendencia de Industria y Comercio, se otorgaron los registros de 13 softwares por parte de las Dirección Nacional de Derechos de autor. Se obtuvo también por parte de la Dirección Nacional de Derechos de Autor el registro de obras literarias editadas. Se otorgó el registro de 8 marcas ante la Superintendencia de Industria y Comercio las cuales se destaca el sello Editorial Unimagdalena, Oraloteca y los logos de los grupos de investigación</t>
  </si>
  <si>
    <t>7.8</t>
  </si>
  <si>
    <t>Número de membresías en redes activas</t>
  </si>
  <si>
    <t>En 2019 se realizaron reuniones de los investigadores y la Vicerrectoría de Investigación para la participación formal en asociaciones y redes de investigación con el fin de poder desarrollar actividades que generen resultados favorables e impacten en la calidad de los productos que se obtienen de dichas actividades.
Sin embargo, actualmente no se cuenta con la verificación real de esas membresías y muchas son realizadas de manera informal por lo cual no se tiene un soporte de que se encuentran activas.</t>
  </si>
  <si>
    <t>7.9</t>
  </si>
  <si>
    <t>Número de estudiantes en grupos de investigación</t>
  </si>
  <si>
    <t>Número de estudiantes en grupos de investigación - Semilleros</t>
  </si>
  <si>
    <t>Se mantiene un crecimiento en la vinculación de los estudiantes de pregrado en las diferentes actividades que se pueden realizar en el marco de los grupos de investigación. Estas actividades al pasar el tiempo se han diversificado lo cual ha permitido que los estudiantes puedan desenvolverse como ayudantes de investigación, estudiantes de trabajo de grado, desarrollo de prácticas de innovación y emprendimiento y otras actividades que se deriven del quehacer diario de los grupos de investigación.</t>
  </si>
  <si>
    <t>7.10</t>
  </si>
  <si>
    <t>Número de estudiantes en grupos de investigación - Maestrías</t>
  </si>
  <si>
    <t>Por medio de las actividades de ciencia, tecnología e innovación que aportan a la formación académica de los estudiantes en los diferentes programas de maestría, se vincula un número considerable para poder desarrollar sus tesis de investigación o ser parte de los proyectos desarrollados como coinvestigadores con el rol de asistentes de investigación.</t>
  </si>
  <si>
    <t>7.11</t>
  </si>
  <si>
    <t>Número de estudiantes en grupos de investigación - Doctorados</t>
  </si>
  <si>
    <t>Desde los grupos de investigación se ha generado la consolidación de las actividades de Ciencia, Tecnología e Innovación con la vinculación de los estudiantes de doctorado; estas propuestas se caracterizan por obtener producción científica y académica de alto impacto a nivel nacional e internacional y se evidencia en la vinculación en los proyectos de investigación u otras actividades propias de los grupos.</t>
  </si>
  <si>
    <t>7.12</t>
  </si>
  <si>
    <t>Programa de becas y estímulos para investigación  en maestría y doctorado</t>
  </si>
  <si>
    <t>De acuerdo a los compromisos adquiridos para la cualificación de los investigadores se realiza desde la Vicerrectoría de Investigación la financiación en estudios de doctorado a docentes y funcionarios de la institución. Desde los grupos de investigación se ha logrado la vinculación de estudiantes de maestría y doctorados en los proyectos como asistentes de investigación.</t>
  </si>
  <si>
    <t>7.13</t>
  </si>
  <si>
    <t>Libro de capacidades de investigación de la Universidad publicado</t>
  </si>
  <si>
    <t>Medición de capacidades de ciencia, tecnología e innovación para la Universidad del Magdalena
Book · November 2018 
DOI: 10.21676/9789587461633
Isbn: 9789587461633</t>
  </si>
  <si>
    <t>Estimular el uso y apropiación del conocimiento en la solución de problemas del entorno así como la difusión y preservación del patrimonio cultural de las comunidades</t>
  </si>
  <si>
    <t>8.1</t>
  </si>
  <si>
    <t>Sistema de extensión aprobado y adoptado</t>
  </si>
  <si>
    <t>Mediante el Acuerdo Superior 018 de 2012 se reglamentó el Sistema de Extensión de la Universidad del Magdalena:
• Se implementa el Consejo de Extensión de la Universidad.
• Se han emitido en el marco del acuerdo resoluciones para aprobación de proyectos: 1) Aprobación de Proyectos, 2) Designación de docentes tiempo completo, 3) Aprobación de Cursos de formación continua.  
• Mejora a los procedimientos de Formación Continua y Gestión de Proyectos. 
• Incentivos para los docentes vinculados a proyectos de extensión.</t>
  </si>
  <si>
    <t>8.2</t>
  </si>
  <si>
    <t>Número de centros creados</t>
  </si>
  <si>
    <t>N.A</t>
  </si>
  <si>
    <t>Mediante Acuerdo Superior 017 de 2011 y Acuerdo Superior 013 de 2015 se crearon:
*Centro de Postgrados y Formación Contínua 
*Centro Egresados 
*Centro de Tecnología Educativa y Pedagógica CETEP
Por Resolución 104 del 23 de enero del 2017,  se crea el Centro de Innovación y Emprendimiento 
En 2019 el Acuerdo Superior 011 reestructuró la educación a distancia con el Centro para la Regionalización de la Educación y las Oportunidades CREO
Finalmente mediante Resolución Rectoral N° 798 de 2019 se creó el Centro de Colecciones Científicas de la Universidad del Magdalena</t>
  </si>
  <si>
    <t>8.3</t>
  </si>
  <si>
    <t>Número de proyectos de emprendimiento cofinanciados</t>
  </si>
  <si>
    <t>Se presentó un aumento en la participación y proyectos empresariales de estudiantes, gracias al impacto de iniciativas como Unimagdalena Emprende. Se identifica como dificultad la falta de recursos y apoyo de entidades gubernamentales y del sector privado a iniciativas de emprendimiento a nivel local, departamental y regional.</t>
  </si>
  <si>
    <t>8.4</t>
  </si>
  <si>
    <t>Número de proyectos de extensión solidaria en ejecución</t>
  </si>
  <si>
    <t>Ha logrado la renovación por quinta vez consecutiva del sello de responsabilidad Social Universitaria, otorgado por Fenalco Solidario.
Se creó el Voluntariado Unimagdalena y se consolidó mediante la participación de actores de la Alma Mater de todos los estamentos: estudiantes, docentes, egresados y administrativos. Como resultado se recibió reconocimiento del Sistema Nacional de Voluntariado de Colombia producto por el compromiso con la promoción y fomento de la cultura de la acción voluntaria en el contexto universitario.</t>
  </si>
  <si>
    <t>8.5</t>
  </si>
  <si>
    <t>Libro de capacidades de extensión de la Universidad publicado</t>
  </si>
  <si>
    <t>En el año 2013 se hizo el lanzamiento del Portafolio de Servicios en materia de Investigación y Extensión ante los sectores productivos, educativos, culturales y a su vez a las entidades del sector público de Santa Marta, el Magdalena y la Región Caribe. Se encuentra en proceso de actualización en 2020</t>
  </si>
  <si>
    <t>Fortalecer la relación y cooperación universidad-empresa-estado en articulación con la sociedad</t>
  </si>
  <si>
    <t>9.1</t>
  </si>
  <si>
    <t>Número de proyectos y alianzas en conjunto con el sector productivo</t>
  </si>
  <si>
    <t>La Universidad ha logrado la ejecución de proyectos de gran impacto regional y nacional gracias a la confianza y credibilidad institucional (proyecto Generaciones con bienestar, Familias con Bienestar, Proyecto Sistema Estadístico Pesquero de Colombia, en otros).
Así mismo ha aumentado el impacto nacional, haciendo presencia en 27 departamentos y 333 Municipios del territorio nacional y mejorado la empleabilidad a través de la ejecución de proyectos de extensión, acortando la brecha de desempleo del Departamento y la región Caribe.</t>
  </si>
  <si>
    <t>9.2</t>
  </si>
  <si>
    <t>Ingresos provenientes de la industria</t>
  </si>
  <si>
    <t>Se requiere la actualización del portafolio de servicios acorde a las necesidades del sector industrial. Sin embargo, se logran gestionar recursos a través de proyectos ejecutados con la industria.</t>
  </si>
  <si>
    <t>9.3</t>
  </si>
  <si>
    <t>Número de intercambios con la empresa (docentes, estudiantes, personal de las empresas)</t>
  </si>
  <si>
    <t>El Sistema de Extensión de la Universidad del Magdalena se reglamenta a partir de la aprobación de Acuerdo Superior 018 de 2012. Donde se establecen Líneas de Política y Modalidades de Extensión, especificando las bases para realizar la articulación con las empresas de los diferentes sectores. Sin embargo, no se cuenta con una política al respecto de los intercambios en las empresas y por ende la dificultad de realizarlos, hasta el momento.</t>
  </si>
  <si>
    <t>9.4</t>
  </si>
  <si>
    <t>Número de empresas fortalecidas a través de cooperación - universidad - empresa</t>
  </si>
  <si>
    <t>Se identificaron las organizaciones que se han fortalecido, a través de proyectos de estudiantes que realizan sus prácticas profesionales.
Se ha logrado el mejoramiento de los procesos organizacionales de empresas públicas y privadas, a partir del trabajo de la Dirección de Prácticas Profesionales desarrollado por los estudiantes de los diferentes programas académicos.</t>
  </si>
  <si>
    <t>DESARROLLO ORGANIZACIONAL, INFRAESTRUCTURA FÍSICA, TECNOLÓGICA Y DE SERVICIOS</t>
  </si>
  <si>
    <t>Ampliar y modernizar la infraestructura de manera sostenible y amigable con el ambiente</t>
  </si>
  <si>
    <t>10.1</t>
  </si>
  <si>
    <t>Documento del plan maestro de infraestructura aprobado</t>
  </si>
  <si>
    <t>La actividad relacionada con la elaboración de un plano general para la representación espacial georreferenciada de un plan maestro actualizado se encuentra en construcción.
Teniendo como base el plan maestro existente, se ha podido incorporar a la construcción del nuevo plan las nuevas edificaciones; por otra parte, se han definido aspectos paisajísticos de las nuevas edificaciones, senderos peatonales, zonas verdes, zona de aulas abiertas, organización de vías vehiculares y proyección de acceso.
Se avanza en 6 proyectos en Fase 3 para el fortalecimiento de la infraestructura universitaria</t>
  </si>
  <si>
    <t>10.2</t>
  </si>
  <si>
    <t>Documento del plan maestro de gestión ambiental aprobado</t>
  </si>
  <si>
    <t>Se formuló y aprobó el Plan de Gestión de Residuos Sólidos y Líquidos (PGIRS) de la Universidad (Resolución 192 de 2014), el cual se ha implementado en cerca de 80%. Se viene realizando la actualización del Plan, terminando la fase de visitas de todas las áreas generadoras de residuos No Peligrosos y Peligrosos. 
Se han identificado como las principales dificultades para el logro de la meta, la falta de cultura y sentido de pertenencia de la Comunidad Universitaria para la segregación o separación de residuos; así como la asignación presupuestal.</t>
  </si>
  <si>
    <t>10.3</t>
  </si>
  <si>
    <t>Número de laboratorios para docencia y/o investigación dotados y en funcionamiento</t>
  </si>
  <si>
    <t>En el periodo 2009-2019 se pasó de 32 a 86 laboratorios, lo que representa un aumento del 169% en el número de espacios destinados para este fin. Se avanza en la construcción y dotación del Centro de Innovación y Emprendimiento (edificio modular), el cual incluye laboratorios de la Facultad de Ciencias Empresariales y Económicas (6) y laboratorios de física (4).</t>
  </si>
  <si>
    <t>10.4</t>
  </si>
  <si>
    <t>Adecuación y puesta en funcionamiento del edificio docente</t>
  </si>
  <si>
    <t>Se logró la adecuación y puesta en funcionamiento del edificio docente llamado Ricardo Villalobos Rico cuya inauguración y entrega oficial se hizo en abril del año 2012.
La dotación del Edificio Docente tuvo una inversión por $ 4.061 millones. Incluye subestación y redes eléctricas, red de voz y datos, sistema de aire acondicionado, sistema de almacenamiento de agua, urbanismo, parqueadero y el mobiliario.</t>
  </si>
  <si>
    <t>10.5</t>
  </si>
  <si>
    <t>Construcción, dotación y puesta en funcionamiento de la nueva Biblioteca</t>
  </si>
  <si>
    <t>La Universidad se vio en la necesidad de aplazar la ejecución de la obra de construcción de la nueva biblioteca en virtud de la obligación de priorizar la inversión de recursos en aspectos encaminados en atender las recomendaciones del CNA expuestas en la resolución de acreditación emitida por el MEN.
No obstante, dado a la oportunidad de acceder a recursos del Sistema General de Regalías, según lo acordado entre el Gobierno Nacional y las IES públicas, se avanzará durante el 2019 en el proceso de actualización de diseños y presupuesto de la nueva biblioteca con el fin presentar este proyecto para su financiación a través de esta vía. Se avanza en los diseños del proyecto Innovateca Caribe (proyecto en Fase 3), el cual cuenta con recursos del Sistema General de Regalías para la ejecución de la Etapa 1.</t>
  </si>
  <si>
    <t>10.6</t>
  </si>
  <si>
    <t>Construcción, dotación y puesta en funcionamiento de edificios multipropósitos</t>
  </si>
  <si>
    <r>
      <t>En el 2019 se puso en funcionamiento el edificio de aulas ‘Mar Caribe’, con área construida de 7.327 m</t>
    </r>
    <r>
      <rPr>
        <vertAlign val="superscript"/>
        <sz val="16"/>
        <color theme="1"/>
        <rFont val="Arial Narrow"/>
        <family val="2"/>
      </rPr>
      <t>2</t>
    </r>
    <r>
      <rPr>
        <sz val="16"/>
        <color theme="1"/>
        <rFont val="Arial Narrow"/>
        <family val="2"/>
      </rPr>
      <t xml:space="preserve"> y con capacidad, en aulas y auditorios, para 2.411 estudiantes simultáneamente. Asimismo, se culminaron las obras del edifico Centro de Bienestar Universitario, el cual cuenta con un área construida de 5.064 m</t>
    </r>
    <r>
      <rPr>
        <vertAlign val="superscript"/>
        <sz val="16"/>
        <color theme="1"/>
        <rFont val="Arial Narrow"/>
        <family val="2"/>
      </rPr>
      <t>2</t>
    </r>
    <r>
      <rPr>
        <sz val="16"/>
        <color theme="1"/>
        <rFont val="Arial Narrow"/>
        <family val="2"/>
      </rPr>
      <t>. 
Se avanza en las obras y dotación del Centro de Innovación y Emprendimiento (edificio modular), el cual incluye laboratorios para la Facultad de Ciencias Empresariales y laboratorios de física (mecánica; electricidad y magnetismo; calor y ondas; y biofísica). Este edificio contará con un área construida de 1.800 m</t>
    </r>
    <r>
      <rPr>
        <vertAlign val="superscript"/>
        <sz val="16"/>
        <color theme="1"/>
        <rFont val="Arial Narrow"/>
        <family val="2"/>
      </rPr>
      <t>2</t>
    </r>
    <r>
      <rPr>
        <sz val="16"/>
        <color theme="1"/>
        <rFont val="Arial Narrow"/>
        <family val="2"/>
      </rPr>
      <t>.</t>
    </r>
  </si>
  <si>
    <t>10.7</t>
  </si>
  <si>
    <t>Construcción, dotación y puesta en funcionamiento de un coliseo/auditorio</t>
  </si>
  <si>
    <t>El proyecto de Modernización y Ampliación del Área Deportiva de la Universidad se encuentra en fase de diseño y proyecta la construcción de un coliseo cubierto y además de: estadio de Béisbol y softbol, 2 canchas sintéticas, Voleibol playa y fútbol playa, Piscina olímpica y piscina de clavados, Coliseo cubierto y gimnasio, Cubiertas para las canchas existentes</t>
  </si>
  <si>
    <t>10.8</t>
  </si>
  <si>
    <t>Porcentaje de modernización de la red de voz y datos</t>
  </si>
  <si>
    <t>Se avanzó en las obras del edificio de aulas Mar Caribe el cual cuenta con cableado 6A y cobertura 100% de Wifi (puesta en funcionamiento en febrero de 2019).
Se ha venido modernizando la red de cableado estructurado en los nuevos edificios y en las áreas intervenidas por mejoramiento, quedando en un estándar actual. Adicionalmente se mejoraron los puntos de acceso WiFi, permitiendo mayor cobertura de la red.</t>
  </si>
  <si>
    <t>10.9</t>
  </si>
  <si>
    <t>Porcentaje de modernización de las redes de servicios (eléctrica, aire acondicionado, acueducto y alcantarillado, vial)</t>
  </si>
  <si>
    <t>En el proceso de modernización de las redes de servicio se logró realizar:
• Obras de ampliación y modernización de redes eléctricas del campus (Etapa 1) y de las redes hidrosanitarias del campus. 
• Mejoramiento de sistemas de aire acondicionado en áreas académicas y de gestión administrativa. 
• Adecuación de la malla a tierra en diferentes áreas.
• Suministro e instalación de sistema de respaldo eléctrico para los nuevos edificios Mar Caribe y Centro de Bienestar Universitario. Se ha avanzado en la construcción de las obras, suministro e instalación de equipos de respaldo eléctrico para el Edificio Administrativo y el Bloque V (Clínica Odontológica).</t>
  </si>
  <si>
    <t>10.10</t>
  </si>
  <si>
    <t>Data center en funcionamiento</t>
  </si>
  <si>
    <t>No se ha contado con los recursos económicos necesarios. Además, se requiere previamente definir el Plan Estratégico de Sistemas de Información y Tecnología de información (SI/TI). Se avanzó en la primera fase (Análisis y recolección de inputs)</t>
  </si>
  <si>
    <t>10.11</t>
  </si>
  <si>
    <t>Módulos de acceso al campus construidos</t>
  </si>
  <si>
    <t>En el año 2016 se culminaron las obras y se puso en funcionamiento el módulo de acceso peatonal.
Se habilitó una entrada adicional para automóviles para acceso en horas de alto tráfico. Todas las entradas tienen adecuación tecnológica con cámaras de seguridad, además de biometría en el acceso peatonal y vehicular.</t>
  </si>
  <si>
    <t>10.12</t>
  </si>
  <si>
    <t>Número de servicios que utilizan tecnologías inteligentes</t>
  </si>
  <si>
    <t>Para el año 2012 se implementó un sistema de acceso biométrico que permite la identificación inequívoca de cada persona que hace parte de alguno de los diferentes estamentos de la Institución; esta tecnología fue implementada en los servicios de lectura biométrica para el acceso al Edificio Docente, Entrega de beneficios alimenticios y préstamo de libros en la Biblioteca; así también, la Implementación de máquina de auto-préstamo de libros y puerta de acceso automático en la Biblioteca "German Bula Meyer”.
También se han implementado ayudas audiovisuales interactivas en Auditorios en el Edificio Mar Caribe, 4 aulas móviles, 2 de ellas tienen capacidad de 24 portátiles y las otras 2 con capacidad para 32 portátiles.
Se ha incorporado este tipo de tecnología en otros servicios con el fin de mejorar la operatividad y el desarrollo de muchos procesos académico-administrativos.</t>
  </si>
  <si>
    <t>Adoptar una estructura organizacional acorde con el crecimiento y desarrollo de la Institución</t>
  </si>
  <si>
    <t>11.1</t>
  </si>
  <si>
    <t>Documento de reforma del estatuto general aprobado</t>
  </si>
  <si>
    <t>Mediante Acuerdo Superior No. 012 del 2 de septiembre de 2011, se adoptó el Estatuto General de la Universidad del Magdalena. Posteriormente, se aprobó la actualización mediante Acuerdo Superior 022 de 2019 en desarrollo de la autonomía y el fortalecimiento de sus actividades formativas, académicas, docentes, científicas y culturales.</t>
  </si>
  <si>
    <t>11.2</t>
  </si>
  <si>
    <t>Documento estatuto de empleados públicos aprobado</t>
  </si>
  <si>
    <t>Mediante Acuerdo Superior No. 013 del 2 de septiembre de 2011, se adoptó el Estatuto de Empleados Públicos en la Universidad del Magdalena.</t>
  </si>
  <si>
    <t>11.3</t>
  </si>
  <si>
    <t>Documento de estructura interna aprobado</t>
  </si>
  <si>
    <t>Mediante Acuerdo Superior No. 017 del 12 de diciembre de 2011, se aprobó la modificación de la Estructura Interna de la Universidad del Magdalena, se determinaron las funciones de sus dependencias y se expidieron otras normas. Posteriormente se modifica la estructura interna del Sistema de Extensión, Acuerdo Superior 018 de 2012 y se efectúan ajustes en la adscripción de dependencias en la estructura interna de la Universidad.</t>
  </si>
  <si>
    <t>11.4</t>
  </si>
  <si>
    <t>Documento de la planta de personal administrativo aprobado</t>
  </si>
  <si>
    <t>Mediante Acuerdo Superior 018 y 019  del 12 de diciembre de 2011, se estableció la Planta de Personal Administrativo y se crearon unos empleos administrativos temporales en la Universidad del Magdalena.</t>
  </si>
  <si>
    <t>11.5</t>
  </si>
  <si>
    <t>Implementación de carrera especial</t>
  </si>
  <si>
    <t>el acto administrativo, Acuerdo Superior No. 017 de 2013, fue demandado ante la jurisdicción de lo contencioso administrativo; por lo que hasta tanto no se resuelva la controversia judicial no se podrá dar continuidad a los trámites relacionados con el inicio del concurso público de méritos.El Acuerdo Superior 019 del 11 de diciembre de 2015 derogó el Artículo 63 de dicho acuerdo, en el cual se habían establecido las fechas de las convocatorias de los concursos de carrera.
Es de anotar que se realizaron mesas de trabajo con las organizaciones sindicales para la formulación y expedición de un nuevo Estatuto de Empleados Públicos y de Carrera.</t>
  </si>
  <si>
    <t>Apropiar y articular el uso de las TIC en los procesos misionales, estratégicos y de apoyo</t>
  </si>
  <si>
    <t>12.1</t>
  </si>
  <si>
    <t>Número de procesos académicos soportados con TIC</t>
  </si>
  <si>
    <t>12.2</t>
  </si>
  <si>
    <t>Número de procesos administrativos soportados con TIC</t>
  </si>
  <si>
    <t>Se ha avanzado en el desarrollo de sistemas y aplicaciones de apoyo a la gestión en los diferentes procesos.</t>
  </si>
  <si>
    <t>12.3</t>
  </si>
  <si>
    <t>Relación equipos de cómputo / estudiante</t>
  </si>
  <si>
    <t>Se adquirieron computadores para renovar, ampliar e inaugurar los laboratorios como: Laboratorio de Ingeniería Industrial, Ingeniería de Sistemas y el Centro de Idiomas, además las aulas móviles
No se contó con la disponibilidad de recursos para la adquisición y renovación de equipos de cómputo que permitiera el logro de la meta trazada.</t>
  </si>
  <si>
    <t>Consolidar un modelo de gestión que garantice el aseguramiento de la calidad en la Institución</t>
  </si>
  <si>
    <t>13.1</t>
  </si>
  <si>
    <t>Sistema de planeación adoptado e implementado</t>
  </si>
  <si>
    <t>Se adopta e implementa un modelo de buen gobierno donde se incorporan los principios de un modelo de planeación sistémico y adaptativo (Acuerdo Superior 23 de 2019  - Políticas de Integridad y Buen Gobierno). Así mismo, se viene trabajando en el diseño de una arquitectura organizacional para la auto-gobernanza y la planeación sistémica de la institución basada en el Modelo de Sistema Viable (MSV).
Para el nuevo plan de desarrollo de la Universidad se avanza en su concepción y diseño como un Portafolio Integrado de Desarrollo Institucional alineado con Objetivos de Desarrollo Sostenible (#PorUnimagdalena 2020-2030) y articulado al proceso de autoevaluación y mejoramiento continuo SIEMBRA.</t>
  </si>
  <si>
    <t>13.2</t>
  </si>
  <si>
    <t>Número de normas de certificación de calidad adoptadas por el SGI</t>
  </si>
  <si>
    <t>Renovación en nueva versión Certificación ISO 9001:2015
Certificado de calidad GP1000:2009 hasta 2019
Certificado NTC 5906 - Sistema de gestión Consultorio jurídico y centro de conciliación.
Se encuentra en  proceso de implementación el Sistema de gestión de Ciencia Tecnologia e Innovación  bajo la Norma 5801: 2018.</t>
  </si>
  <si>
    <t>13.3</t>
  </si>
  <si>
    <t>Implementación del sistema de gestión documental</t>
  </si>
  <si>
    <t>Mediante Resolución Rectoral 895 de 2015 se adoptó el Programa de Gestión Documental de la Universidad que define el instrumento de archivo a través del cual se formula y documenta el desarrollo sistemático de los procesos archivísticos de la Universidad.
resolución 563 del 30 de julio de 2018 se adoptó el Plan Institucional de Archivos PINAR para la vigencia 2018-2021 con actividades que se articulan al Programa de Gestión Documental y de conformidad con los lineamientos del Archivo General de la Nación y los requerimientos de la Ley de Transparencia.</t>
  </si>
  <si>
    <t>13.4</t>
  </si>
  <si>
    <t>Número de laboratorios acreditados</t>
  </si>
  <si>
    <t>Se realizó un diagnóstico del cumplimiento de requisitos frente a la norma ISO 17025 a partir del cual se realizó una propuesta de adecuación de los laboratorios. También se presentó una propuesta de inscripción al programa PICCAT del Instituto Nacional de Salud, para el análisis de agua potable (Laboratorio de Aguas). 
En 2019 se realizó la adecuación de espacios en el laboratorio de calidad de aguas según la recomendación del diagnóstico. Se solicitó la cotización del servicio de acreditación y se encuentra en estudio por la Facultad de Ingeniería.</t>
  </si>
  <si>
    <t>Diversificar mecanismos de gestión de recursos financieros que garanticen el cumplimiento de la misión institucional*</t>
  </si>
  <si>
    <t>14.1</t>
  </si>
  <si>
    <t>Recursos de transferencias corrientes del Estado (Ley 30 de 1992 Art. 86)</t>
  </si>
  <si>
    <t>La situación fiscal de la Nación y del Departamento no ha permitido un mayor aumento en la base presupuestal de la Universidad. Presentando un incremento de 119%. El comportamiento registrado en las Transferencias Nacionales se ha caracterizado por tener un crecimiento moderado y constante, ajustado con el Índice de Precios al Consumidor (IPC), salvo algunos años en los que se recibieron recursos adicionales a la base gestionados por el SUE, como es el caso de lo acordado con el Gobierno Nacional en el Acuerdo Para la Educación Superior Pública 2019-2022</t>
  </si>
  <si>
    <t>14.2</t>
  </si>
  <si>
    <t>Recursos acumulados por gestión en millones de pesos corrientes (Art. 87 Ley 30 de 1992,Artículos 23 y 24 Ley 1607/12 (Reforma Tributaria),Apoyo descuento en votaciones, Ajuste IPC)</t>
  </si>
  <si>
    <t>El Gobierno Nacional producto de las reformas tributarias y las gestiones de los distintos estamentos académicos de las IES logró asignar recursos importantes para inversión. Con respecto a los recursos asignados por el Gobierno Nacional para funcionamiento, como lo son articulo 87 y apoyo descuento votaciones durante las vigencias 2010 al 2019 estos recursos han sido constantes.
Producto de la firma de los acuerdos firmados En la Vigencia 2018 entre el Gobierno Nacional y los rectores del SUE se adicionaron recursos para inversión, pago de pasivos y excedentes de cooperativas</t>
  </si>
  <si>
    <t>14.3</t>
  </si>
  <si>
    <t>Recursos por recaudo de la estampilla</t>
  </si>
  <si>
    <t>Se incrementó el recaudo de la estampilla de la Universidad en 242%, entre 2010 y 2019. Se logró el aumento de la tasa de contribución de la estampilla del 1% y 1.5% a 2%, a través de la Ordenanza N° 052 de 2017.  Así mismo, se firma del Convenio 005 de 2017 con la Gobernación del Magdalena para la auditoría de la Estampilla de la Universidad y otras. Programa de fiscalización y cultura tributaria “Declarar y pagar las estampillas es la vía”.
A 2019, el 97% de los municipios del departamento se habían acogido a la estampilla de la Universidad. Adicionalmente, con la aprobación de la Ley 1992 de agosto de 2019, se aumentó el monto a recaudar de la Estampilla de Unimagdalena ($300.000 millones, a precios constantes de 1999) y se amplió la vigencia (30 años).</t>
  </si>
  <si>
    <t>14.4</t>
  </si>
  <si>
    <t>Recursos por servicios de extensión</t>
  </si>
  <si>
    <t>Por este concepto se han apropiado recursos importantes por la ampliación de alianzas con entidades u organismos del nivel regional y nacional que representan un incremento significativo. Cabe anotar que estos recursos son entregados en administración a la Institución para ser aplicados con un fin específico.
Durante la vigencia 2016 se recibieron recursos importantes de la Agencia Nacional para la Superación de la Pobreza Extrema - ANSPE, por la suma de $ 12.276 millones y la AUNAP, $2.249 millones.</t>
  </si>
  <si>
    <t>14.5</t>
  </si>
  <si>
    <t>Recursos para financiamiento de la investigación provenientes de fuentes externas</t>
  </si>
  <si>
    <t>Se fortalecieron algunos proyectos de investigación y se crearon nuevas alianzas con entidades Nacionales e internacionales. 
Se logró la gestión de recursos a través de la participación en convocatorias y las alianzas estratégicas en convenios con la Gobernación del Magdalena, Universidad del Atlántico, COLCIENCIAS entre otros.
Sin embargo, la disminución de las partidas presupuestales destinadas para la financiación de proyectos a nivel nacional y el sistema de clasificación de grupos han dificultado significativamente el acceso a recursos como los de Colciencias</t>
  </si>
  <si>
    <t>14.6</t>
  </si>
  <si>
    <t>Recursos por donaciones</t>
  </si>
  <si>
    <t>A través del Acuerdo Superior N° 22 de 2018, se adoptó el marco jurídico para el proceso de donación en favor de la Universidad,
Premio Ambiental 2017 GEMAS “Gestión Estratégica para un Medio Ambiente Sostenible”.  Premio obtenido a través del Grupo de Investigación ‘Suelo, Ambiente y Sociedad’ quienes ocuparon el primer lugar en la categoría Organización Ambiental.</t>
  </si>
  <si>
    <t>14.7</t>
  </si>
  <si>
    <t>Recuperación acumulada de recursos por subrogación de pensiones</t>
  </si>
  <si>
    <t xml:space="preserve">Dentro del proceso de subrogación pensional adelantado con la Administradora Colombiana de Pensiones, como entidad responsable de los reconocimientos de las pensiones del Régimen de Prima Media con Prestación Definida, se han subrogado 98 pensiones de los 174 reconocimiento pensionales efectuados sin competencia por la Universidad, recibiendo del ISS hoy Colpensiones, de 2009 a 2019, retroactivos patronales por la suma acumulada de $14.105.158.038 </t>
  </si>
  <si>
    <t>14.8</t>
  </si>
  <si>
    <t>Calificación de riesgo financiero</t>
  </si>
  <si>
    <t>-A</t>
  </si>
  <si>
    <t>A</t>
  </si>
  <si>
    <t>A+</t>
  </si>
  <si>
    <t>AA</t>
  </si>
  <si>
    <t>AA-</t>
  </si>
  <si>
    <t>La calificación de riesgo financiero de la Universidad ha evolucionado positivamente, pasando de “A-” en el 2009 a “AA” con perspectiva estable en el año 2019, de la sociedad calificadora de Riesgos Fitch Ratings de Colombia S.A. superando la meta AA-
La calificación obtenida por la Universidad ha significado año a año un logro que evidencia los buenos manejos de los recursos de la Institución y la capacidad financiera que tiene para cubrir sus obligaciones en corto o largo plazo.</t>
  </si>
  <si>
    <t>*</t>
  </si>
  <si>
    <t>Cifras en millones de pesos corrientes</t>
  </si>
  <si>
    <t>Cumplimiento de metas</t>
  </si>
  <si>
    <t>No.</t>
  </si>
  <si>
    <t>OBJETIVO PDU</t>
  </si>
  <si>
    <t>Total Objetivo PDU</t>
  </si>
  <si>
    <t>Consolidar un sistema de aseguramiento de la calidad que garantice la acreditación por alta calidad de los programas académicos, a nivel nacional y/o internacional, y la Acreditación Institucional.</t>
  </si>
  <si>
    <t>Fortalecer la internacionalización de los procesos misionales: docencia, investigación y extensión, promoviendo la apertura e interacción con la comunidad internacional.</t>
  </si>
  <si>
    <t>Mejorar la calidad de vida y el bienestar de la comunidad universitaria.</t>
  </si>
  <si>
    <t>Promover el desarrollo de Ciencia, Tecnología e Innovación que impulse la transformación productiva y el desarrollo sostenible de la región y el país</t>
  </si>
  <si>
    <t>Consolidar un modelo de gestión  que garantice el aseguramiento de la calidad en la Institución</t>
  </si>
  <si>
    <t>Diversificar mecanismos de gestión de recursos financieros que garanticen el cumplimiento de la misión institucional</t>
  </si>
  <si>
    <t>TOTAL AÑO</t>
  </si>
  <si>
    <t>Línea base
2009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</si>
</sst>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_-* #,##0\ _€_-;\-* #,##0\ _€_-;_-* &quot;-&quot;??\ _€_-;_-@_-"/>
    <numFmt numFmtId="167" formatCode="_-* #,##0.00\ _€_-;\-* #,##0.00\ _€_-;_-* &quot;-&quot;??\ _€_-;_-@_-"/>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Arial Narrow"/>
      <family val="2"/>
    </font>
    <font>
      <b/>
      <sz val="16"/>
      <color theme="1"/>
      <name val="Arial Narrow"/>
      <family val="2"/>
    </font>
    <font>
      <sz val="12"/>
      <color theme="1"/>
      <name val="Arial Narrow"/>
      <family val="2"/>
    </font>
    <font>
      <sz val="14"/>
      <color theme="1"/>
      <name val="Arial Narrow"/>
      <family val="2"/>
    </font>
    <font>
      <sz val="16"/>
      <color theme="1"/>
      <name val="Arial Narrow"/>
      <family val="2"/>
    </font>
    <font>
      <sz val="16"/>
      <name val="Arial Narrow"/>
      <family val="2"/>
    </font>
    <font>
      <vertAlign val="superscript"/>
      <sz val="16"/>
      <color theme="1"/>
      <name val="Arial Narrow"/>
      <family val="2"/>
    </font>
    <font>
      <b/>
      <sz val="20"/>
      <color theme="1"/>
      <name val="Arial Narrow"/>
      <family val="2"/>
    </font>
    <font>
      <sz val="9"/>
      <color indexed="81"/>
      <name val="Tahoma"/>
      <family val="2"/>
    </font>
    <font>
      <b/>
      <sz val="12"/>
      <color theme="1"/>
      <name val="Calibri"/>
      <family val="2"/>
      <scheme val="minor"/>
    </font>
  </fonts>
  <fills count="4">
    <fill>
      <patternFill patternType="none"/>
    </fill>
    <fill>
      <patternFill patternType="gray125"/>
    </fill>
    <fill>
      <patternFill patternType="solid">
        <fgColor theme="2"/>
        <bgColor indexed="64"/>
      </patternFill>
    </fill>
    <fill>
      <patternFill patternType="solid">
        <fgColor theme="6"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167" fontId="1" fillId="0" borderId="0" applyFont="0" applyFill="0" applyBorder="0" applyAlignment="0" applyProtection="0"/>
  </cellStyleXfs>
  <cellXfs count="99">
    <xf numFmtId="0" fontId="0" fillId="0" borderId="0" xfId="0"/>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vertical="center"/>
    </xf>
    <xf numFmtId="0" fontId="3"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Continuous"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xf>
    <xf numFmtId="9" fontId="7" fillId="0" borderId="1" xfId="1" applyFont="1" applyBorder="1" applyAlignment="1">
      <alignment horizontal="center" vertical="center"/>
    </xf>
    <xf numFmtId="0" fontId="7" fillId="0" borderId="1" xfId="0" applyFont="1" applyBorder="1" applyAlignment="1">
      <alignmen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centerContinuous" vertical="center" wrapText="1"/>
    </xf>
    <xf numFmtId="0" fontId="7"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9" fontId="7" fillId="3" borderId="1" xfId="1" applyFont="1" applyFill="1" applyBorder="1" applyAlignment="1">
      <alignment horizontal="center" vertical="center"/>
    </xf>
    <xf numFmtId="0" fontId="8" fillId="3" borderId="1" xfId="0" applyFont="1" applyFill="1" applyBorder="1" applyAlignment="1">
      <alignment vertical="center" wrapText="1"/>
    </xf>
    <xf numFmtId="0" fontId="8" fillId="3" borderId="1" xfId="0" applyFont="1" applyFill="1" applyBorder="1" applyAlignment="1">
      <alignment horizontal="center" vertical="center"/>
    </xf>
    <xf numFmtId="0" fontId="7" fillId="3" borderId="1" xfId="0" applyFont="1" applyFill="1" applyBorder="1" applyAlignment="1">
      <alignment vertical="center" wrapText="1"/>
    </xf>
    <xf numFmtId="0" fontId="6" fillId="0" borderId="4" xfId="0" applyFont="1" applyBorder="1" applyAlignment="1">
      <alignment horizontal="center" vertical="center"/>
    </xf>
    <xf numFmtId="0" fontId="7" fillId="0" borderId="4" xfId="0" applyFont="1" applyBorder="1" applyAlignment="1">
      <alignment horizontal="left" vertical="center" wrapText="1"/>
    </xf>
    <xf numFmtId="0" fontId="6" fillId="0" borderId="5" xfId="0" applyFont="1" applyBorder="1" applyAlignment="1">
      <alignment horizontal="center" vertical="center"/>
    </xf>
    <xf numFmtId="0" fontId="7" fillId="0" borderId="5" xfId="0" applyFont="1" applyBorder="1" applyAlignment="1">
      <alignment horizontal="left" vertical="center" wrapText="1"/>
    </xf>
    <xf numFmtId="0" fontId="6" fillId="0" borderId="6" xfId="0" applyFont="1" applyBorder="1" applyAlignment="1">
      <alignment horizontal="center" vertical="center"/>
    </xf>
    <xf numFmtId="0" fontId="7" fillId="0" borderId="6" xfId="0" applyFont="1" applyBorder="1" applyAlignment="1">
      <alignment horizontal="left" vertical="center" wrapText="1"/>
    </xf>
    <xf numFmtId="9" fontId="7" fillId="3" borderId="1" xfId="0" applyNumberFormat="1" applyFont="1" applyFill="1" applyBorder="1" applyAlignment="1">
      <alignment horizontal="center" vertical="center"/>
    </xf>
    <xf numFmtId="9" fontId="7" fillId="0" borderId="1" xfId="0" applyNumberFormat="1" applyFont="1" applyBorder="1" applyAlignment="1">
      <alignment horizontal="center" vertical="center"/>
    </xf>
    <xf numFmtId="9" fontId="8" fillId="0" borderId="1" xfId="0" applyNumberFormat="1" applyFont="1" applyBorder="1" applyAlignment="1">
      <alignment horizontal="center" vertical="center"/>
    </xf>
    <xf numFmtId="1" fontId="7" fillId="3" borderId="1" xfId="0" applyNumberFormat="1" applyFont="1" applyFill="1" applyBorder="1" applyAlignment="1">
      <alignment horizontal="center" vertical="center"/>
    </xf>
    <xf numFmtId="0" fontId="5" fillId="0" borderId="0" xfId="0" applyFont="1" applyAlignment="1">
      <alignment vertical="center" wrapText="1"/>
    </xf>
    <xf numFmtId="1" fontId="7" fillId="0" borderId="1" xfId="0" applyNumberFormat="1"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0" fontId="6" fillId="0" borderId="6" xfId="0" applyFont="1" applyBorder="1" applyAlignment="1">
      <alignment horizontal="center" vertical="center" wrapText="1"/>
    </xf>
    <xf numFmtId="0" fontId="6" fillId="0" borderId="1" xfId="0" applyFont="1" applyBorder="1" applyAlignment="1">
      <alignment vertical="center"/>
    </xf>
    <xf numFmtId="0" fontId="6" fillId="0" borderId="1" xfId="0" applyFont="1" applyBorder="1" applyAlignment="1">
      <alignment vertical="center" wrapText="1"/>
    </xf>
    <xf numFmtId="0" fontId="8" fillId="3" borderId="1" xfId="0" quotePrefix="1" applyFont="1" applyFill="1" applyBorder="1" applyAlignment="1">
      <alignment vertical="center" wrapText="1"/>
    </xf>
    <xf numFmtId="0" fontId="6" fillId="0" borderId="4" xfId="0" applyFont="1" applyBorder="1" applyAlignment="1">
      <alignment vertical="center" wrapText="1"/>
    </xf>
    <xf numFmtId="0" fontId="7" fillId="0" borderId="4" xfId="0" applyFont="1" applyBorder="1" applyAlignment="1">
      <alignment vertical="center" wrapText="1"/>
    </xf>
    <xf numFmtId="1" fontId="7" fillId="0" borderId="1" xfId="1" applyNumberFormat="1" applyFont="1" applyBorder="1" applyAlignment="1">
      <alignment horizontal="center" vertical="center" wrapText="1"/>
    </xf>
    <xf numFmtId="9" fontId="7" fillId="3" borderId="1" xfId="1" applyFont="1" applyFill="1" applyBorder="1" applyAlignment="1">
      <alignment horizontal="center" vertical="center" wrapText="1"/>
    </xf>
    <xf numFmtId="1" fontId="7" fillId="3" borderId="1" xfId="1" applyNumberFormat="1" applyFont="1" applyFill="1" applyBorder="1" applyAlignment="1">
      <alignment horizontal="center" vertical="center" wrapText="1"/>
    </xf>
    <xf numFmtId="9" fontId="8" fillId="3" borderId="1" xfId="0" applyNumberFormat="1" applyFont="1" applyFill="1" applyBorder="1" applyAlignment="1">
      <alignment horizontal="center" vertical="center" wrapText="1"/>
    </xf>
    <xf numFmtId="9" fontId="8"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1" fontId="7" fillId="0" borderId="1" xfId="0" applyNumberFormat="1" applyFont="1" applyBorder="1" applyAlignment="1">
      <alignment horizontal="center" vertical="center" wrapText="1"/>
    </xf>
    <xf numFmtId="0" fontId="6" fillId="0" borderId="2" xfId="0" applyFont="1" applyBorder="1" applyAlignment="1">
      <alignment horizontal="lef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6" fillId="0" borderId="0" xfId="0" applyFont="1" applyAlignment="1">
      <alignment vertical="center" wrapText="1"/>
    </xf>
    <xf numFmtId="0" fontId="6" fillId="0" borderId="10" xfId="0" applyFont="1" applyBorder="1" applyAlignment="1">
      <alignment vertical="center" wrapText="1"/>
    </xf>
    <xf numFmtId="0" fontId="6" fillId="0" borderId="11" xfId="0" applyFont="1" applyBorder="1" applyAlignment="1">
      <alignment vertical="center" wrapText="1"/>
    </xf>
    <xf numFmtId="3" fontId="7" fillId="0" borderId="1" xfId="1" applyNumberFormat="1" applyFont="1" applyBorder="1" applyAlignment="1">
      <alignment horizontal="center" vertical="center"/>
    </xf>
    <xf numFmtId="3" fontId="7" fillId="0" borderId="1" xfId="0" applyNumberFormat="1" applyFont="1" applyBorder="1" applyAlignment="1">
      <alignment horizontal="center" vertical="center" wrapText="1"/>
    </xf>
    <xf numFmtId="3" fontId="8" fillId="3" borderId="1" xfId="1" applyNumberFormat="1" applyFont="1" applyFill="1" applyBorder="1" applyAlignment="1">
      <alignment horizontal="center" vertical="center"/>
    </xf>
    <xf numFmtId="3" fontId="8" fillId="0" borderId="1" xfId="1" applyNumberFormat="1" applyFont="1" applyBorder="1" applyAlignment="1">
      <alignment horizontal="center" vertical="center" wrapText="1"/>
    </xf>
    <xf numFmtId="0" fontId="7" fillId="0" borderId="1" xfId="0" quotePrefix="1" applyFont="1" applyBorder="1" applyAlignment="1">
      <alignment vertical="center" wrapText="1"/>
    </xf>
    <xf numFmtId="3" fontId="8" fillId="3" borderId="1" xfId="1" applyNumberFormat="1" applyFont="1" applyFill="1" applyBorder="1" applyAlignment="1">
      <alignment horizontal="center" vertical="center" wrapText="1"/>
    </xf>
    <xf numFmtId="0" fontId="7" fillId="0" borderId="0" xfId="0" applyFont="1" applyAlignment="1">
      <alignment horizontal="justify" vertical="center"/>
    </xf>
    <xf numFmtId="0" fontId="7" fillId="3" borderId="1" xfId="0" quotePrefix="1" applyFont="1" applyFill="1" applyBorder="1" applyAlignment="1">
      <alignment vertical="center" wrapText="1"/>
    </xf>
    <xf numFmtId="9" fontId="8" fillId="3" borderId="1" xfId="1" applyFont="1" applyFill="1" applyBorder="1" applyAlignment="1">
      <alignment horizontal="center" vertical="center" wrapText="1"/>
    </xf>
    <xf numFmtId="9" fontId="8" fillId="0" borderId="1" xfId="1" applyFont="1" applyBorder="1" applyAlignment="1">
      <alignment horizontal="center" vertical="center" wrapText="1"/>
    </xf>
    <xf numFmtId="0" fontId="8" fillId="0" borderId="1" xfId="0" applyFont="1" applyBorder="1" applyAlignment="1">
      <alignment horizontal="center" vertical="center" wrapText="1"/>
    </xf>
    <xf numFmtId="1" fontId="8" fillId="3" borderId="1" xfId="0" applyNumberFormat="1" applyFont="1" applyFill="1" applyBorder="1" applyAlignment="1">
      <alignment horizontal="center" vertical="center"/>
    </xf>
    <xf numFmtId="1" fontId="8" fillId="0" borderId="1" xfId="0" applyNumberFormat="1" applyFont="1" applyBorder="1" applyAlignment="1">
      <alignment horizontal="center" vertical="center"/>
    </xf>
    <xf numFmtId="13" fontId="7" fillId="3" borderId="1" xfId="0" quotePrefix="1" applyNumberFormat="1" applyFont="1" applyFill="1" applyBorder="1" applyAlignment="1">
      <alignment horizontal="center" vertical="center"/>
    </xf>
    <xf numFmtId="2" fontId="5" fillId="0" borderId="0" xfId="0" applyNumberFormat="1" applyFont="1" applyAlignment="1">
      <alignment vertical="center"/>
    </xf>
    <xf numFmtId="3" fontId="7" fillId="0" borderId="1" xfId="0" applyNumberFormat="1" applyFont="1" applyBorder="1" applyAlignment="1">
      <alignment horizontal="center" vertical="center"/>
    </xf>
    <xf numFmtId="3" fontId="8" fillId="0" borderId="1" xfId="0" applyNumberFormat="1" applyFont="1" applyBorder="1" applyAlignment="1">
      <alignment horizontal="center" vertical="center"/>
    </xf>
    <xf numFmtId="3" fontId="7" fillId="3" borderId="1" xfId="0" applyNumberFormat="1" applyFont="1" applyFill="1" applyBorder="1" applyAlignment="1">
      <alignment horizontal="center" vertical="center"/>
    </xf>
    <xf numFmtId="3" fontId="8" fillId="0" borderId="1" xfId="1" applyNumberFormat="1" applyFont="1" applyBorder="1" applyAlignment="1">
      <alignment horizontal="center" vertical="center"/>
    </xf>
    <xf numFmtId="1" fontId="8" fillId="3" borderId="1" xfId="1" applyNumberFormat="1" applyFont="1" applyFill="1" applyBorder="1" applyAlignment="1">
      <alignment horizontal="center" vertical="center"/>
    </xf>
    <xf numFmtId="0" fontId="7" fillId="3" borderId="1" xfId="0" quotePrefix="1" applyFont="1" applyFill="1" applyBorder="1" applyAlignment="1">
      <alignment horizontal="center" vertical="center"/>
    </xf>
    <xf numFmtId="0" fontId="4" fillId="0" borderId="2" xfId="0" applyFont="1" applyBorder="1" applyAlignment="1">
      <alignment horizontal="center" vertical="center"/>
    </xf>
    <xf numFmtId="0" fontId="4" fillId="0" borderId="12" xfId="0" applyFont="1" applyBorder="1" applyAlignment="1">
      <alignment horizontal="center" vertical="center"/>
    </xf>
    <xf numFmtId="0" fontId="4" fillId="0" borderId="3" xfId="0" applyFont="1" applyBorder="1" applyAlignment="1">
      <alignment horizontal="center" vertical="center"/>
    </xf>
    <xf numFmtId="9" fontId="10" fillId="0" borderId="1" xfId="0" applyNumberFormat="1" applyFont="1" applyBorder="1" applyAlignment="1">
      <alignment horizontal="center" vertical="center"/>
    </xf>
    <xf numFmtId="1" fontId="7" fillId="0" borderId="0" xfId="0" applyNumberFormat="1" applyFont="1" applyAlignment="1">
      <alignment vertical="center"/>
    </xf>
    <xf numFmtId="9" fontId="10" fillId="0" borderId="0" xfId="0" applyNumberFormat="1" applyFont="1" applyAlignment="1">
      <alignment horizontal="center" vertical="center"/>
    </xf>
    <xf numFmtId="0" fontId="7" fillId="0" borderId="0" xfId="0" applyFont="1" applyAlignment="1">
      <alignment vertical="center"/>
    </xf>
    <xf numFmtId="0" fontId="0" fillId="0" borderId="1" xfId="0" applyBorder="1" applyAlignment="1">
      <alignment horizontal="center" vertical="center"/>
    </xf>
    <xf numFmtId="0" fontId="12" fillId="0" borderId="1" xfId="0" applyFont="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left" vertical="center" wrapText="1"/>
    </xf>
    <xf numFmtId="165" fontId="0" fillId="0" borderId="1" xfId="0" applyNumberFormat="1" applyBorder="1" applyAlignment="1">
      <alignment vertical="center"/>
    </xf>
    <xf numFmtId="165" fontId="2" fillId="0" borderId="1" xfId="0" applyNumberFormat="1" applyFont="1" applyBorder="1" applyAlignment="1">
      <alignment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165" fontId="2" fillId="0" borderId="1" xfId="2" applyNumberFormat="1" applyFont="1" applyBorder="1" applyAlignment="1">
      <alignment vertical="center"/>
    </xf>
    <xf numFmtId="0" fontId="3" fillId="2" borderId="2" xfId="0" applyFont="1" applyFill="1" applyBorder="1" applyAlignment="1">
      <alignment horizontal="center" vertical="center"/>
    </xf>
    <xf numFmtId="0" fontId="4" fillId="2" borderId="1" xfId="0" applyFont="1" applyFill="1" applyBorder="1" applyAlignment="1">
      <alignment horizontal="center" vertical="center"/>
    </xf>
    <xf numFmtId="165" fontId="2" fillId="0" borderId="1" xfId="2" applyNumberFormat="1" applyFont="1" applyBorder="1" applyAlignment="1">
      <alignment horizontal="right" vertical="center"/>
    </xf>
  </cellXfs>
  <cellStyles count="3">
    <cellStyle name="Millares 2" xfId="2" xr:uid="{EF9B341E-FE10-4233-94E1-CE3FE0F628E5}"/>
    <cellStyle name="Normal" xfId="0" builtinId="0"/>
    <cellStyle name="Porcentaje" xfId="1" builtinId="5"/>
  </cellStyles>
  <dxfs count="5">
    <dxf>
      <font>
        <color rgb="FF9C0006"/>
      </font>
      <fill>
        <patternFill>
          <bgColor rgb="FFFFC7CE"/>
        </patternFill>
      </fill>
    </dxf>
    <dxf>
      <fill>
        <patternFill>
          <bgColor theme="7"/>
        </patternFill>
      </fill>
    </dxf>
    <dxf>
      <fill>
        <patternFill>
          <bgColor theme="5"/>
        </patternFill>
      </fill>
    </dxf>
    <dxf>
      <fill>
        <patternFill>
          <bgColor theme="9"/>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2D02E-C0B5-4794-B416-4D93F283CFDA}">
  <sheetPr>
    <pageSetUpPr fitToPage="1"/>
  </sheetPr>
  <dimension ref="A1:Q92"/>
  <sheetViews>
    <sheetView tabSelected="1" topLeftCell="C1" zoomScale="55" zoomScaleNormal="55" zoomScaleSheetLayoutView="40" zoomScalePageLayoutView="70" workbookViewId="0">
      <pane xSplit="5" ySplit="1" topLeftCell="H89" activePane="bottomRight" state="frozen"/>
      <selection activeCell="C1" sqref="C1"/>
      <selection pane="topRight" activeCell="G1" sqref="G1"/>
      <selection pane="bottomLeft" activeCell="C3" sqref="C3"/>
      <selection pane="bottomRight" activeCell="N4" sqref="N4"/>
    </sheetView>
  </sheetViews>
  <sheetFormatPr baseColWidth="10" defaultColWidth="11.5703125" defaultRowHeight="20.25" x14ac:dyDescent="0.25"/>
  <cols>
    <col min="1" max="1" width="2.28515625" style="3" hidden="1" customWidth="1"/>
    <col min="2" max="2" width="23.140625" style="3" hidden="1" customWidth="1"/>
    <col min="3" max="3" width="4.7109375" style="3" customWidth="1"/>
    <col min="4" max="4" width="28.85546875" style="3" customWidth="1"/>
    <col min="5" max="5" width="8" style="3" customWidth="1"/>
    <col min="6" max="6" width="19.85546875" style="3" customWidth="1"/>
    <col min="7" max="7" width="28.28515625" style="3" customWidth="1"/>
    <col min="8" max="8" width="16.5703125" style="3" customWidth="1"/>
    <col min="9" max="10" width="13.7109375" style="3" customWidth="1"/>
    <col min="11" max="11" width="16" style="3" customWidth="1"/>
    <col min="12" max="12" width="14.85546875" style="3" customWidth="1"/>
    <col min="13" max="13" width="23.85546875" style="3" customWidth="1"/>
    <col min="14" max="14" width="120.85546875" style="86" customWidth="1"/>
    <col min="15" max="16384" width="11.5703125" style="3"/>
  </cols>
  <sheetData>
    <row r="1" spans="1:14" ht="27.6" customHeight="1" x14ac:dyDescent="0.25">
      <c r="A1" s="1" t="s">
        <v>0</v>
      </c>
      <c r="B1" s="1"/>
      <c r="C1" s="1" t="s">
        <v>1</v>
      </c>
      <c r="D1" s="1"/>
      <c r="E1" s="2"/>
      <c r="F1" s="1" t="s">
        <v>2</v>
      </c>
      <c r="G1" s="1"/>
      <c r="H1" s="4" t="s">
        <v>313</v>
      </c>
      <c r="I1" s="2">
        <v>2012</v>
      </c>
      <c r="J1" s="2">
        <v>2016</v>
      </c>
      <c r="K1" s="96">
        <v>2019</v>
      </c>
      <c r="L1" s="4" t="s">
        <v>5</v>
      </c>
      <c r="M1" s="4" t="s">
        <v>3</v>
      </c>
      <c r="N1" s="97" t="s">
        <v>4</v>
      </c>
    </row>
    <row r="2" spans="1:14" ht="102.75" customHeight="1" x14ac:dyDescent="0.25">
      <c r="A2" s="5">
        <v>1</v>
      </c>
      <c r="B2" s="6" t="s">
        <v>6</v>
      </c>
      <c r="C2" s="6">
        <v>1</v>
      </c>
      <c r="D2" s="7" t="s">
        <v>7</v>
      </c>
      <c r="E2" s="8" t="s">
        <v>8</v>
      </c>
      <c r="F2" s="9" t="s">
        <v>9</v>
      </c>
      <c r="G2" s="9"/>
      <c r="H2" s="10">
        <v>0</v>
      </c>
      <c r="I2" s="10">
        <v>0</v>
      </c>
      <c r="J2" s="10">
        <v>1</v>
      </c>
      <c r="K2" s="10">
        <v>1</v>
      </c>
      <c r="L2" s="11">
        <v>1</v>
      </c>
      <c r="M2" s="12">
        <f>+IF(K2&gt;=L2,1,K2/L2)</f>
        <v>1</v>
      </c>
      <c r="N2" s="13" t="s">
        <v>10</v>
      </c>
    </row>
    <row r="3" spans="1:14" ht="174" customHeight="1" x14ac:dyDescent="0.25">
      <c r="A3" s="5"/>
      <c r="B3" s="6"/>
      <c r="C3" s="6"/>
      <c r="D3" s="7"/>
      <c r="E3" s="14" t="s">
        <v>11</v>
      </c>
      <c r="F3" s="15" t="s">
        <v>12</v>
      </c>
      <c r="G3" s="15"/>
      <c r="H3" s="16">
        <v>1</v>
      </c>
      <c r="I3" s="16">
        <v>7</v>
      </c>
      <c r="J3" s="16">
        <v>8</v>
      </c>
      <c r="K3" s="16">
        <v>6</v>
      </c>
      <c r="L3" s="17">
        <v>25</v>
      </c>
      <c r="M3" s="18">
        <f>+IF(K3&gt;=L3,1,K3/L3)</f>
        <v>0.24</v>
      </c>
      <c r="N3" s="19" t="s">
        <v>13</v>
      </c>
    </row>
    <row r="4" spans="1:14" ht="60.75" x14ac:dyDescent="0.25">
      <c r="A4" s="5"/>
      <c r="B4" s="6"/>
      <c r="C4" s="6"/>
      <c r="D4" s="7"/>
      <c r="E4" s="8" t="s">
        <v>14</v>
      </c>
      <c r="F4" s="9" t="s">
        <v>15</v>
      </c>
      <c r="G4" s="9"/>
      <c r="H4" s="10">
        <v>0</v>
      </c>
      <c r="I4" s="10">
        <v>0</v>
      </c>
      <c r="J4" s="10">
        <v>0</v>
      </c>
      <c r="K4" s="10">
        <v>2</v>
      </c>
      <c r="L4" s="11">
        <v>6</v>
      </c>
      <c r="M4" s="12">
        <f>+IF(K4&gt;=L4,1,K4/L4)</f>
        <v>0.33333333333333331</v>
      </c>
      <c r="N4" s="13" t="s">
        <v>16</v>
      </c>
    </row>
    <row r="5" spans="1:14" ht="121.5" x14ac:dyDescent="0.25">
      <c r="A5" s="5"/>
      <c r="B5" s="6"/>
      <c r="C5" s="6"/>
      <c r="D5" s="7"/>
      <c r="E5" s="14" t="s">
        <v>17</v>
      </c>
      <c r="F5" s="15" t="s">
        <v>18</v>
      </c>
      <c r="G5" s="15"/>
      <c r="H5" s="16">
        <v>0</v>
      </c>
      <c r="I5" s="16">
        <v>0</v>
      </c>
      <c r="J5" s="16">
        <v>0</v>
      </c>
      <c r="K5" s="16">
        <v>0</v>
      </c>
      <c r="L5" s="20">
        <v>4</v>
      </c>
      <c r="M5" s="18">
        <f>+IF(K5&gt;=L5,1,K5/L5)</f>
        <v>0</v>
      </c>
      <c r="N5" s="21" t="s">
        <v>19</v>
      </c>
    </row>
    <row r="6" spans="1:14" ht="81" x14ac:dyDescent="0.25">
      <c r="A6" s="5"/>
      <c r="B6" s="6"/>
      <c r="C6" s="6"/>
      <c r="D6" s="7"/>
      <c r="E6" s="8" t="s">
        <v>20</v>
      </c>
      <c r="F6" s="9" t="s">
        <v>21</v>
      </c>
      <c r="G6" s="9"/>
      <c r="H6" s="10">
        <v>0</v>
      </c>
      <c r="I6" s="10">
        <v>0</v>
      </c>
      <c r="J6" s="10">
        <v>0</v>
      </c>
      <c r="K6" s="10">
        <v>0</v>
      </c>
      <c r="L6" s="11">
        <v>2</v>
      </c>
      <c r="M6" s="12">
        <f>+IF(K6&gt;=L6,1,K6/L6)</f>
        <v>0</v>
      </c>
      <c r="N6" s="13" t="s">
        <v>22</v>
      </c>
    </row>
    <row r="7" spans="1:14" ht="81" x14ac:dyDescent="0.25">
      <c r="A7" s="5">
        <v>1</v>
      </c>
      <c r="B7" s="6" t="s">
        <v>6</v>
      </c>
      <c r="C7" s="22">
        <v>2</v>
      </c>
      <c r="D7" s="23" t="s">
        <v>23</v>
      </c>
      <c r="E7" s="14" t="s">
        <v>24</v>
      </c>
      <c r="F7" s="15" t="s">
        <v>25</v>
      </c>
      <c r="G7" s="15"/>
      <c r="H7" s="16" t="s">
        <v>26</v>
      </c>
      <c r="I7" s="16" t="s">
        <v>26</v>
      </c>
      <c r="J7" s="16" t="s">
        <v>26</v>
      </c>
      <c r="K7" s="16" t="s">
        <v>26</v>
      </c>
      <c r="L7" s="16" t="s">
        <v>27</v>
      </c>
      <c r="M7" s="12">
        <v>0</v>
      </c>
      <c r="N7" s="21" t="s">
        <v>28</v>
      </c>
    </row>
    <row r="8" spans="1:14" ht="162" x14ac:dyDescent="0.25">
      <c r="A8" s="5"/>
      <c r="B8" s="6"/>
      <c r="C8" s="24"/>
      <c r="D8" s="25"/>
      <c r="E8" s="8" t="s">
        <v>29</v>
      </c>
      <c r="F8" s="9" t="s">
        <v>30</v>
      </c>
      <c r="G8" s="9"/>
      <c r="H8" s="10" t="s">
        <v>26</v>
      </c>
      <c r="I8" s="10" t="s">
        <v>26</v>
      </c>
      <c r="J8" s="10" t="s">
        <v>26</v>
      </c>
      <c r="K8" s="10" t="s">
        <v>26</v>
      </c>
      <c r="L8" s="10" t="s">
        <v>27</v>
      </c>
      <c r="M8" s="12">
        <v>0</v>
      </c>
      <c r="N8" s="13" t="s">
        <v>31</v>
      </c>
    </row>
    <row r="9" spans="1:14" ht="195.75" customHeight="1" x14ac:dyDescent="0.25">
      <c r="A9" s="5"/>
      <c r="B9" s="6"/>
      <c r="C9" s="24"/>
      <c r="D9" s="25"/>
      <c r="E9" s="14" t="s">
        <v>32</v>
      </c>
      <c r="F9" s="15" t="s">
        <v>33</v>
      </c>
      <c r="G9" s="15"/>
      <c r="H9" s="16">
        <v>0</v>
      </c>
      <c r="I9" s="16">
        <v>1</v>
      </c>
      <c r="J9" s="16">
        <v>3</v>
      </c>
      <c r="K9" s="16">
        <v>8</v>
      </c>
      <c r="L9" s="14">
        <v>8</v>
      </c>
      <c r="M9" s="12">
        <f t="shared" ref="M9:M72" si="0">+IF(K9&gt;=L9,1,K9/L9)</f>
        <v>1</v>
      </c>
      <c r="N9" s="19" t="s">
        <v>34</v>
      </c>
    </row>
    <row r="10" spans="1:14" ht="79.5" customHeight="1" x14ac:dyDescent="0.25">
      <c r="A10" s="5"/>
      <c r="B10" s="6"/>
      <c r="C10" s="24"/>
      <c r="D10" s="25"/>
      <c r="E10" s="8" t="s">
        <v>35</v>
      </c>
      <c r="F10" s="9" t="s">
        <v>36</v>
      </c>
      <c r="G10" s="9"/>
      <c r="H10" s="10" t="s">
        <v>26</v>
      </c>
      <c r="I10" s="10" t="s">
        <v>26</v>
      </c>
      <c r="J10" s="10" t="s">
        <v>27</v>
      </c>
      <c r="K10" s="10" t="s">
        <v>27</v>
      </c>
      <c r="L10" s="11" t="s">
        <v>27</v>
      </c>
      <c r="M10" s="12">
        <f t="shared" si="0"/>
        <v>1</v>
      </c>
      <c r="N10" s="13" t="s">
        <v>37</v>
      </c>
    </row>
    <row r="11" spans="1:14" ht="63.75" customHeight="1" x14ac:dyDescent="0.25">
      <c r="A11" s="5"/>
      <c r="B11" s="6"/>
      <c r="C11" s="26"/>
      <c r="D11" s="27"/>
      <c r="E11" s="14" t="s">
        <v>38</v>
      </c>
      <c r="F11" s="15" t="s">
        <v>39</v>
      </c>
      <c r="G11" s="15"/>
      <c r="H11" s="18">
        <v>0.25</v>
      </c>
      <c r="I11" s="18">
        <v>0.23</v>
      </c>
      <c r="J11" s="18">
        <v>0.09</v>
      </c>
      <c r="K11" s="18">
        <v>0.09</v>
      </c>
      <c r="L11" s="28">
        <v>0.6</v>
      </c>
      <c r="M11" s="12">
        <f t="shared" si="0"/>
        <v>0.15</v>
      </c>
      <c r="N11" s="21" t="s">
        <v>41</v>
      </c>
    </row>
    <row r="12" spans="1:14" ht="129" customHeight="1" x14ac:dyDescent="0.25">
      <c r="A12" s="5"/>
      <c r="B12" s="6"/>
      <c r="C12" s="22">
        <v>2</v>
      </c>
      <c r="D12" s="23" t="s">
        <v>23</v>
      </c>
      <c r="E12" s="8" t="s">
        <v>42</v>
      </c>
      <c r="F12" s="9" t="s">
        <v>43</v>
      </c>
      <c r="G12" s="9"/>
      <c r="H12" s="10" t="s">
        <v>40</v>
      </c>
      <c r="I12" s="10" t="s">
        <v>40</v>
      </c>
      <c r="J12" s="29">
        <v>0</v>
      </c>
      <c r="K12" s="29">
        <v>0.03</v>
      </c>
      <c r="L12" s="30">
        <v>0.5</v>
      </c>
      <c r="M12" s="12">
        <f t="shared" si="0"/>
        <v>0.06</v>
      </c>
      <c r="N12" s="13" t="s">
        <v>44</v>
      </c>
    </row>
    <row r="13" spans="1:14" s="32" customFormat="1" ht="121.5" x14ac:dyDescent="0.25">
      <c r="A13" s="5"/>
      <c r="B13" s="6"/>
      <c r="C13" s="26"/>
      <c r="D13" s="27"/>
      <c r="E13" s="14" t="s">
        <v>45</v>
      </c>
      <c r="F13" s="15" t="s">
        <v>46</v>
      </c>
      <c r="G13" s="15"/>
      <c r="H13" s="14">
        <v>99</v>
      </c>
      <c r="I13" s="14">
        <v>249</v>
      </c>
      <c r="J13" s="14">
        <v>158</v>
      </c>
      <c r="K13" s="14">
        <v>388</v>
      </c>
      <c r="L13" s="31">
        <v>355.67999999999995</v>
      </c>
      <c r="M13" s="12">
        <f t="shared" si="0"/>
        <v>1</v>
      </c>
      <c r="N13" s="21" t="s">
        <v>47</v>
      </c>
    </row>
    <row r="14" spans="1:14" s="32" customFormat="1" ht="99" customHeight="1" x14ac:dyDescent="0.25">
      <c r="A14" s="5"/>
      <c r="B14" s="6"/>
      <c r="C14" s="22">
        <v>2</v>
      </c>
      <c r="D14" s="23" t="s">
        <v>23</v>
      </c>
      <c r="E14" s="8" t="s">
        <v>48</v>
      </c>
      <c r="F14" s="9" t="s">
        <v>49</v>
      </c>
      <c r="G14" s="9"/>
      <c r="H14" s="8">
        <v>69</v>
      </c>
      <c r="I14" s="8">
        <v>58</v>
      </c>
      <c r="J14" s="8">
        <v>179</v>
      </c>
      <c r="K14" s="8">
        <v>245</v>
      </c>
      <c r="L14" s="33">
        <v>112.32</v>
      </c>
      <c r="M14" s="12">
        <f t="shared" si="0"/>
        <v>1</v>
      </c>
      <c r="N14" s="13" t="s">
        <v>50</v>
      </c>
    </row>
    <row r="15" spans="1:14" s="32" customFormat="1" ht="101.25" customHeight="1" x14ac:dyDescent="0.25">
      <c r="A15" s="5"/>
      <c r="B15" s="6"/>
      <c r="C15" s="24"/>
      <c r="D15" s="25"/>
      <c r="E15" s="14" t="s">
        <v>51</v>
      </c>
      <c r="F15" s="15" t="s">
        <v>52</v>
      </c>
      <c r="G15" s="15"/>
      <c r="H15" s="14">
        <v>9</v>
      </c>
      <c r="I15" s="14">
        <v>4</v>
      </c>
      <c r="J15" s="14">
        <v>26</v>
      </c>
      <c r="K15" s="14">
        <v>15</v>
      </c>
      <c r="L15" s="31">
        <v>14.399999999999999</v>
      </c>
      <c r="M15" s="12">
        <f t="shared" si="0"/>
        <v>1</v>
      </c>
      <c r="N15" s="21" t="s">
        <v>53</v>
      </c>
    </row>
    <row r="16" spans="1:14" s="32" customFormat="1" ht="111.75" customHeight="1" x14ac:dyDescent="0.25">
      <c r="A16" s="5"/>
      <c r="B16" s="6"/>
      <c r="C16" s="26"/>
      <c r="D16" s="27"/>
      <c r="E16" s="8" t="s">
        <v>54</v>
      </c>
      <c r="F16" s="9" t="s">
        <v>55</v>
      </c>
      <c r="G16" s="9"/>
      <c r="H16" s="8">
        <v>6</v>
      </c>
      <c r="I16" s="8">
        <v>18</v>
      </c>
      <c r="J16" s="8">
        <v>22</v>
      </c>
      <c r="K16" s="8">
        <f>+K17+K18+K19+K20</f>
        <v>52</v>
      </c>
      <c r="L16" s="33">
        <v>25</v>
      </c>
      <c r="M16" s="12">
        <f t="shared" si="0"/>
        <v>1</v>
      </c>
      <c r="N16" s="13" t="s">
        <v>56</v>
      </c>
    </row>
    <row r="17" spans="1:14" ht="84" customHeight="1" x14ac:dyDescent="0.25">
      <c r="A17" s="5">
        <v>1</v>
      </c>
      <c r="B17" s="6" t="s">
        <v>6</v>
      </c>
      <c r="C17" s="34">
        <v>3</v>
      </c>
      <c r="D17" s="23" t="s">
        <v>57</v>
      </c>
      <c r="E17" s="14" t="s">
        <v>58</v>
      </c>
      <c r="F17" s="15" t="s">
        <v>59</v>
      </c>
      <c r="G17" s="15"/>
      <c r="H17" s="16">
        <v>22</v>
      </c>
      <c r="I17" s="16">
        <v>22</v>
      </c>
      <c r="J17" s="16">
        <v>23</v>
      </c>
      <c r="K17" s="16">
        <v>20</v>
      </c>
      <c r="L17" s="14">
        <v>30</v>
      </c>
      <c r="M17" s="12">
        <f t="shared" si="0"/>
        <v>0.66666666666666663</v>
      </c>
      <c r="N17" s="21" t="s">
        <v>60</v>
      </c>
    </row>
    <row r="18" spans="1:14" ht="96.75" customHeight="1" x14ac:dyDescent="0.25">
      <c r="A18" s="5"/>
      <c r="B18" s="6"/>
      <c r="C18" s="35"/>
      <c r="D18" s="25"/>
      <c r="E18" s="8" t="s">
        <v>61</v>
      </c>
      <c r="F18" s="36" t="s">
        <v>62</v>
      </c>
      <c r="G18" s="13" t="s">
        <v>63</v>
      </c>
      <c r="H18" s="10">
        <v>15</v>
      </c>
      <c r="I18" s="10">
        <v>17</v>
      </c>
      <c r="J18" s="10">
        <v>4</v>
      </c>
      <c r="K18" s="10">
        <v>14</v>
      </c>
      <c r="L18" s="8">
        <v>30</v>
      </c>
      <c r="M18" s="12">
        <f t="shared" si="0"/>
        <v>0.46666666666666667</v>
      </c>
      <c r="N18" s="37" t="s">
        <v>64</v>
      </c>
    </row>
    <row r="19" spans="1:14" ht="82.5" customHeight="1" x14ac:dyDescent="0.25">
      <c r="A19" s="5"/>
      <c r="B19" s="6"/>
      <c r="C19" s="35"/>
      <c r="D19" s="25"/>
      <c r="E19" s="14" t="s">
        <v>65</v>
      </c>
      <c r="F19" s="36"/>
      <c r="G19" s="21" t="s">
        <v>66</v>
      </c>
      <c r="H19" s="16">
        <v>6</v>
      </c>
      <c r="I19" s="16">
        <v>5</v>
      </c>
      <c r="J19" s="16">
        <v>5</v>
      </c>
      <c r="K19" s="16">
        <v>15</v>
      </c>
      <c r="L19" s="14">
        <v>30</v>
      </c>
      <c r="M19" s="12">
        <f t="shared" si="0"/>
        <v>0.5</v>
      </c>
      <c r="N19" s="21" t="s">
        <v>67</v>
      </c>
    </row>
    <row r="20" spans="1:14" ht="96.75" customHeight="1" x14ac:dyDescent="0.25">
      <c r="A20" s="5"/>
      <c r="B20" s="6"/>
      <c r="C20" s="38"/>
      <c r="D20" s="27"/>
      <c r="E20" s="8" t="s">
        <v>68</v>
      </c>
      <c r="F20" s="36"/>
      <c r="G20" s="13" t="s">
        <v>69</v>
      </c>
      <c r="H20" s="10">
        <v>1</v>
      </c>
      <c r="I20" s="10">
        <v>4</v>
      </c>
      <c r="J20" s="10">
        <v>3</v>
      </c>
      <c r="K20" s="10">
        <v>3</v>
      </c>
      <c r="L20" s="8">
        <v>10</v>
      </c>
      <c r="M20" s="12">
        <f t="shared" si="0"/>
        <v>0.3</v>
      </c>
      <c r="N20" s="13" t="s">
        <v>70</v>
      </c>
    </row>
    <row r="21" spans="1:14" ht="117" customHeight="1" x14ac:dyDescent="0.25">
      <c r="A21" s="39">
        <v>1</v>
      </c>
      <c r="B21" s="40" t="s">
        <v>6</v>
      </c>
      <c r="C21" s="34">
        <v>4</v>
      </c>
      <c r="D21" s="23" t="s">
        <v>71</v>
      </c>
      <c r="E21" s="8" t="s">
        <v>72</v>
      </c>
      <c r="F21" s="9" t="s">
        <v>73</v>
      </c>
      <c r="G21" s="9"/>
      <c r="H21" s="10">
        <v>0</v>
      </c>
      <c r="I21" s="10">
        <v>0</v>
      </c>
      <c r="J21" s="10">
        <v>0</v>
      </c>
      <c r="K21" s="10">
        <v>0</v>
      </c>
      <c r="L21" s="10">
        <v>1</v>
      </c>
      <c r="M21" s="12">
        <f t="shared" si="0"/>
        <v>0</v>
      </c>
      <c r="N21" s="13" t="s">
        <v>74</v>
      </c>
    </row>
    <row r="22" spans="1:14" ht="90" customHeight="1" x14ac:dyDescent="0.25">
      <c r="A22" s="39"/>
      <c r="B22" s="40"/>
      <c r="C22" s="35"/>
      <c r="D22" s="25"/>
      <c r="E22" s="14" t="s">
        <v>75</v>
      </c>
      <c r="F22" s="15" t="s">
        <v>76</v>
      </c>
      <c r="G22" s="15"/>
      <c r="H22" s="16">
        <v>3</v>
      </c>
      <c r="I22" s="16">
        <v>4</v>
      </c>
      <c r="J22" s="16">
        <v>2</v>
      </c>
      <c r="K22" s="16">
        <v>4</v>
      </c>
      <c r="L22" s="16">
        <v>6</v>
      </c>
      <c r="M22" s="12">
        <f t="shared" si="0"/>
        <v>0.66666666666666663</v>
      </c>
      <c r="N22" s="41" t="s">
        <v>77</v>
      </c>
    </row>
    <row r="23" spans="1:14" ht="60.75" x14ac:dyDescent="0.25">
      <c r="A23" s="39"/>
      <c r="B23" s="40"/>
      <c r="C23" s="38"/>
      <c r="D23" s="27"/>
      <c r="E23" s="8" t="s">
        <v>78</v>
      </c>
      <c r="F23" s="9" t="s">
        <v>79</v>
      </c>
      <c r="G23" s="9"/>
      <c r="H23" s="10">
        <v>1</v>
      </c>
      <c r="I23" s="10">
        <v>1</v>
      </c>
      <c r="J23" s="10">
        <v>1</v>
      </c>
      <c r="K23" s="10">
        <v>2</v>
      </c>
      <c r="L23" s="10">
        <v>30</v>
      </c>
      <c r="M23" s="12">
        <f t="shared" si="0"/>
        <v>6.6666666666666666E-2</v>
      </c>
      <c r="N23" s="13" t="s">
        <v>80</v>
      </c>
    </row>
    <row r="24" spans="1:14" ht="121.5" x14ac:dyDescent="0.25">
      <c r="A24" s="39"/>
      <c r="B24" s="40"/>
      <c r="C24" s="42">
        <v>4</v>
      </c>
      <c r="D24" s="43" t="s">
        <v>71</v>
      </c>
      <c r="E24" s="14" t="s">
        <v>81</v>
      </c>
      <c r="F24" s="15" t="s">
        <v>82</v>
      </c>
      <c r="G24" s="15"/>
      <c r="H24" s="16">
        <v>14</v>
      </c>
      <c r="I24" s="16">
        <v>13</v>
      </c>
      <c r="J24" s="16">
        <v>9</v>
      </c>
      <c r="K24" s="16">
        <v>17</v>
      </c>
      <c r="L24" s="16">
        <v>30</v>
      </c>
      <c r="M24" s="12">
        <f t="shared" si="0"/>
        <v>0.56666666666666665</v>
      </c>
      <c r="N24" s="21" t="s">
        <v>83</v>
      </c>
    </row>
    <row r="25" spans="1:14" ht="56.45" customHeight="1" x14ac:dyDescent="0.25">
      <c r="A25" s="39">
        <v>5</v>
      </c>
      <c r="B25" s="39"/>
      <c r="C25" s="22">
        <v>5</v>
      </c>
      <c r="D25" s="23" t="s">
        <v>84</v>
      </c>
      <c r="E25" s="8" t="s">
        <v>85</v>
      </c>
      <c r="F25" s="9" t="s">
        <v>86</v>
      </c>
      <c r="G25" s="9"/>
      <c r="H25" s="10" t="s">
        <v>26</v>
      </c>
      <c r="I25" s="10" t="s">
        <v>26</v>
      </c>
      <c r="J25" s="10" t="s">
        <v>26</v>
      </c>
      <c r="K25" s="10" t="s">
        <v>26</v>
      </c>
      <c r="L25" s="44">
        <v>1</v>
      </c>
      <c r="M25" s="12">
        <v>0</v>
      </c>
      <c r="N25" s="13" t="s">
        <v>87</v>
      </c>
    </row>
    <row r="26" spans="1:14" ht="121.5" x14ac:dyDescent="0.25">
      <c r="A26" s="39"/>
      <c r="B26" s="39"/>
      <c r="C26" s="24"/>
      <c r="D26" s="25"/>
      <c r="E26" s="14" t="s">
        <v>88</v>
      </c>
      <c r="F26" s="15" t="s">
        <v>89</v>
      </c>
      <c r="G26" s="15"/>
      <c r="H26" s="18">
        <v>0.1</v>
      </c>
      <c r="I26" s="18">
        <v>0.19500000000000001</v>
      </c>
      <c r="J26" s="18">
        <v>0.27300000000000002</v>
      </c>
      <c r="K26" s="18">
        <f>+(87/K29)*100%</f>
        <v>0.39726027397260272</v>
      </c>
      <c r="L26" s="45">
        <v>0.6</v>
      </c>
      <c r="M26" s="12">
        <f t="shared" si="0"/>
        <v>0.66210045662100458</v>
      </c>
      <c r="N26" s="21" t="s">
        <v>90</v>
      </c>
    </row>
    <row r="27" spans="1:14" ht="125.25" customHeight="1" x14ac:dyDescent="0.25">
      <c r="A27" s="39"/>
      <c r="B27" s="39"/>
      <c r="C27" s="24"/>
      <c r="D27" s="25"/>
      <c r="E27" s="8" t="s">
        <v>91</v>
      </c>
      <c r="F27" s="9" t="s">
        <v>92</v>
      </c>
      <c r="G27" s="9"/>
      <c r="H27" s="10">
        <v>17</v>
      </c>
      <c r="I27" s="10">
        <v>24</v>
      </c>
      <c r="J27" s="10">
        <v>23</v>
      </c>
      <c r="K27" s="10">
        <v>10</v>
      </c>
      <c r="L27" s="44">
        <v>23</v>
      </c>
      <c r="M27" s="12">
        <f t="shared" si="0"/>
        <v>0.43478260869565216</v>
      </c>
      <c r="N27" s="13" t="s">
        <v>93</v>
      </c>
    </row>
    <row r="28" spans="1:14" ht="90" customHeight="1" x14ac:dyDescent="0.25">
      <c r="A28" s="39"/>
      <c r="B28" s="39"/>
      <c r="C28" s="24"/>
      <c r="D28" s="25"/>
      <c r="E28" s="14" t="s">
        <v>94</v>
      </c>
      <c r="F28" s="15" t="s">
        <v>95</v>
      </c>
      <c r="G28" s="15"/>
      <c r="H28" s="10" t="s">
        <v>40</v>
      </c>
      <c r="I28" s="10" t="s">
        <v>40</v>
      </c>
      <c r="J28" s="18">
        <v>0.6</v>
      </c>
      <c r="K28" s="18">
        <f>273/(219+51+736)</f>
        <v>0.27137176938369784</v>
      </c>
      <c r="L28" s="45">
        <v>1</v>
      </c>
      <c r="M28" s="12">
        <f t="shared" si="0"/>
        <v>0.27137176938369784</v>
      </c>
      <c r="N28" s="21" t="s">
        <v>96</v>
      </c>
    </row>
    <row r="29" spans="1:14" ht="148.5" customHeight="1" x14ac:dyDescent="0.25">
      <c r="A29" s="39"/>
      <c r="B29" s="39"/>
      <c r="C29" s="24"/>
      <c r="D29" s="25"/>
      <c r="E29" s="8" t="s">
        <v>97</v>
      </c>
      <c r="F29" s="9" t="s">
        <v>98</v>
      </c>
      <c r="G29" s="9"/>
      <c r="H29" s="10">
        <v>144</v>
      </c>
      <c r="I29" s="10">
        <v>164</v>
      </c>
      <c r="J29" s="10">
        <v>221</v>
      </c>
      <c r="K29" s="10">
        <v>219</v>
      </c>
      <c r="L29" s="44">
        <v>400</v>
      </c>
      <c r="M29" s="12">
        <f t="shared" si="0"/>
        <v>0.54749999999999999</v>
      </c>
      <c r="N29" s="13" t="s">
        <v>99</v>
      </c>
    </row>
    <row r="30" spans="1:14" ht="129.75" customHeight="1" x14ac:dyDescent="0.25">
      <c r="A30" s="39"/>
      <c r="B30" s="39"/>
      <c r="C30" s="26"/>
      <c r="D30" s="27"/>
      <c r="E30" s="14" t="s">
        <v>100</v>
      </c>
      <c r="F30" s="15" t="s">
        <v>101</v>
      </c>
      <c r="G30" s="15"/>
      <c r="H30" s="16">
        <v>156</v>
      </c>
      <c r="I30" s="16">
        <v>251</v>
      </c>
      <c r="J30" s="20">
        <v>295</v>
      </c>
      <c r="K30" s="20">
        <v>308</v>
      </c>
      <c r="L30" s="46">
        <v>270</v>
      </c>
      <c r="M30" s="12">
        <f t="shared" si="0"/>
        <v>1</v>
      </c>
      <c r="N30" s="21" t="s">
        <v>102</v>
      </c>
    </row>
    <row r="31" spans="1:14" ht="196.5" customHeight="1" x14ac:dyDescent="0.25">
      <c r="A31" s="5">
        <v>5</v>
      </c>
      <c r="B31" s="5"/>
      <c r="C31" s="5"/>
      <c r="D31" s="7" t="s">
        <v>84</v>
      </c>
      <c r="E31" s="8" t="s">
        <v>103</v>
      </c>
      <c r="F31" s="9" t="s">
        <v>104</v>
      </c>
      <c r="G31" s="9"/>
      <c r="H31" s="10">
        <v>0</v>
      </c>
      <c r="I31" s="10">
        <v>0</v>
      </c>
      <c r="J31" s="10">
        <v>0</v>
      </c>
      <c r="K31" s="10">
        <v>0</v>
      </c>
      <c r="L31" s="8">
        <v>202</v>
      </c>
      <c r="M31" s="12">
        <f t="shared" si="0"/>
        <v>0</v>
      </c>
      <c r="N31" s="13" t="s">
        <v>105</v>
      </c>
    </row>
    <row r="32" spans="1:14" ht="80.25" customHeight="1" x14ac:dyDescent="0.25">
      <c r="A32" s="5"/>
      <c r="B32" s="5"/>
      <c r="C32" s="5"/>
      <c r="D32" s="7"/>
      <c r="E32" s="14" t="s">
        <v>106</v>
      </c>
      <c r="F32" s="15" t="s">
        <v>107</v>
      </c>
      <c r="G32" s="15"/>
      <c r="H32" s="16">
        <v>0</v>
      </c>
      <c r="I32" s="16">
        <v>0</v>
      </c>
      <c r="J32" s="16">
        <v>0</v>
      </c>
      <c r="K32" s="16">
        <v>0</v>
      </c>
      <c r="L32" s="14">
        <v>20</v>
      </c>
      <c r="M32" s="12">
        <f t="shared" si="0"/>
        <v>0</v>
      </c>
      <c r="N32" s="13" t="s">
        <v>108</v>
      </c>
    </row>
    <row r="33" spans="1:14" ht="89.25" customHeight="1" x14ac:dyDescent="0.25">
      <c r="A33" s="5">
        <v>2</v>
      </c>
      <c r="B33" s="6" t="s">
        <v>109</v>
      </c>
      <c r="C33" s="34">
        <v>6</v>
      </c>
      <c r="D33" s="23" t="s">
        <v>110</v>
      </c>
      <c r="E33" s="8" t="s">
        <v>111</v>
      </c>
      <c r="F33" s="9" t="s">
        <v>112</v>
      </c>
      <c r="G33" s="9"/>
      <c r="H33" s="10">
        <v>0</v>
      </c>
      <c r="I33" s="10">
        <v>0</v>
      </c>
      <c r="J33" s="10">
        <v>0</v>
      </c>
      <c r="K33" s="10">
        <v>0</v>
      </c>
      <c r="L33" s="8">
        <v>1</v>
      </c>
      <c r="M33" s="12">
        <f t="shared" si="0"/>
        <v>0</v>
      </c>
      <c r="N33" s="13" t="s">
        <v>113</v>
      </c>
    </row>
    <row r="34" spans="1:14" ht="138.75" customHeight="1" x14ac:dyDescent="0.25">
      <c r="A34" s="5"/>
      <c r="B34" s="6"/>
      <c r="C34" s="35"/>
      <c r="D34" s="25"/>
      <c r="E34" s="14" t="s">
        <v>114</v>
      </c>
      <c r="F34" s="15" t="s">
        <v>115</v>
      </c>
      <c r="G34" s="15"/>
      <c r="H34" s="18">
        <v>0.28999999999999998</v>
      </c>
      <c r="I34" s="18">
        <v>0.39</v>
      </c>
      <c r="J34" s="18">
        <v>0.32</v>
      </c>
      <c r="K34" s="18">
        <v>0.81</v>
      </c>
      <c r="L34" s="47">
        <v>0.53</v>
      </c>
      <c r="M34" s="12">
        <f t="shared" si="0"/>
        <v>1</v>
      </c>
      <c r="N34" s="21" t="s">
        <v>116</v>
      </c>
    </row>
    <row r="35" spans="1:14" ht="135.75" customHeight="1" x14ac:dyDescent="0.25">
      <c r="A35" s="5"/>
      <c r="B35" s="6"/>
      <c r="C35" s="35"/>
      <c r="D35" s="25"/>
      <c r="E35" s="8" t="s">
        <v>117</v>
      </c>
      <c r="F35" s="9" t="s">
        <v>118</v>
      </c>
      <c r="G35" s="9"/>
      <c r="H35" s="12">
        <v>0.39</v>
      </c>
      <c r="I35" s="12">
        <v>0.21</v>
      </c>
      <c r="J35" s="12">
        <v>0.64</v>
      </c>
      <c r="K35" s="12">
        <v>0.66</v>
      </c>
      <c r="L35" s="48">
        <v>0.65</v>
      </c>
      <c r="M35" s="12">
        <f t="shared" si="0"/>
        <v>1</v>
      </c>
      <c r="N35" s="13" t="s">
        <v>119</v>
      </c>
    </row>
    <row r="36" spans="1:14" ht="158.25" customHeight="1" x14ac:dyDescent="0.25">
      <c r="A36" s="5"/>
      <c r="B36" s="6"/>
      <c r="C36" s="38"/>
      <c r="D36" s="27"/>
      <c r="E36" s="14" t="s">
        <v>120</v>
      </c>
      <c r="F36" s="15" t="s">
        <v>121</v>
      </c>
      <c r="G36" s="15"/>
      <c r="H36" s="18">
        <v>0.48</v>
      </c>
      <c r="I36" s="18">
        <v>0.82</v>
      </c>
      <c r="J36" s="18">
        <v>59</v>
      </c>
      <c r="K36" s="18">
        <v>0.44</v>
      </c>
      <c r="L36" s="47">
        <v>0.73</v>
      </c>
      <c r="M36" s="12">
        <f t="shared" si="0"/>
        <v>0.60273972602739723</v>
      </c>
      <c r="N36" s="21" t="s">
        <v>122</v>
      </c>
    </row>
    <row r="37" spans="1:14" ht="174.75" customHeight="1" x14ac:dyDescent="0.25">
      <c r="A37" s="49">
        <v>3</v>
      </c>
      <c r="B37" s="50" t="s">
        <v>123</v>
      </c>
      <c r="C37" s="40">
        <v>7</v>
      </c>
      <c r="D37" s="13" t="s">
        <v>124</v>
      </c>
      <c r="E37" s="8" t="s">
        <v>125</v>
      </c>
      <c r="F37" s="9" t="s">
        <v>126</v>
      </c>
      <c r="G37" s="9"/>
      <c r="H37" s="10">
        <v>0</v>
      </c>
      <c r="I37" s="10">
        <v>0</v>
      </c>
      <c r="J37" s="10">
        <v>0</v>
      </c>
      <c r="K37" s="10">
        <v>1</v>
      </c>
      <c r="L37" s="10">
        <v>1</v>
      </c>
      <c r="M37" s="12">
        <f t="shared" si="0"/>
        <v>1</v>
      </c>
      <c r="N37" s="13" t="s">
        <v>127</v>
      </c>
    </row>
    <row r="38" spans="1:14" ht="76.5" customHeight="1" x14ac:dyDescent="0.25">
      <c r="A38" s="49"/>
      <c r="B38" s="50"/>
      <c r="C38" s="23">
        <v>7</v>
      </c>
      <c r="D38" s="23" t="s">
        <v>124</v>
      </c>
      <c r="E38" s="14" t="s">
        <v>128</v>
      </c>
      <c r="F38" s="15" t="s">
        <v>129</v>
      </c>
      <c r="G38" s="15"/>
      <c r="H38" s="16">
        <v>0</v>
      </c>
      <c r="I38" s="16">
        <v>0</v>
      </c>
      <c r="J38" s="16">
        <v>0</v>
      </c>
      <c r="K38" s="16">
        <v>0</v>
      </c>
      <c r="L38" s="16">
        <v>2</v>
      </c>
      <c r="M38" s="12">
        <f t="shared" si="0"/>
        <v>0</v>
      </c>
      <c r="N38" s="21" t="s">
        <v>130</v>
      </c>
    </row>
    <row r="39" spans="1:14" ht="74.45" customHeight="1" x14ac:dyDescent="0.25">
      <c r="A39" s="49"/>
      <c r="B39" s="50"/>
      <c r="C39" s="25"/>
      <c r="D39" s="25"/>
      <c r="E39" s="8" t="s">
        <v>131</v>
      </c>
      <c r="F39" s="9" t="s">
        <v>132</v>
      </c>
      <c r="G39" s="9"/>
      <c r="H39" s="10">
        <v>35</v>
      </c>
      <c r="I39" s="10">
        <v>73</v>
      </c>
      <c r="J39" s="10">
        <v>95</v>
      </c>
      <c r="K39" s="10">
        <v>246</v>
      </c>
      <c r="L39" s="51">
        <v>150</v>
      </c>
      <c r="M39" s="12">
        <f t="shared" si="0"/>
        <v>1</v>
      </c>
      <c r="N39" s="13" t="s">
        <v>133</v>
      </c>
    </row>
    <row r="40" spans="1:14" ht="137.25" customHeight="1" x14ac:dyDescent="0.25">
      <c r="A40" s="49"/>
      <c r="B40" s="50"/>
      <c r="C40" s="25"/>
      <c r="D40" s="25"/>
      <c r="E40" s="14" t="s">
        <v>134</v>
      </c>
      <c r="F40" s="15" t="s">
        <v>135</v>
      </c>
      <c r="G40" s="15"/>
      <c r="H40" s="16">
        <v>2</v>
      </c>
      <c r="I40" s="16">
        <v>3</v>
      </c>
      <c r="J40" s="16">
        <v>5</v>
      </c>
      <c r="K40" s="16">
        <v>3</v>
      </c>
      <c r="L40" s="16">
        <v>5</v>
      </c>
      <c r="M40" s="12">
        <f t="shared" si="0"/>
        <v>0.6</v>
      </c>
      <c r="N40" s="21" t="s">
        <v>136</v>
      </c>
    </row>
    <row r="41" spans="1:14" ht="75.75" customHeight="1" x14ac:dyDescent="0.25">
      <c r="A41" s="49"/>
      <c r="B41" s="50"/>
      <c r="C41" s="25"/>
      <c r="D41" s="25"/>
      <c r="E41" s="8" t="s">
        <v>137</v>
      </c>
      <c r="F41" s="9" t="s">
        <v>138</v>
      </c>
      <c r="G41" s="9"/>
      <c r="H41" s="10">
        <v>65</v>
      </c>
      <c r="I41" s="10">
        <v>150</v>
      </c>
      <c r="J41" s="10">
        <v>341</v>
      </c>
      <c r="K41" s="10">
        <v>641</v>
      </c>
      <c r="L41" s="10">
        <v>325</v>
      </c>
      <c r="M41" s="12">
        <f t="shared" si="0"/>
        <v>1</v>
      </c>
      <c r="N41" s="13"/>
    </row>
    <row r="42" spans="1:14" ht="127.5" customHeight="1" x14ac:dyDescent="0.25">
      <c r="A42" s="49"/>
      <c r="B42" s="50"/>
      <c r="C42" s="25"/>
      <c r="D42" s="25"/>
      <c r="E42" s="14" t="s">
        <v>139</v>
      </c>
      <c r="F42" s="15" t="s">
        <v>140</v>
      </c>
      <c r="G42" s="15"/>
      <c r="H42" s="16">
        <v>4</v>
      </c>
      <c r="I42" s="16">
        <v>13</v>
      </c>
      <c r="J42" s="16">
        <v>21</v>
      </c>
      <c r="K42" s="16">
        <v>30</v>
      </c>
      <c r="L42" s="16">
        <v>15</v>
      </c>
      <c r="M42" s="12">
        <f t="shared" si="0"/>
        <v>1</v>
      </c>
      <c r="N42" s="21" t="s">
        <v>141</v>
      </c>
    </row>
    <row r="43" spans="1:14" ht="133.5" customHeight="1" x14ac:dyDescent="0.25">
      <c r="A43" s="49"/>
      <c r="B43" s="50"/>
      <c r="C43" s="25"/>
      <c r="D43" s="25"/>
      <c r="E43" s="8" t="s">
        <v>142</v>
      </c>
      <c r="F43" s="9" t="s">
        <v>143</v>
      </c>
      <c r="G43" s="9"/>
      <c r="H43" s="10">
        <v>0</v>
      </c>
      <c r="I43" s="10">
        <v>4</v>
      </c>
      <c r="J43" s="10">
        <v>24</v>
      </c>
      <c r="K43" s="10">
        <v>55</v>
      </c>
      <c r="L43" s="10">
        <v>10</v>
      </c>
      <c r="M43" s="12">
        <f t="shared" si="0"/>
        <v>1</v>
      </c>
      <c r="N43" s="13" t="s">
        <v>144</v>
      </c>
    </row>
    <row r="44" spans="1:14" ht="153.75" customHeight="1" x14ac:dyDescent="0.25">
      <c r="A44" s="49"/>
      <c r="B44" s="50"/>
      <c r="C44" s="27">
        <v>7</v>
      </c>
      <c r="D44" s="27"/>
      <c r="E44" s="8" t="s">
        <v>145</v>
      </c>
      <c r="F44" s="9" t="s">
        <v>146</v>
      </c>
      <c r="G44" s="9"/>
      <c r="H44" s="10">
        <v>4</v>
      </c>
      <c r="I44" s="10">
        <v>8</v>
      </c>
      <c r="J44" s="10">
        <v>48</v>
      </c>
      <c r="K44" s="10">
        <v>0</v>
      </c>
      <c r="L44" s="10">
        <v>15</v>
      </c>
      <c r="M44" s="12">
        <f t="shared" si="0"/>
        <v>0</v>
      </c>
      <c r="N44" s="13" t="s">
        <v>147</v>
      </c>
    </row>
    <row r="45" spans="1:14" ht="117" customHeight="1" x14ac:dyDescent="0.25">
      <c r="A45" s="49"/>
      <c r="B45" s="52"/>
      <c r="C45" s="6">
        <v>7</v>
      </c>
      <c r="D45" s="7" t="s">
        <v>124</v>
      </c>
      <c r="E45" s="14" t="s">
        <v>148</v>
      </c>
      <c r="F45" s="23" t="s">
        <v>149</v>
      </c>
      <c r="G45" s="21" t="s">
        <v>150</v>
      </c>
      <c r="H45" s="16">
        <v>258</v>
      </c>
      <c r="I45" s="16">
        <v>576</v>
      </c>
      <c r="J45" s="16">
        <v>405</v>
      </c>
      <c r="K45" s="16">
        <v>627</v>
      </c>
      <c r="L45" s="16">
        <v>400</v>
      </c>
      <c r="M45" s="12">
        <f t="shared" si="0"/>
        <v>1</v>
      </c>
      <c r="N45" s="19" t="s">
        <v>151</v>
      </c>
    </row>
    <row r="46" spans="1:14" ht="97.5" customHeight="1" x14ac:dyDescent="0.25">
      <c r="A46" s="49"/>
      <c r="B46" s="52"/>
      <c r="C46" s="6"/>
      <c r="D46" s="7"/>
      <c r="E46" s="8" t="s">
        <v>152</v>
      </c>
      <c r="F46" s="27"/>
      <c r="G46" s="13" t="s">
        <v>153</v>
      </c>
      <c r="H46" s="10" t="s">
        <v>40</v>
      </c>
      <c r="I46" s="10">
        <v>6</v>
      </c>
      <c r="J46" s="10">
        <v>14</v>
      </c>
      <c r="K46" s="10">
        <v>39</v>
      </c>
      <c r="L46" s="10">
        <v>8</v>
      </c>
      <c r="M46" s="12">
        <f t="shared" si="0"/>
        <v>1</v>
      </c>
      <c r="N46" s="13" t="s">
        <v>154</v>
      </c>
    </row>
    <row r="47" spans="1:14" ht="121.5" customHeight="1" x14ac:dyDescent="0.25">
      <c r="A47" s="53">
        <v>7</v>
      </c>
      <c r="B47" s="54"/>
      <c r="C47" s="6"/>
      <c r="D47" s="7"/>
      <c r="E47" s="14" t="s">
        <v>155</v>
      </c>
      <c r="F47" s="21" t="s">
        <v>149</v>
      </c>
      <c r="G47" s="21" t="s">
        <v>156</v>
      </c>
      <c r="H47" s="10" t="s">
        <v>40</v>
      </c>
      <c r="I47" s="16">
        <v>6</v>
      </c>
      <c r="J47" s="16">
        <v>8</v>
      </c>
      <c r="K47" s="16">
        <v>53</v>
      </c>
      <c r="L47" s="16">
        <v>30</v>
      </c>
      <c r="M47" s="12">
        <f t="shared" si="0"/>
        <v>1</v>
      </c>
      <c r="N47" s="21" t="s">
        <v>157</v>
      </c>
    </row>
    <row r="48" spans="1:14" ht="99" customHeight="1" x14ac:dyDescent="0.25">
      <c r="A48" s="55"/>
      <c r="B48" s="56"/>
      <c r="C48" s="6"/>
      <c r="D48" s="7"/>
      <c r="E48" s="8" t="s">
        <v>158</v>
      </c>
      <c r="F48" s="9" t="s">
        <v>159</v>
      </c>
      <c r="G48" s="9"/>
      <c r="H48" s="10">
        <v>0</v>
      </c>
      <c r="I48" s="10">
        <v>0</v>
      </c>
      <c r="J48" s="10">
        <v>0</v>
      </c>
      <c r="K48" s="10">
        <v>35</v>
      </c>
      <c r="L48" s="10">
        <v>10</v>
      </c>
      <c r="M48" s="12">
        <f t="shared" si="0"/>
        <v>1</v>
      </c>
      <c r="N48" s="13" t="s">
        <v>160</v>
      </c>
    </row>
    <row r="49" spans="1:14" ht="103.5" customHeight="1" x14ac:dyDescent="0.25">
      <c r="A49" s="57"/>
      <c r="B49" s="58"/>
      <c r="C49" s="6"/>
      <c r="D49" s="7"/>
      <c r="E49" s="14" t="s">
        <v>161</v>
      </c>
      <c r="F49" s="15" t="s">
        <v>162</v>
      </c>
      <c r="G49" s="15"/>
      <c r="H49" s="16">
        <v>0</v>
      </c>
      <c r="I49" s="16">
        <v>0</v>
      </c>
      <c r="J49" s="16">
        <v>0</v>
      </c>
      <c r="K49" s="16">
        <v>1</v>
      </c>
      <c r="L49" s="16">
        <v>1</v>
      </c>
      <c r="M49" s="12">
        <f t="shared" si="0"/>
        <v>1</v>
      </c>
      <c r="N49" s="21" t="s">
        <v>163</v>
      </c>
    </row>
    <row r="50" spans="1:14" ht="168.75" customHeight="1" x14ac:dyDescent="0.25">
      <c r="A50" s="39">
        <v>3</v>
      </c>
      <c r="B50" s="40" t="s">
        <v>123</v>
      </c>
      <c r="C50" s="7">
        <v>8</v>
      </c>
      <c r="D50" s="7" t="s">
        <v>164</v>
      </c>
      <c r="E50" s="8" t="s">
        <v>165</v>
      </c>
      <c r="F50" s="9" t="s">
        <v>166</v>
      </c>
      <c r="G50" s="9"/>
      <c r="H50" s="10">
        <v>0</v>
      </c>
      <c r="I50" s="10">
        <v>1</v>
      </c>
      <c r="J50" s="10">
        <v>1</v>
      </c>
      <c r="K50" s="10">
        <v>1</v>
      </c>
      <c r="L50" s="10">
        <v>1</v>
      </c>
      <c r="M50" s="12">
        <f t="shared" si="0"/>
        <v>1</v>
      </c>
      <c r="N50" s="13" t="s">
        <v>167</v>
      </c>
    </row>
    <row r="51" spans="1:14" ht="200.25" customHeight="1" x14ac:dyDescent="0.25">
      <c r="A51" s="39"/>
      <c r="B51" s="40"/>
      <c r="C51" s="7"/>
      <c r="D51" s="7"/>
      <c r="E51" s="14" t="s">
        <v>168</v>
      </c>
      <c r="F51" s="15" t="s">
        <v>169</v>
      </c>
      <c r="G51" s="15"/>
      <c r="H51" s="16" t="s">
        <v>170</v>
      </c>
      <c r="I51" s="16">
        <v>3</v>
      </c>
      <c r="J51" s="16">
        <v>3</v>
      </c>
      <c r="K51" s="16">
        <v>5</v>
      </c>
      <c r="L51" s="16">
        <v>4</v>
      </c>
      <c r="M51" s="12">
        <f t="shared" si="0"/>
        <v>1</v>
      </c>
      <c r="N51" s="19" t="s">
        <v>171</v>
      </c>
    </row>
    <row r="52" spans="1:14" ht="108" customHeight="1" x14ac:dyDescent="0.25">
      <c r="A52" s="39"/>
      <c r="B52" s="40"/>
      <c r="C52" s="7"/>
      <c r="D52" s="7"/>
      <c r="E52" s="8" t="s">
        <v>172</v>
      </c>
      <c r="F52" s="9" t="s">
        <v>173</v>
      </c>
      <c r="G52" s="9"/>
      <c r="H52" s="10" t="s">
        <v>40</v>
      </c>
      <c r="I52" s="10">
        <v>0</v>
      </c>
      <c r="J52" s="10">
        <v>0</v>
      </c>
      <c r="K52" s="10">
        <v>2</v>
      </c>
      <c r="L52" s="10">
        <v>20</v>
      </c>
      <c r="M52" s="12">
        <f t="shared" si="0"/>
        <v>0.1</v>
      </c>
      <c r="N52" s="13" t="s">
        <v>174</v>
      </c>
    </row>
    <row r="53" spans="1:14" ht="141.75" customHeight="1" x14ac:dyDescent="0.25">
      <c r="A53" s="39"/>
      <c r="B53" s="40"/>
      <c r="C53" s="6">
        <v>8</v>
      </c>
      <c r="D53" s="7" t="s">
        <v>164</v>
      </c>
      <c r="E53" s="14" t="s">
        <v>175</v>
      </c>
      <c r="F53" s="15" t="s">
        <v>176</v>
      </c>
      <c r="G53" s="15"/>
      <c r="H53" s="16">
        <v>3</v>
      </c>
      <c r="I53" s="16">
        <v>9</v>
      </c>
      <c r="J53" s="16">
        <v>12</v>
      </c>
      <c r="K53" s="16">
        <v>13</v>
      </c>
      <c r="L53" s="16">
        <v>20</v>
      </c>
      <c r="M53" s="12">
        <f t="shared" si="0"/>
        <v>0.65</v>
      </c>
      <c r="N53" s="21" t="s">
        <v>177</v>
      </c>
    </row>
    <row r="54" spans="1:14" ht="94.5" customHeight="1" x14ac:dyDescent="0.25">
      <c r="A54" s="39"/>
      <c r="B54" s="40"/>
      <c r="C54" s="6"/>
      <c r="D54" s="7"/>
      <c r="E54" s="8" t="s">
        <v>178</v>
      </c>
      <c r="F54" s="9" t="s">
        <v>179</v>
      </c>
      <c r="G54" s="9"/>
      <c r="H54" s="10" t="s">
        <v>40</v>
      </c>
      <c r="I54" s="10">
        <v>0</v>
      </c>
      <c r="J54" s="10">
        <v>0</v>
      </c>
      <c r="K54" s="10">
        <v>0</v>
      </c>
      <c r="L54" s="10">
        <v>1</v>
      </c>
      <c r="M54" s="12">
        <f t="shared" si="0"/>
        <v>0</v>
      </c>
      <c r="N54" s="13" t="s">
        <v>180</v>
      </c>
    </row>
    <row r="55" spans="1:14" ht="144" customHeight="1" x14ac:dyDescent="0.25">
      <c r="A55" s="5">
        <v>3</v>
      </c>
      <c r="B55" s="6" t="s">
        <v>123</v>
      </c>
      <c r="C55" s="36">
        <v>9</v>
      </c>
      <c r="D55" s="7" t="s">
        <v>181</v>
      </c>
      <c r="E55" s="14" t="s">
        <v>182</v>
      </c>
      <c r="F55" s="15" t="s">
        <v>183</v>
      </c>
      <c r="G55" s="15"/>
      <c r="H55" s="16">
        <v>12</v>
      </c>
      <c r="I55" s="16">
        <v>7</v>
      </c>
      <c r="J55" s="16">
        <v>15</v>
      </c>
      <c r="K55" s="16">
        <v>25</v>
      </c>
      <c r="L55" s="31">
        <v>30</v>
      </c>
      <c r="M55" s="12">
        <f t="shared" si="0"/>
        <v>0.83333333333333337</v>
      </c>
      <c r="N55" s="21" t="s">
        <v>184</v>
      </c>
    </row>
    <row r="56" spans="1:14" ht="58.15" customHeight="1" x14ac:dyDescent="0.25">
      <c r="A56" s="5"/>
      <c r="B56" s="6"/>
      <c r="C56" s="36"/>
      <c r="D56" s="7"/>
      <c r="E56" s="8" t="s">
        <v>185</v>
      </c>
      <c r="F56" s="9" t="s">
        <v>186</v>
      </c>
      <c r="G56" s="9"/>
      <c r="H56" s="59">
        <v>1458</v>
      </c>
      <c r="I56" s="59">
        <v>5392</v>
      </c>
      <c r="J56" s="59">
        <v>202</v>
      </c>
      <c r="K56" s="59">
        <v>321</v>
      </c>
      <c r="L56" s="60">
        <v>3500</v>
      </c>
      <c r="M56" s="12">
        <f t="shared" si="0"/>
        <v>9.171428571428572E-2</v>
      </c>
      <c r="N56" s="37" t="s">
        <v>187</v>
      </c>
    </row>
    <row r="57" spans="1:14" ht="117.75" customHeight="1" x14ac:dyDescent="0.25">
      <c r="A57" s="5"/>
      <c r="B57" s="6"/>
      <c r="C57" s="36"/>
      <c r="D57" s="7"/>
      <c r="E57" s="8" t="s">
        <v>188</v>
      </c>
      <c r="F57" s="9" t="s">
        <v>189</v>
      </c>
      <c r="G57" s="9"/>
      <c r="H57" s="10" t="s">
        <v>40</v>
      </c>
      <c r="I57" s="10">
        <v>0</v>
      </c>
      <c r="J57" s="10">
        <v>0</v>
      </c>
      <c r="K57" s="10">
        <v>0</v>
      </c>
      <c r="L57" s="8">
        <v>10</v>
      </c>
      <c r="M57" s="12">
        <f t="shared" si="0"/>
        <v>0</v>
      </c>
      <c r="N57" s="13" t="s">
        <v>190</v>
      </c>
    </row>
    <row r="58" spans="1:14" ht="117.75" customHeight="1" x14ac:dyDescent="0.25">
      <c r="A58" s="5"/>
      <c r="B58" s="6"/>
      <c r="C58" s="36"/>
      <c r="D58" s="7"/>
      <c r="E58" s="14" t="s">
        <v>191</v>
      </c>
      <c r="F58" s="15" t="s">
        <v>192</v>
      </c>
      <c r="G58" s="15"/>
      <c r="H58" s="16">
        <v>0</v>
      </c>
      <c r="I58" s="16">
        <v>0</v>
      </c>
      <c r="J58" s="16">
        <v>64</v>
      </c>
      <c r="K58" s="16">
        <v>145</v>
      </c>
      <c r="L58" s="16">
        <v>10</v>
      </c>
      <c r="M58" s="12">
        <f t="shared" si="0"/>
        <v>1</v>
      </c>
      <c r="N58" s="19" t="s">
        <v>193</v>
      </c>
    </row>
    <row r="59" spans="1:14" ht="151.5" customHeight="1" x14ac:dyDescent="0.25">
      <c r="A59" s="39">
        <v>4</v>
      </c>
      <c r="B59" s="40" t="s">
        <v>194</v>
      </c>
      <c r="C59" s="34">
        <v>10</v>
      </c>
      <c r="D59" s="23" t="s">
        <v>195</v>
      </c>
      <c r="E59" s="8" t="s">
        <v>196</v>
      </c>
      <c r="F59" s="9" t="s">
        <v>197</v>
      </c>
      <c r="G59" s="9"/>
      <c r="H59" s="10">
        <v>0</v>
      </c>
      <c r="I59" s="10">
        <v>0</v>
      </c>
      <c r="J59" s="10">
        <v>0</v>
      </c>
      <c r="K59" s="10">
        <v>0</v>
      </c>
      <c r="L59" s="62">
        <v>1</v>
      </c>
      <c r="M59" s="12">
        <f t="shared" si="0"/>
        <v>0</v>
      </c>
      <c r="N59" s="63" t="s">
        <v>198</v>
      </c>
    </row>
    <row r="60" spans="1:14" ht="168" customHeight="1" x14ac:dyDescent="0.25">
      <c r="A60" s="39"/>
      <c r="B60" s="40"/>
      <c r="C60" s="35"/>
      <c r="D60" s="25"/>
      <c r="E60" s="14" t="s">
        <v>199</v>
      </c>
      <c r="F60" s="15" t="s">
        <v>200</v>
      </c>
      <c r="G60" s="15"/>
      <c r="H60" s="16">
        <v>0</v>
      </c>
      <c r="I60" s="16">
        <v>0</v>
      </c>
      <c r="J60" s="16">
        <v>0</v>
      </c>
      <c r="K60" s="16">
        <v>0</v>
      </c>
      <c r="L60" s="64">
        <v>1</v>
      </c>
      <c r="M60" s="12">
        <f t="shared" si="0"/>
        <v>0</v>
      </c>
      <c r="N60" s="21" t="s">
        <v>201</v>
      </c>
    </row>
    <row r="61" spans="1:14" ht="102" customHeight="1" x14ac:dyDescent="0.25">
      <c r="A61" s="39"/>
      <c r="B61" s="40"/>
      <c r="C61" s="35"/>
      <c r="D61" s="25"/>
      <c r="E61" s="8" t="s">
        <v>202</v>
      </c>
      <c r="F61" s="9" t="s">
        <v>203</v>
      </c>
      <c r="G61" s="9"/>
      <c r="H61" s="10">
        <v>32</v>
      </c>
      <c r="I61" s="10">
        <v>52</v>
      </c>
      <c r="J61" s="10">
        <v>63</v>
      </c>
      <c r="K61" s="10">
        <v>86</v>
      </c>
      <c r="L61" s="62">
        <v>100</v>
      </c>
      <c r="M61" s="12">
        <f t="shared" si="0"/>
        <v>0.86</v>
      </c>
      <c r="N61" s="65" t="s">
        <v>204</v>
      </c>
    </row>
    <row r="62" spans="1:14" ht="121.5" customHeight="1" x14ac:dyDescent="0.25">
      <c r="A62" s="39"/>
      <c r="B62" s="40"/>
      <c r="C62" s="35"/>
      <c r="D62" s="25"/>
      <c r="E62" s="14" t="s">
        <v>205</v>
      </c>
      <c r="F62" s="15" t="s">
        <v>206</v>
      </c>
      <c r="G62" s="15"/>
      <c r="H62" s="16">
        <v>0</v>
      </c>
      <c r="I62" s="16">
        <v>1</v>
      </c>
      <c r="J62" s="16">
        <v>1</v>
      </c>
      <c r="K62" s="16">
        <v>1</v>
      </c>
      <c r="L62" s="64">
        <v>1</v>
      </c>
      <c r="M62" s="12">
        <f t="shared" si="0"/>
        <v>1</v>
      </c>
      <c r="N62" s="21" t="s">
        <v>207</v>
      </c>
    </row>
    <row r="63" spans="1:14" ht="174.75" customHeight="1" x14ac:dyDescent="0.25">
      <c r="A63" s="39"/>
      <c r="B63" s="40"/>
      <c r="C63" s="35"/>
      <c r="D63" s="25"/>
      <c r="E63" s="8" t="s">
        <v>208</v>
      </c>
      <c r="F63" s="9" t="s">
        <v>209</v>
      </c>
      <c r="G63" s="9"/>
      <c r="H63" s="10">
        <v>0</v>
      </c>
      <c r="I63" s="10">
        <v>0</v>
      </c>
      <c r="J63" s="10">
        <v>0</v>
      </c>
      <c r="K63" s="10">
        <v>0</v>
      </c>
      <c r="L63" s="62">
        <v>1</v>
      </c>
      <c r="M63" s="12">
        <f t="shared" si="0"/>
        <v>0</v>
      </c>
      <c r="N63" s="13" t="s">
        <v>210</v>
      </c>
    </row>
    <row r="64" spans="1:14" ht="162" customHeight="1" x14ac:dyDescent="0.25">
      <c r="A64" s="39"/>
      <c r="B64" s="40"/>
      <c r="C64" s="35"/>
      <c r="D64" s="25"/>
      <c r="E64" s="14" t="s">
        <v>211</v>
      </c>
      <c r="F64" s="15" t="s">
        <v>212</v>
      </c>
      <c r="G64" s="15"/>
      <c r="H64" s="16">
        <v>0</v>
      </c>
      <c r="I64" s="16">
        <v>0</v>
      </c>
      <c r="J64" s="16">
        <v>0</v>
      </c>
      <c r="K64" s="16">
        <v>2</v>
      </c>
      <c r="L64" s="64">
        <v>2</v>
      </c>
      <c r="M64" s="12">
        <f t="shared" si="0"/>
        <v>1</v>
      </c>
      <c r="N64" s="66" t="s">
        <v>213</v>
      </c>
    </row>
    <row r="65" spans="1:17" ht="97.5" customHeight="1" x14ac:dyDescent="0.25">
      <c r="A65" s="39"/>
      <c r="B65" s="40"/>
      <c r="C65" s="35"/>
      <c r="D65" s="27"/>
      <c r="E65" s="8" t="s">
        <v>214</v>
      </c>
      <c r="F65" s="9" t="s">
        <v>215</v>
      </c>
      <c r="G65" s="9"/>
      <c r="H65" s="10">
        <v>0</v>
      </c>
      <c r="I65" s="10">
        <v>0</v>
      </c>
      <c r="J65" s="10">
        <v>0</v>
      </c>
      <c r="K65" s="10">
        <v>0</v>
      </c>
      <c r="L65" s="62">
        <v>1</v>
      </c>
      <c r="M65" s="12">
        <f t="shared" si="0"/>
        <v>0</v>
      </c>
      <c r="N65" s="13" t="s">
        <v>216</v>
      </c>
    </row>
    <row r="66" spans="1:17" ht="112.5" customHeight="1" x14ac:dyDescent="0.25">
      <c r="A66" s="39"/>
      <c r="B66" s="40"/>
      <c r="C66" s="35">
        <v>10</v>
      </c>
      <c r="D66" s="23" t="s">
        <v>195</v>
      </c>
      <c r="E66" s="14" t="s">
        <v>217</v>
      </c>
      <c r="F66" s="15" t="s">
        <v>218</v>
      </c>
      <c r="G66" s="15"/>
      <c r="H66" s="16" t="s">
        <v>40</v>
      </c>
      <c r="I66" s="18">
        <v>7.8899999999999998E-2</v>
      </c>
      <c r="J66" s="18">
        <v>0.39</v>
      </c>
      <c r="K66" s="18">
        <v>0.63</v>
      </c>
      <c r="L66" s="67">
        <v>1</v>
      </c>
      <c r="M66" s="12">
        <f t="shared" si="0"/>
        <v>0.63</v>
      </c>
      <c r="N66" s="66" t="s">
        <v>219</v>
      </c>
    </row>
    <row r="67" spans="1:17" ht="185.25" customHeight="1" x14ac:dyDescent="0.25">
      <c r="A67" s="39"/>
      <c r="B67" s="40"/>
      <c r="C67" s="35"/>
      <c r="D67" s="25"/>
      <c r="E67" s="8" t="s">
        <v>220</v>
      </c>
      <c r="F67" s="9" t="s">
        <v>221</v>
      </c>
      <c r="G67" s="9"/>
      <c r="H67" s="10" t="s">
        <v>40</v>
      </c>
      <c r="I67" s="12">
        <v>0.17</v>
      </c>
      <c r="J67" s="12">
        <v>0.74</v>
      </c>
      <c r="K67" s="12">
        <v>0.85</v>
      </c>
      <c r="L67" s="68">
        <v>1</v>
      </c>
      <c r="M67" s="12">
        <f t="shared" si="0"/>
        <v>0.85</v>
      </c>
      <c r="N67" s="63" t="s">
        <v>222</v>
      </c>
    </row>
    <row r="68" spans="1:17" ht="83.25" customHeight="1" x14ac:dyDescent="0.25">
      <c r="A68" s="39"/>
      <c r="B68" s="40"/>
      <c r="C68" s="35"/>
      <c r="D68" s="25"/>
      <c r="E68" s="14" t="s">
        <v>223</v>
      </c>
      <c r="F68" s="15" t="s">
        <v>224</v>
      </c>
      <c r="G68" s="15"/>
      <c r="H68" s="16">
        <v>0</v>
      </c>
      <c r="I68" s="16">
        <v>0</v>
      </c>
      <c r="J68" s="16">
        <v>0</v>
      </c>
      <c r="K68" s="16">
        <v>0</v>
      </c>
      <c r="L68" s="17">
        <v>1</v>
      </c>
      <c r="M68" s="12">
        <f t="shared" si="0"/>
        <v>0</v>
      </c>
      <c r="N68" s="21" t="s">
        <v>225</v>
      </c>
    </row>
    <row r="69" spans="1:17" ht="98.25" customHeight="1" x14ac:dyDescent="0.25">
      <c r="A69" s="39"/>
      <c r="B69" s="40"/>
      <c r="C69" s="35"/>
      <c r="D69" s="25"/>
      <c r="E69" s="8" t="s">
        <v>226</v>
      </c>
      <c r="F69" s="9" t="s">
        <v>227</v>
      </c>
      <c r="G69" s="9"/>
      <c r="H69" s="10">
        <v>0</v>
      </c>
      <c r="I69" s="10">
        <v>0</v>
      </c>
      <c r="J69" s="10">
        <v>1</v>
      </c>
      <c r="K69" s="10">
        <v>1</v>
      </c>
      <c r="L69" s="69">
        <v>2</v>
      </c>
      <c r="M69" s="12">
        <f t="shared" si="0"/>
        <v>0.5</v>
      </c>
      <c r="N69" s="63" t="s">
        <v>228</v>
      </c>
    </row>
    <row r="70" spans="1:17" ht="203.25" customHeight="1" x14ac:dyDescent="0.25">
      <c r="A70" s="39"/>
      <c r="B70" s="40"/>
      <c r="C70" s="38"/>
      <c r="D70" s="27"/>
      <c r="E70" s="14" t="s">
        <v>229</v>
      </c>
      <c r="F70" s="15" t="s">
        <v>230</v>
      </c>
      <c r="G70" s="15"/>
      <c r="H70" s="16">
        <v>0</v>
      </c>
      <c r="I70" s="16">
        <v>3</v>
      </c>
      <c r="J70" s="16">
        <v>5</v>
      </c>
      <c r="K70" s="16">
        <v>11</v>
      </c>
      <c r="L70" s="64">
        <v>7</v>
      </c>
      <c r="M70" s="12">
        <f t="shared" si="0"/>
        <v>1</v>
      </c>
      <c r="N70" s="21" t="s">
        <v>231</v>
      </c>
    </row>
    <row r="71" spans="1:17" ht="90" customHeight="1" x14ac:dyDescent="0.25">
      <c r="A71" s="5">
        <v>4</v>
      </c>
      <c r="B71" s="6" t="s">
        <v>194</v>
      </c>
      <c r="C71" s="5">
        <v>11</v>
      </c>
      <c r="D71" s="7" t="s">
        <v>232</v>
      </c>
      <c r="E71" s="8" t="s">
        <v>233</v>
      </c>
      <c r="F71" s="9" t="s">
        <v>234</v>
      </c>
      <c r="G71" s="9"/>
      <c r="H71" s="10" t="s">
        <v>26</v>
      </c>
      <c r="I71" s="10" t="s">
        <v>27</v>
      </c>
      <c r="J71" s="10" t="s">
        <v>27</v>
      </c>
      <c r="K71" s="10" t="s">
        <v>27</v>
      </c>
      <c r="L71" s="44" t="s">
        <v>27</v>
      </c>
      <c r="M71" s="12">
        <f t="shared" si="0"/>
        <v>1</v>
      </c>
      <c r="N71" s="13" t="s">
        <v>235</v>
      </c>
    </row>
    <row r="72" spans="1:17" ht="64.5" customHeight="1" x14ac:dyDescent="0.25">
      <c r="A72" s="5"/>
      <c r="B72" s="6"/>
      <c r="C72" s="5"/>
      <c r="D72" s="7"/>
      <c r="E72" s="14" t="s">
        <v>236</v>
      </c>
      <c r="F72" s="15" t="s">
        <v>237</v>
      </c>
      <c r="G72" s="15"/>
      <c r="H72" s="16" t="s">
        <v>26</v>
      </c>
      <c r="I72" s="16" t="s">
        <v>27</v>
      </c>
      <c r="J72" s="16" t="s">
        <v>27</v>
      </c>
      <c r="K72" s="16" t="s">
        <v>27</v>
      </c>
      <c r="L72" s="46" t="s">
        <v>27</v>
      </c>
      <c r="M72" s="12">
        <f t="shared" si="0"/>
        <v>1</v>
      </c>
      <c r="N72" s="21" t="s">
        <v>238</v>
      </c>
    </row>
    <row r="73" spans="1:17" ht="116.25" customHeight="1" x14ac:dyDescent="0.25">
      <c r="A73" s="5"/>
      <c r="B73" s="6"/>
      <c r="C73" s="5"/>
      <c r="D73" s="7"/>
      <c r="E73" s="8" t="s">
        <v>239</v>
      </c>
      <c r="F73" s="9" t="s">
        <v>240</v>
      </c>
      <c r="G73" s="9"/>
      <c r="H73" s="10" t="s">
        <v>26</v>
      </c>
      <c r="I73" s="10" t="s">
        <v>27</v>
      </c>
      <c r="J73" s="10" t="s">
        <v>27</v>
      </c>
      <c r="K73" s="10" t="s">
        <v>27</v>
      </c>
      <c r="L73" s="44" t="s">
        <v>27</v>
      </c>
      <c r="M73" s="12">
        <f t="shared" ref="M73:M91" si="1">+IF(K73&gt;=L73,1,K73/L73)</f>
        <v>1</v>
      </c>
      <c r="N73" s="13" t="s">
        <v>241</v>
      </c>
    </row>
    <row r="74" spans="1:17" ht="77.25" customHeight="1" x14ac:dyDescent="0.25">
      <c r="A74" s="5"/>
      <c r="B74" s="6"/>
      <c r="C74" s="5"/>
      <c r="D74" s="7"/>
      <c r="E74" s="14" t="s">
        <v>242</v>
      </c>
      <c r="F74" s="15" t="s">
        <v>243</v>
      </c>
      <c r="G74" s="15"/>
      <c r="H74" s="16" t="s">
        <v>26</v>
      </c>
      <c r="I74" s="16" t="s">
        <v>27</v>
      </c>
      <c r="J74" s="16" t="s">
        <v>27</v>
      </c>
      <c r="K74" s="16" t="s">
        <v>27</v>
      </c>
      <c r="L74" s="46" t="s">
        <v>27</v>
      </c>
      <c r="M74" s="12">
        <f t="shared" si="1"/>
        <v>1</v>
      </c>
      <c r="N74" s="21" t="s">
        <v>244</v>
      </c>
    </row>
    <row r="75" spans="1:17" ht="183.75" customHeight="1" x14ac:dyDescent="0.25">
      <c r="A75" s="5"/>
      <c r="B75" s="6"/>
      <c r="C75" s="39">
        <v>11</v>
      </c>
      <c r="D75" s="13" t="s">
        <v>232</v>
      </c>
      <c r="E75" s="8" t="s">
        <v>245</v>
      </c>
      <c r="F75" s="9" t="s">
        <v>246</v>
      </c>
      <c r="G75" s="9"/>
      <c r="H75" s="10" t="s">
        <v>26</v>
      </c>
      <c r="I75" s="10" t="s">
        <v>26</v>
      </c>
      <c r="J75" s="10" t="s">
        <v>26</v>
      </c>
      <c r="K75" s="10" t="s">
        <v>26</v>
      </c>
      <c r="L75" s="44" t="s">
        <v>27</v>
      </c>
      <c r="M75" s="12">
        <v>0</v>
      </c>
      <c r="N75" s="13" t="s">
        <v>247</v>
      </c>
    </row>
    <row r="76" spans="1:17" ht="55.5" customHeight="1" x14ac:dyDescent="0.25">
      <c r="A76" s="5">
        <v>4</v>
      </c>
      <c r="B76" s="6" t="s">
        <v>194</v>
      </c>
      <c r="C76" s="5">
        <v>12</v>
      </c>
      <c r="D76" s="7" t="s">
        <v>248</v>
      </c>
      <c r="E76" s="14" t="s">
        <v>249</v>
      </c>
      <c r="F76" s="15" t="s">
        <v>250</v>
      </c>
      <c r="G76" s="15"/>
      <c r="H76" s="16">
        <v>4</v>
      </c>
      <c r="I76" s="16">
        <v>5</v>
      </c>
      <c r="J76" s="16">
        <v>19</v>
      </c>
      <c r="K76" s="16">
        <v>27</v>
      </c>
      <c r="L76" s="70">
        <v>20</v>
      </c>
      <c r="M76" s="12">
        <f t="shared" si="1"/>
        <v>1</v>
      </c>
      <c r="N76" s="21"/>
    </row>
    <row r="77" spans="1:17" ht="56.25" customHeight="1" x14ac:dyDescent="0.25">
      <c r="A77" s="5"/>
      <c r="B77" s="6"/>
      <c r="C77" s="5"/>
      <c r="D77" s="7"/>
      <c r="E77" s="8" t="s">
        <v>251</v>
      </c>
      <c r="F77" s="9" t="s">
        <v>252</v>
      </c>
      <c r="G77" s="9"/>
      <c r="H77" s="10">
        <v>3</v>
      </c>
      <c r="I77" s="10">
        <v>14</v>
      </c>
      <c r="J77" s="10">
        <v>17</v>
      </c>
      <c r="K77" s="10">
        <v>26</v>
      </c>
      <c r="L77" s="71">
        <v>24</v>
      </c>
      <c r="M77" s="12">
        <f t="shared" si="1"/>
        <v>1</v>
      </c>
      <c r="N77" s="63" t="s">
        <v>253</v>
      </c>
    </row>
    <row r="78" spans="1:17" ht="93" customHeight="1" x14ac:dyDescent="0.25">
      <c r="A78" s="5"/>
      <c r="B78" s="6"/>
      <c r="C78" s="5"/>
      <c r="D78" s="7"/>
      <c r="E78" s="14" t="s">
        <v>254</v>
      </c>
      <c r="F78" s="15" t="s">
        <v>255</v>
      </c>
      <c r="G78" s="15"/>
      <c r="H78" s="72">
        <v>4.7619047619047616E-2</v>
      </c>
      <c r="I78" s="72">
        <v>4.1666666666666664E-2</v>
      </c>
      <c r="J78" s="72">
        <v>2.5000000000000001E-2</v>
      </c>
      <c r="K78" s="72">
        <v>4.5454545454545456E-2</v>
      </c>
      <c r="L78" s="72">
        <v>0.125</v>
      </c>
      <c r="M78" s="12">
        <f t="shared" si="1"/>
        <v>0.36363636363636365</v>
      </c>
      <c r="N78" s="21" t="s">
        <v>256</v>
      </c>
      <c r="Q78" s="73"/>
    </row>
    <row r="79" spans="1:17" ht="171.75" customHeight="1" x14ac:dyDescent="0.25">
      <c r="A79" s="39">
        <v>4</v>
      </c>
      <c r="B79" s="40" t="s">
        <v>194</v>
      </c>
      <c r="C79" s="5">
        <v>13</v>
      </c>
      <c r="D79" s="36" t="s">
        <v>257</v>
      </c>
      <c r="E79" s="8" t="s">
        <v>258</v>
      </c>
      <c r="F79" s="9" t="s">
        <v>259</v>
      </c>
      <c r="G79" s="9"/>
      <c r="H79" s="10" t="s">
        <v>26</v>
      </c>
      <c r="I79" s="10" t="s">
        <v>26</v>
      </c>
      <c r="J79" s="10" t="s">
        <v>26</v>
      </c>
      <c r="K79" s="10" t="s">
        <v>26</v>
      </c>
      <c r="L79" s="10" t="s">
        <v>27</v>
      </c>
      <c r="M79" s="12">
        <v>0</v>
      </c>
      <c r="N79" s="13" t="s">
        <v>260</v>
      </c>
    </row>
    <row r="80" spans="1:17" ht="129" customHeight="1" x14ac:dyDescent="0.25">
      <c r="A80" s="39"/>
      <c r="B80" s="40"/>
      <c r="C80" s="5"/>
      <c r="D80" s="36"/>
      <c r="E80" s="14" t="s">
        <v>261</v>
      </c>
      <c r="F80" s="15" t="s">
        <v>262</v>
      </c>
      <c r="G80" s="15"/>
      <c r="H80" s="16">
        <v>1</v>
      </c>
      <c r="I80" s="16">
        <v>2</v>
      </c>
      <c r="J80" s="16">
        <v>2</v>
      </c>
      <c r="K80" s="16">
        <v>3</v>
      </c>
      <c r="L80" s="16">
        <v>4</v>
      </c>
      <c r="M80" s="12">
        <f t="shared" si="1"/>
        <v>0.75</v>
      </c>
      <c r="N80" s="21" t="s">
        <v>263</v>
      </c>
    </row>
    <row r="81" spans="1:14" ht="147.75" customHeight="1" x14ac:dyDescent="0.25">
      <c r="A81" s="39"/>
      <c r="B81" s="40"/>
      <c r="C81" s="5"/>
      <c r="D81" s="36"/>
      <c r="E81" s="8" t="s">
        <v>264</v>
      </c>
      <c r="F81" s="9" t="s">
        <v>265</v>
      </c>
      <c r="G81" s="9"/>
      <c r="H81" s="10">
        <v>0</v>
      </c>
      <c r="I81" s="10">
        <v>1</v>
      </c>
      <c r="J81" s="10">
        <v>1</v>
      </c>
      <c r="K81" s="10">
        <v>1</v>
      </c>
      <c r="L81" s="10">
        <v>1</v>
      </c>
      <c r="M81" s="12">
        <f t="shared" si="1"/>
        <v>1</v>
      </c>
      <c r="N81" s="13" t="s">
        <v>266</v>
      </c>
    </row>
    <row r="82" spans="1:14" ht="159.75" customHeight="1" x14ac:dyDescent="0.25">
      <c r="A82" s="39"/>
      <c r="B82" s="40"/>
      <c r="C82" s="5"/>
      <c r="D82" s="36"/>
      <c r="E82" s="14" t="s">
        <v>267</v>
      </c>
      <c r="F82" s="15" t="s">
        <v>268</v>
      </c>
      <c r="G82" s="15"/>
      <c r="H82" s="16">
        <v>0</v>
      </c>
      <c r="I82" s="16">
        <v>0</v>
      </c>
      <c r="J82" s="16">
        <v>0</v>
      </c>
      <c r="K82" s="16">
        <v>0</v>
      </c>
      <c r="L82" s="16">
        <v>2</v>
      </c>
      <c r="M82" s="12">
        <f t="shared" si="1"/>
        <v>0</v>
      </c>
      <c r="N82" s="21" t="s">
        <v>269</v>
      </c>
    </row>
    <row r="83" spans="1:14" ht="138.75" customHeight="1" x14ac:dyDescent="0.25">
      <c r="A83" s="5">
        <v>4</v>
      </c>
      <c r="B83" s="6" t="s">
        <v>194</v>
      </c>
      <c r="C83" s="22">
        <v>14</v>
      </c>
      <c r="D83" s="23" t="s">
        <v>270</v>
      </c>
      <c r="E83" s="8" t="s">
        <v>271</v>
      </c>
      <c r="F83" s="9" t="s">
        <v>272</v>
      </c>
      <c r="G83" s="9"/>
      <c r="H83" s="74">
        <v>31587</v>
      </c>
      <c r="I83" s="74">
        <v>40838</v>
      </c>
      <c r="J83" s="74">
        <v>53764</v>
      </c>
      <c r="K83" s="74">
        <v>69114</v>
      </c>
      <c r="L83" s="75">
        <v>82602.80610238199</v>
      </c>
      <c r="M83" s="12">
        <f t="shared" si="1"/>
        <v>0.83670281024517135</v>
      </c>
      <c r="N83" s="13" t="s">
        <v>273</v>
      </c>
    </row>
    <row r="84" spans="1:14" ht="129.75" customHeight="1" x14ac:dyDescent="0.25">
      <c r="A84" s="5"/>
      <c r="B84" s="6"/>
      <c r="C84" s="24"/>
      <c r="D84" s="25"/>
      <c r="E84" s="14" t="s">
        <v>274</v>
      </c>
      <c r="F84" s="15" t="s">
        <v>275</v>
      </c>
      <c r="G84" s="15"/>
      <c r="H84" s="76">
        <v>0</v>
      </c>
      <c r="I84" s="76">
        <v>12061</v>
      </c>
      <c r="J84" s="76">
        <v>49128</v>
      </c>
      <c r="K84" s="76">
        <v>76440</v>
      </c>
      <c r="L84" s="61">
        <v>74884.741885098221</v>
      </c>
      <c r="M84" s="12">
        <f t="shared" si="1"/>
        <v>1</v>
      </c>
      <c r="N84" s="66" t="s">
        <v>276</v>
      </c>
    </row>
    <row r="85" spans="1:14" ht="180.75" customHeight="1" x14ac:dyDescent="0.25">
      <c r="A85" s="5"/>
      <c r="B85" s="6"/>
      <c r="C85" s="24"/>
      <c r="D85" s="25"/>
      <c r="E85" s="8" t="s">
        <v>277</v>
      </c>
      <c r="F85" s="9" t="s">
        <v>278</v>
      </c>
      <c r="G85" s="9"/>
      <c r="H85" s="74">
        <v>4256</v>
      </c>
      <c r="I85" s="74">
        <v>4548</v>
      </c>
      <c r="J85" s="74">
        <v>9435</v>
      </c>
      <c r="K85" s="74">
        <v>14572</v>
      </c>
      <c r="L85" s="77">
        <v>10629.366000000005</v>
      </c>
      <c r="M85" s="12">
        <f t="shared" si="1"/>
        <v>1</v>
      </c>
      <c r="N85" s="63" t="s">
        <v>279</v>
      </c>
    </row>
    <row r="86" spans="1:14" ht="104.25" customHeight="1" x14ac:dyDescent="0.25">
      <c r="A86" s="5"/>
      <c r="B86" s="6"/>
      <c r="C86" s="24"/>
      <c r="D86" s="25"/>
      <c r="E86" s="14" t="s">
        <v>280</v>
      </c>
      <c r="F86" s="15" t="s">
        <v>281</v>
      </c>
      <c r="G86" s="15"/>
      <c r="H86" s="76">
        <v>7432</v>
      </c>
      <c r="I86" s="76">
        <v>8681</v>
      </c>
      <c r="J86" s="76">
        <v>18519</v>
      </c>
      <c r="K86" s="76">
        <v>21131</v>
      </c>
      <c r="L86" s="61">
        <v>8501.25</v>
      </c>
      <c r="M86" s="12">
        <f t="shared" si="1"/>
        <v>1</v>
      </c>
      <c r="N86" s="21" t="s">
        <v>282</v>
      </c>
    </row>
    <row r="87" spans="1:14" ht="153.75" customHeight="1" x14ac:dyDescent="0.25">
      <c r="A87" s="5"/>
      <c r="B87" s="6"/>
      <c r="C87" s="24"/>
      <c r="D87" s="25"/>
      <c r="E87" s="8" t="s">
        <v>283</v>
      </c>
      <c r="F87" s="9" t="s">
        <v>284</v>
      </c>
      <c r="G87" s="9"/>
      <c r="H87" s="74">
        <v>3626</v>
      </c>
      <c r="I87" s="74">
        <v>3994</v>
      </c>
      <c r="J87" s="74">
        <v>2272</v>
      </c>
      <c r="K87" s="74">
        <v>2728</v>
      </c>
      <c r="L87" s="75">
        <v>8000</v>
      </c>
      <c r="M87" s="12">
        <f t="shared" si="1"/>
        <v>0.34100000000000003</v>
      </c>
      <c r="N87" s="13" t="s">
        <v>285</v>
      </c>
    </row>
    <row r="88" spans="1:14" ht="105" customHeight="1" x14ac:dyDescent="0.25">
      <c r="A88" s="5"/>
      <c r="B88" s="6"/>
      <c r="C88" s="24"/>
      <c r="D88" s="25"/>
      <c r="E88" s="14" t="s">
        <v>286</v>
      </c>
      <c r="F88" s="15" t="s">
        <v>287</v>
      </c>
      <c r="G88" s="15"/>
      <c r="H88" s="16">
        <v>0</v>
      </c>
      <c r="I88" s="16">
        <v>0</v>
      </c>
      <c r="J88" s="16">
        <v>0</v>
      </c>
      <c r="K88" s="16">
        <v>0</v>
      </c>
      <c r="L88" s="78">
        <v>500</v>
      </c>
      <c r="M88" s="12">
        <f t="shared" si="1"/>
        <v>0</v>
      </c>
      <c r="N88" s="66" t="s">
        <v>288</v>
      </c>
    </row>
    <row r="89" spans="1:14" ht="107.25" customHeight="1" x14ac:dyDescent="0.25">
      <c r="A89" s="5"/>
      <c r="B89" s="6"/>
      <c r="C89" s="24"/>
      <c r="D89" s="25"/>
      <c r="E89" s="8" t="s">
        <v>289</v>
      </c>
      <c r="F89" s="9" t="s">
        <v>290</v>
      </c>
      <c r="G89" s="9"/>
      <c r="H89" s="74">
        <v>166</v>
      </c>
      <c r="I89" s="74">
        <v>6169</v>
      </c>
      <c r="J89" s="74">
        <v>12034</v>
      </c>
      <c r="K89" s="74">
        <v>14105</v>
      </c>
      <c r="L89" s="75">
        <v>35000</v>
      </c>
      <c r="M89" s="12">
        <f t="shared" si="1"/>
        <v>0.40300000000000002</v>
      </c>
      <c r="N89" s="13" t="s">
        <v>291</v>
      </c>
    </row>
    <row r="90" spans="1:14" ht="127.5" customHeight="1" x14ac:dyDescent="0.25">
      <c r="A90" s="5"/>
      <c r="B90" s="6"/>
      <c r="C90" s="26"/>
      <c r="D90" s="27"/>
      <c r="E90" s="14" t="s">
        <v>292</v>
      </c>
      <c r="F90" s="15" t="s">
        <v>293</v>
      </c>
      <c r="G90" s="15"/>
      <c r="H90" s="79" t="s">
        <v>294</v>
      </c>
      <c r="I90" s="79" t="s">
        <v>295</v>
      </c>
      <c r="J90" s="79" t="s">
        <v>296</v>
      </c>
      <c r="K90" s="79" t="s">
        <v>297</v>
      </c>
      <c r="L90" s="79" t="s">
        <v>298</v>
      </c>
      <c r="M90" s="12">
        <v>1</v>
      </c>
      <c r="N90" s="21" t="s">
        <v>299</v>
      </c>
    </row>
    <row r="91" spans="1:14" ht="32.25" customHeight="1" x14ac:dyDescent="0.25">
      <c r="C91" s="3" t="s">
        <v>300</v>
      </c>
      <c r="D91" s="3" t="s">
        <v>301</v>
      </c>
      <c r="H91" s="80" t="s">
        <v>302</v>
      </c>
      <c r="I91" s="81"/>
      <c r="J91" s="81"/>
      <c r="K91" s="81"/>
      <c r="L91" s="82"/>
      <c r="M91" s="83">
        <f>ROUND(AVERAGE(M2:M90),2)</f>
        <v>0.57999999999999996</v>
      </c>
      <c r="N91" s="84"/>
    </row>
    <row r="92" spans="1:14" ht="48.75" customHeight="1" x14ac:dyDescent="0.25">
      <c r="J92" s="85"/>
      <c r="K92" s="85"/>
      <c r="L92" s="85"/>
      <c r="M92" s="85"/>
    </row>
  </sheetData>
  <autoFilter ref="A1:N92" xr:uid="{00000000-0009-0000-0000-000002000000}">
    <filterColumn colId="0" showButton="0"/>
    <filterColumn colId="2" showButton="0"/>
    <filterColumn colId="5" showButton="0"/>
    <filterColumn colId="8" showButton="0"/>
  </autoFilter>
  <mergeCells count="62">
    <mergeCell ref="A83:A90"/>
    <mergeCell ref="B83:B90"/>
    <mergeCell ref="C83:C90"/>
    <mergeCell ref="D83:D90"/>
    <mergeCell ref="H91:L91"/>
    <mergeCell ref="A76:A78"/>
    <mergeCell ref="B76:B78"/>
    <mergeCell ref="C76:C78"/>
    <mergeCell ref="D76:D78"/>
    <mergeCell ref="C79:C82"/>
    <mergeCell ref="D79:D82"/>
    <mergeCell ref="C66:C70"/>
    <mergeCell ref="D66:D70"/>
    <mergeCell ref="A71:A75"/>
    <mergeCell ref="B71:B75"/>
    <mergeCell ref="C71:C74"/>
    <mergeCell ref="D71:D74"/>
    <mergeCell ref="A55:A58"/>
    <mergeCell ref="B55:B58"/>
    <mergeCell ref="C55:C58"/>
    <mergeCell ref="D55:D58"/>
    <mergeCell ref="C59:C65"/>
    <mergeCell ref="D59:D65"/>
    <mergeCell ref="C45:C49"/>
    <mergeCell ref="D45:D49"/>
    <mergeCell ref="F45:F46"/>
    <mergeCell ref="C50:C52"/>
    <mergeCell ref="D50:D52"/>
    <mergeCell ref="C53:C54"/>
    <mergeCell ref="D53:D54"/>
    <mergeCell ref="A33:A36"/>
    <mergeCell ref="B33:B36"/>
    <mergeCell ref="C33:C36"/>
    <mergeCell ref="D33:D36"/>
    <mergeCell ref="C38:C44"/>
    <mergeCell ref="D38:D44"/>
    <mergeCell ref="F18:F20"/>
    <mergeCell ref="C21:C23"/>
    <mergeCell ref="D21:D23"/>
    <mergeCell ref="C25:C30"/>
    <mergeCell ref="D25:D30"/>
    <mergeCell ref="A31:C32"/>
    <mergeCell ref="D31:D32"/>
    <mergeCell ref="C14:C16"/>
    <mergeCell ref="D14:D16"/>
    <mergeCell ref="A17:A20"/>
    <mergeCell ref="B17:B20"/>
    <mergeCell ref="C17:C20"/>
    <mergeCell ref="D17:D20"/>
    <mergeCell ref="A2:A6"/>
    <mergeCell ref="B2:B6"/>
    <mergeCell ref="C2:C6"/>
    <mergeCell ref="D2:D6"/>
    <mergeCell ref="A7:A16"/>
    <mergeCell ref="B7:B16"/>
    <mergeCell ref="C7:C11"/>
    <mergeCell ref="D7:D11"/>
    <mergeCell ref="C12:C13"/>
    <mergeCell ref="D12:D13"/>
    <mergeCell ref="A1:B1"/>
    <mergeCell ref="C1:D1"/>
    <mergeCell ref="F1:G1"/>
  </mergeCells>
  <conditionalFormatting sqref="L86:L87 L89 L83:L84 I66:K67">
    <cfRule type="cellIs" dxfId="4" priority="11" operator="equal">
      <formula>0</formula>
    </cfRule>
  </conditionalFormatting>
  <conditionalFormatting sqref="M2:M90">
    <cfRule type="cellIs" dxfId="3" priority="1" operator="equal">
      <formula>1</formula>
    </cfRule>
    <cfRule type="cellIs" dxfId="2" priority="2" operator="between">
      <formula>0.8</formula>
      <formula>0.99</formula>
    </cfRule>
    <cfRule type="cellIs" dxfId="1" priority="5" operator="between">
      <formula>0.51</formula>
      <formula>0.79</formula>
    </cfRule>
    <cfRule type="cellIs" dxfId="0" priority="8" operator="lessThan">
      <formula>0.5</formula>
    </cfRule>
  </conditionalFormatting>
  <printOptions horizontalCentered="1" verticalCentered="1"/>
  <pageMargins left="0.51181102362204722" right="0.51181102362204722" top="1.2204724409448819" bottom="0.39370078740157483" header="0.31496062992125984" footer="0.31496062992125984"/>
  <pageSetup paperSize="138" scale="42" fitToHeight="0" orientation="landscape" r:id="rId1"/>
  <headerFooter>
    <oddHeader>&amp;L&amp;G&amp;C&amp;"-,Negrita"&amp;26PLAN DE DESARROLLO UNIMAGDALENA 2010-2019
MATRIZ DE EVALUACIÓN 2019</oddHeader>
    <oddFooter>&amp;R&amp;P de &amp;N</oddFooter>
  </headerFooter>
  <rowBreaks count="10" manualBreakCount="10">
    <brk id="6" min="2" max="21" man="1"/>
    <brk id="13" min="2" max="21" man="1"/>
    <brk id="23" min="2" max="21" man="1"/>
    <brk id="30" min="2" max="21" man="1"/>
    <brk id="37" min="2" max="21" man="1"/>
    <brk id="44" min="2" max="21" man="1"/>
    <brk id="52" min="2" max="21" man="1"/>
    <brk id="58" min="2" max="21" man="1"/>
    <brk id="65" min="2" max="21" man="1"/>
    <brk id="74" min="2" max="21" man="1"/>
  </rowBreak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F6D0C-C53C-44C1-80EE-6C1AE447E4B4}">
  <dimension ref="A1:M16"/>
  <sheetViews>
    <sheetView zoomScale="70" zoomScaleNormal="70" workbookViewId="0">
      <pane xSplit="2" ySplit="1" topLeftCell="H2" activePane="bottomRight" state="frozen"/>
      <selection pane="topRight" activeCell="C1" sqref="C1"/>
      <selection pane="bottomLeft" activeCell="A5" sqref="A5"/>
      <selection pane="bottomRight" activeCell="M16" sqref="M16"/>
    </sheetView>
  </sheetViews>
  <sheetFormatPr baseColWidth="10" defaultRowHeight="15" x14ac:dyDescent="0.25"/>
  <cols>
    <col min="1" max="1" width="4.42578125" customWidth="1"/>
    <col min="2" max="2" width="88.5703125" customWidth="1"/>
    <col min="3" max="3" width="21.42578125" customWidth="1"/>
    <col min="4" max="4" width="23.140625" customWidth="1"/>
    <col min="5" max="5" width="21.85546875" customWidth="1"/>
    <col min="6" max="6" width="22.85546875" customWidth="1"/>
    <col min="7" max="7" width="23.5703125" customWidth="1"/>
    <col min="8" max="8" width="24.7109375" customWidth="1"/>
    <col min="9" max="9" width="22.140625" customWidth="1"/>
    <col min="10" max="10" width="23.42578125" customWidth="1"/>
    <col min="11" max="11" width="22.140625" customWidth="1"/>
    <col min="12" max="12" width="23" customWidth="1"/>
    <col min="13" max="13" width="27.140625" customWidth="1"/>
  </cols>
  <sheetData>
    <row r="1" spans="1:13" ht="15.75" x14ac:dyDescent="0.25">
      <c r="A1" s="87" t="s">
        <v>303</v>
      </c>
      <c r="B1" s="88" t="s">
        <v>304</v>
      </c>
      <c r="C1" s="89">
        <v>2010</v>
      </c>
      <c r="D1" s="89">
        <v>2011</v>
      </c>
      <c r="E1" s="89">
        <v>2012</v>
      </c>
      <c r="F1" s="89">
        <v>2013</v>
      </c>
      <c r="G1" s="89">
        <v>2014</v>
      </c>
      <c r="H1" s="89">
        <v>2015</v>
      </c>
      <c r="I1" s="89">
        <v>2016</v>
      </c>
      <c r="J1" s="89">
        <v>2017</v>
      </c>
      <c r="K1" s="89">
        <v>2018</v>
      </c>
      <c r="L1" s="89">
        <v>2019</v>
      </c>
      <c r="M1" s="89" t="s">
        <v>305</v>
      </c>
    </row>
    <row r="2" spans="1:13" ht="45" x14ac:dyDescent="0.25">
      <c r="A2" s="87">
        <v>1</v>
      </c>
      <c r="B2" s="90" t="s">
        <v>306</v>
      </c>
      <c r="C2" s="91">
        <v>80384078</v>
      </c>
      <c r="D2" s="91">
        <v>153380136</v>
      </c>
      <c r="E2" s="91">
        <v>2232216709</v>
      </c>
      <c r="F2" s="91">
        <v>120825224</v>
      </c>
      <c r="G2" s="91">
        <v>365965366</v>
      </c>
      <c r="H2" s="91">
        <v>52224256</v>
      </c>
      <c r="I2" s="91">
        <v>504481943.5</v>
      </c>
      <c r="J2" s="91">
        <v>270669273</v>
      </c>
      <c r="K2" s="91">
        <v>547016108</v>
      </c>
      <c r="L2" s="91">
        <v>429927110</v>
      </c>
      <c r="M2" s="92">
        <v>4757090203.5</v>
      </c>
    </row>
    <row r="3" spans="1:13" ht="30" x14ac:dyDescent="0.25">
      <c r="A3" s="87">
        <v>2</v>
      </c>
      <c r="B3" s="90" t="s">
        <v>307</v>
      </c>
      <c r="C3" s="91">
        <v>177289676.40000001</v>
      </c>
      <c r="D3" s="91">
        <v>247602434</v>
      </c>
      <c r="E3" s="91">
        <v>295355012</v>
      </c>
      <c r="F3" s="91">
        <v>1107305210</v>
      </c>
      <c r="G3" s="91">
        <v>1639604485</v>
      </c>
      <c r="H3" s="91">
        <v>1620478724</v>
      </c>
      <c r="I3" s="91">
        <v>2054764928</v>
      </c>
      <c r="J3" s="91">
        <v>2118250010</v>
      </c>
      <c r="K3" s="91">
        <v>1769570201</v>
      </c>
      <c r="L3" s="91">
        <v>1684666026</v>
      </c>
      <c r="M3" s="92">
        <v>12714886706.4</v>
      </c>
    </row>
    <row r="4" spans="1:13" x14ac:dyDescent="0.25">
      <c r="A4" s="87">
        <v>3</v>
      </c>
      <c r="B4" s="90" t="s">
        <v>57</v>
      </c>
      <c r="C4" s="91">
        <v>0</v>
      </c>
      <c r="D4" s="91">
        <v>29000000</v>
      </c>
      <c r="E4" s="91">
        <v>0</v>
      </c>
      <c r="F4" s="91">
        <v>57600000</v>
      </c>
      <c r="G4" s="91">
        <v>26857200</v>
      </c>
      <c r="H4" s="91">
        <v>5029704</v>
      </c>
      <c r="I4" s="91">
        <v>0</v>
      </c>
      <c r="J4" s="91">
        <v>152796337</v>
      </c>
      <c r="K4" s="91">
        <v>200117051</v>
      </c>
      <c r="L4" s="91">
        <v>65828116</v>
      </c>
      <c r="M4" s="92">
        <v>537228408</v>
      </c>
    </row>
    <row r="5" spans="1:13" x14ac:dyDescent="0.25">
      <c r="A5" s="87">
        <v>4</v>
      </c>
      <c r="B5" s="90" t="s">
        <v>71</v>
      </c>
      <c r="C5" s="91">
        <v>0</v>
      </c>
      <c r="D5" s="91">
        <v>0</v>
      </c>
      <c r="E5" s="91">
        <v>0</v>
      </c>
      <c r="F5" s="91">
        <v>0</v>
      </c>
      <c r="G5" s="91">
        <v>0</v>
      </c>
      <c r="H5" s="91">
        <v>94139611</v>
      </c>
      <c r="I5" s="91">
        <v>73000000</v>
      </c>
      <c r="J5" s="91">
        <v>36650000</v>
      </c>
      <c r="K5" s="91">
        <v>1105772551</v>
      </c>
      <c r="L5" s="91">
        <v>1653313864</v>
      </c>
      <c r="M5" s="92">
        <v>2962876026</v>
      </c>
    </row>
    <row r="6" spans="1:13" ht="30" x14ac:dyDescent="0.25">
      <c r="A6" s="87">
        <v>5</v>
      </c>
      <c r="B6" s="90" t="s">
        <v>84</v>
      </c>
      <c r="C6" s="91">
        <v>255601358</v>
      </c>
      <c r="D6" s="91">
        <v>204599900</v>
      </c>
      <c r="E6" s="91">
        <v>390682547.5</v>
      </c>
      <c r="F6" s="91">
        <v>819369450</v>
      </c>
      <c r="G6" s="91">
        <v>608042031</v>
      </c>
      <c r="H6" s="91">
        <v>1048839724</v>
      </c>
      <c r="I6" s="91">
        <v>1467802802</v>
      </c>
      <c r="J6" s="91">
        <v>847393421</v>
      </c>
      <c r="K6" s="91">
        <v>1085304928</v>
      </c>
      <c r="L6" s="91">
        <v>605392229</v>
      </c>
      <c r="M6" s="92">
        <v>7333028390.5</v>
      </c>
    </row>
    <row r="7" spans="1:13" x14ac:dyDescent="0.25">
      <c r="A7" s="87">
        <v>6</v>
      </c>
      <c r="B7" s="90" t="s">
        <v>308</v>
      </c>
      <c r="C7" s="91">
        <v>462318402</v>
      </c>
      <c r="D7" s="91">
        <v>1442696421</v>
      </c>
      <c r="E7" s="91">
        <v>3108731893</v>
      </c>
      <c r="F7" s="91">
        <v>2002835220</v>
      </c>
      <c r="G7" s="91">
        <v>4127173717</v>
      </c>
      <c r="H7" s="91">
        <v>5302566814</v>
      </c>
      <c r="I7" s="91">
        <v>5890255883</v>
      </c>
      <c r="J7" s="91">
        <v>6273752861.5</v>
      </c>
      <c r="K7" s="91">
        <v>6279769316</v>
      </c>
      <c r="L7" s="91">
        <v>6069990362</v>
      </c>
      <c r="M7" s="92">
        <v>40960090889.5</v>
      </c>
    </row>
    <row r="8" spans="1:13" ht="30" x14ac:dyDescent="0.25">
      <c r="A8" s="87">
        <v>7</v>
      </c>
      <c r="B8" s="90" t="s">
        <v>309</v>
      </c>
      <c r="C8" s="91">
        <v>0</v>
      </c>
      <c r="D8" s="91">
        <v>2178518164.8500004</v>
      </c>
      <c r="E8" s="91">
        <v>2499067894.7200003</v>
      </c>
      <c r="F8" s="91">
        <v>2135516146</v>
      </c>
      <c r="G8" s="91">
        <v>2229692441</v>
      </c>
      <c r="H8" s="91">
        <v>3037877132</v>
      </c>
      <c r="I8" s="91">
        <v>3254352039</v>
      </c>
      <c r="J8" s="91">
        <v>3420180440</v>
      </c>
      <c r="K8" s="91">
        <v>4788623984.75</v>
      </c>
      <c r="L8" s="91">
        <v>5258578884</v>
      </c>
      <c r="M8" s="92">
        <v>28802407126.32</v>
      </c>
    </row>
    <row r="9" spans="1:13" ht="30" x14ac:dyDescent="0.25">
      <c r="A9" s="87">
        <v>8</v>
      </c>
      <c r="B9" s="90" t="s">
        <v>164</v>
      </c>
      <c r="C9" s="91">
        <v>221715805.66</v>
      </c>
      <c r="D9" s="91">
        <v>338627619</v>
      </c>
      <c r="E9" s="91">
        <v>629392861</v>
      </c>
      <c r="F9" s="91">
        <v>714201952.99000001</v>
      </c>
      <c r="G9" s="91">
        <v>1037145342</v>
      </c>
      <c r="H9" s="91">
        <v>1205490206</v>
      </c>
      <c r="I9" s="91">
        <v>1069832141</v>
      </c>
      <c r="J9" s="91">
        <v>1187955234</v>
      </c>
      <c r="K9" s="91">
        <v>1413908733</v>
      </c>
      <c r="L9" s="91">
        <v>1733792815</v>
      </c>
      <c r="M9" s="92">
        <v>9552062709.6499996</v>
      </c>
    </row>
    <row r="10" spans="1:13" ht="27" customHeight="1" x14ac:dyDescent="0.25">
      <c r="A10" s="87">
        <v>9</v>
      </c>
      <c r="B10" s="90" t="s">
        <v>181</v>
      </c>
      <c r="C10" s="91">
        <v>0</v>
      </c>
      <c r="D10" s="91">
        <v>0</v>
      </c>
      <c r="E10" s="91">
        <v>0</v>
      </c>
      <c r="F10" s="91">
        <v>85502870</v>
      </c>
      <c r="G10" s="91">
        <v>37476000</v>
      </c>
      <c r="H10" s="91">
        <v>110854481</v>
      </c>
      <c r="I10" s="91">
        <v>434132414</v>
      </c>
      <c r="J10" s="91">
        <v>1334809802</v>
      </c>
      <c r="K10" s="91">
        <v>1265302857.8</v>
      </c>
      <c r="L10" s="91">
        <v>595366174</v>
      </c>
      <c r="M10" s="92">
        <v>3863444598.8000002</v>
      </c>
    </row>
    <row r="11" spans="1:13" x14ac:dyDescent="0.25">
      <c r="A11" s="87">
        <v>10</v>
      </c>
      <c r="B11" s="90" t="s">
        <v>195</v>
      </c>
      <c r="C11" s="91">
        <v>693518854.83000004</v>
      </c>
      <c r="D11" s="91">
        <v>6496899183.4799995</v>
      </c>
      <c r="E11" s="91">
        <v>3566874306.1599998</v>
      </c>
      <c r="F11" s="91">
        <v>8221130339.5900002</v>
      </c>
      <c r="G11" s="91">
        <v>2105066796.3099999</v>
      </c>
      <c r="H11" s="91">
        <v>4207933277</v>
      </c>
      <c r="I11" s="91">
        <v>37186940780.599998</v>
      </c>
      <c r="J11" s="91">
        <v>18507240286</v>
      </c>
      <c r="K11" s="91">
        <v>24700470237</v>
      </c>
      <c r="L11" s="91">
        <v>14180930693</v>
      </c>
      <c r="M11" s="92">
        <v>119867004753.97</v>
      </c>
    </row>
    <row r="12" spans="1:13" ht="28.5" customHeight="1" x14ac:dyDescent="0.25">
      <c r="A12" s="87">
        <v>11</v>
      </c>
      <c r="B12" s="90" t="s">
        <v>232</v>
      </c>
      <c r="C12" s="91">
        <v>0</v>
      </c>
      <c r="D12" s="91">
        <v>0</v>
      </c>
      <c r="E12" s="91">
        <v>17057670</v>
      </c>
      <c r="F12" s="91">
        <v>0</v>
      </c>
      <c r="G12" s="91">
        <v>0</v>
      </c>
      <c r="H12" s="91">
        <v>0</v>
      </c>
      <c r="I12" s="91">
        <v>0</v>
      </c>
      <c r="J12" s="91">
        <v>1064362160</v>
      </c>
      <c r="K12" s="91">
        <v>255072165</v>
      </c>
      <c r="L12" s="91">
        <v>320020180</v>
      </c>
      <c r="M12" s="92">
        <v>1656512175</v>
      </c>
    </row>
    <row r="13" spans="1:13" ht="30.75" customHeight="1" x14ac:dyDescent="0.25">
      <c r="A13" s="87">
        <v>12</v>
      </c>
      <c r="B13" s="90" t="s">
        <v>248</v>
      </c>
      <c r="C13" s="91">
        <v>0</v>
      </c>
      <c r="D13" s="91">
        <v>28518821</v>
      </c>
      <c r="E13" s="91">
        <v>17031694</v>
      </c>
      <c r="F13" s="91">
        <v>304840659.12</v>
      </c>
      <c r="G13" s="91">
        <v>44750000</v>
      </c>
      <c r="H13" s="91">
        <v>349017733</v>
      </c>
      <c r="I13" s="91">
        <v>1601852000</v>
      </c>
      <c r="J13" s="91">
        <v>774415629</v>
      </c>
      <c r="K13" s="91">
        <v>1197810513</v>
      </c>
      <c r="L13" s="91">
        <v>1249722532</v>
      </c>
      <c r="M13" s="92">
        <v>5567959581.1199999</v>
      </c>
    </row>
    <row r="14" spans="1:13" ht="30" customHeight="1" x14ac:dyDescent="0.25">
      <c r="A14" s="87">
        <v>13</v>
      </c>
      <c r="B14" s="90" t="s">
        <v>310</v>
      </c>
      <c r="C14" s="91">
        <v>827895124</v>
      </c>
      <c r="D14" s="91">
        <v>249632800</v>
      </c>
      <c r="E14" s="91">
        <v>192012482</v>
      </c>
      <c r="F14" s="91">
        <v>104268546</v>
      </c>
      <c r="G14" s="91">
        <v>330162175</v>
      </c>
      <c r="H14" s="91">
        <v>110410992</v>
      </c>
      <c r="I14" s="91">
        <v>133415000</v>
      </c>
      <c r="J14" s="91">
        <v>0</v>
      </c>
      <c r="K14" s="91">
        <v>4600752</v>
      </c>
      <c r="L14" s="91">
        <v>181648000</v>
      </c>
      <c r="M14" s="92">
        <v>2134045871</v>
      </c>
    </row>
    <row r="15" spans="1:13" ht="30" x14ac:dyDescent="0.25">
      <c r="A15" s="87">
        <v>14</v>
      </c>
      <c r="B15" s="90" t="s">
        <v>311</v>
      </c>
      <c r="C15" s="91">
        <v>0</v>
      </c>
      <c r="D15" s="91">
        <v>163730760.95999998</v>
      </c>
      <c r="E15" s="91">
        <v>225978400</v>
      </c>
      <c r="F15" s="91">
        <v>331356666</v>
      </c>
      <c r="G15" s="91">
        <v>578680200</v>
      </c>
      <c r="H15" s="91">
        <v>508096272</v>
      </c>
      <c r="I15" s="91">
        <v>496279901</v>
      </c>
      <c r="J15" s="91">
        <v>1238798593</v>
      </c>
      <c r="K15" s="91">
        <v>1518571115</v>
      </c>
      <c r="L15" s="91">
        <v>453533282</v>
      </c>
      <c r="M15" s="92">
        <v>5515025189.96</v>
      </c>
    </row>
    <row r="16" spans="1:13" ht="15.75" x14ac:dyDescent="0.25">
      <c r="A16" s="93" t="s">
        <v>312</v>
      </c>
      <c r="B16" s="94"/>
      <c r="C16" s="95">
        <v>2718723298.8899999</v>
      </c>
      <c r="D16" s="95">
        <v>11533206240.289999</v>
      </c>
      <c r="E16" s="95">
        <v>13174401469.380001</v>
      </c>
      <c r="F16" s="95">
        <v>16004752283.699999</v>
      </c>
      <c r="G16" s="95">
        <v>13130615753.309999</v>
      </c>
      <c r="H16" s="95">
        <v>17652958926</v>
      </c>
      <c r="I16" s="98">
        <v>54167109832.099998</v>
      </c>
      <c r="J16" s="95">
        <v>37227274046.5</v>
      </c>
      <c r="K16" s="95">
        <v>46131910512.550003</v>
      </c>
      <c r="L16" s="95">
        <v>34482710267</v>
      </c>
      <c r="M16" s="95">
        <v>246223662629.71997</v>
      </c>
    </row>
  </sheetData>
  <mergeCells count="1">
    <mergeCell ref="A16:B1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B8BEBE9D98F93419DAC7733668AA30F" ma:contentTypeVersion="13" ma:contentTypeDescription="Crear nuevo documento." ma:contentTypeScope="" ma:versionID="8c9a8d69a16fcd92a2bee4a2b1d218d6">
  <xsd:schema xmlns:xsd="http://www.w3.org/2001/XMLSchema" xmlns:xs="http://www.w3.org/2001/XMLSchema" xmlns:p="http://schemas.microsoft.com/office/2006/metadata/properties" xmlns:ns3="ec296fa0-ea2f-4f3b-af1b-213c94849c2d" xmlns:ns4="03ebe972-bae3-44fa-9a1f-b6f4c5696fc2" targetNamespace="http://schemas.microsoft.com/office/2006/metadata/properties" ma:root="true" ma:fieldsID="836ac44d74e13242264a90b8a7821535" ns3:_="" ns4:_="">
    <xsd:import namespace="ec296fa0-ea2f-4f3b-af1b-213c94849c2d"/>
    <xsd:import namespace="03ebe972-bae3-44fa-9a1f-b6f4c5696fc2"/>
    <xsd:element name="properties">
      <xsd:complexType>
        <xsd:sequence>
          <xsd:element name="documentManagement">
            <xsd:complexType>
              <xsd:all>
                <xsd:element ref="ns3:SharedWithUsers"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3:SharedWithDetails" minOccurs="0"/>
                <xsd:element ref="ns3:SharingHintHash"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296fa0-ea2f-4f3b-af1b-213c94849c2d"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SharingHintHash" ma:index="16"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3ebe972-bae3-44fa-9a1f-b6f4c5696fc2"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AutoTags" ma:index="12" nillable="true" ma:displayName="MediaServiceAutoTags" ma:description="" ma:internalName="MediaServiceAutoTags" ma:readOnly="true">
      <xsd:simpleType>
        <xsd:restriction base="dms:Text"/>
      </xsd:simpleType>
    </xsd:element>
    <xsd:element name="MediaServiceLocation" ma:index="13" nillable="true" ma:displayName="MediaServiceLocation" ma:description="" ma:internalName="MediaServiceLocation"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F279F86-39E8-4C82-B150-CA93DB5EAE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296fa0-ea2f-4f3b-af1b-213c94849c2d"/>
    <ds:schemaRef ds:uri="03ebe972-bae3-44fa-9a1f-b6f4c5696f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010FA4-166A-413D-B7B2-290EE919F3B6}">
  <ds:schemaRefs>
    <ds:schemaRef ds:uri="http://schemas.microsoft.com/sharepoint/v3/contenttype/forms"/>
  </ds:schemaRefs>
</ds:datastoreItem>
</file>

<file path=customXml/itemProps3.xml><?xml version="1.0" encoding="utf-8"?>
<ds:datastoreItem xmlns:ds="http://schemas.openxmlformats.org/officeDocument/2006/customXml" ds:itemID="{D939E1B2-825C-4AD6-85FF-E120AA053F2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dcmitype/"/>
    <ds:schemaRef ds:uri="http://purl.org/dc/elements/1.1/"/>
    <ds:schemaRef ds:uri="http://schemas.microsoft.com/office/2006/metadata/properties"/>
    <ds:schemaRef ds:uri="ec296fa0-ea2f-4f3b-af1b-213c94849c2d"/>
    <ds:schemaRef ds:uri="03ebe972-bae3-44fa-9a1f-b6f4c5696fc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Inicadores</vt:lpstr>
      <vt:lpstr>Inversión</vt:lpstr>
      <vt:lpstr>Inicadores!Área_de_impresión</vt:lpstr>
      <vt:lpstr>Inicadores!Títulos_a_imprimir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Genny Ruiz</dc:creator>
  <cp:lastModifiedBy>Genny Ruiz Joya</cp:lastModifiedBy>
  <cp:lastPrinted>2020-07-14T22:01:35Z</cp:lastPrinted>
  <dcterms:created xsi:type="dcterms:W3CDTF">2020-07-14T21:58:54Z</dcterms:created>
  <dcterms:modified xsi:type="dcterms:W3CDTF">2020-07-14T22:24:33Z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0x0101003B8BEBE9D98F93419DAC7733668AA30F</vt:lpwstr>
  </property>
</Properties>
</file>