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Programas" sheetId="1" r:id="rId1"/>
  </sheets>
  <definedNames>
    <definedName name="_xlnm.Print_Area" localSheetId="0">Programas!$A$1:$H$29</definedName>
    <definedName name="_xlnm.Print_Titles" localSheetId="0">Programas!$1:$6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4" i="1" l="1"/>
  <c r="G21" i="1"/>
  <c r="G15" i="1"/>
  <c r="G20" i="1"/>
  <c r="M18" i="1" l="1"/>
  <c r="M19" i="1"/>
  <c r="M20" i="1"/>
  <c r="M21" i="1"/>
  <c r="M22" i="1"/>
  <c r="M23" i="1"/>
  <c r="M24" i="1"/>
  <c r="M25" i="1"/>
  <c r="M8" i="1"/>
  <c r="M9" i="1"/>
  <c r="M10" i="1"/>
  <c r="M11" i="1"/>
  <c r="M12" i="1"/>
  <c r="M13" i="1"/>
  <c r="M14" i="1"/>
  <c r="M15" i="1"/>
  <c r="M16" i="1"/>
  <c r="M17" i="1"/>
  <c r="M7" i="1"/>
</calcChain>
</file>

<file path=xl/sharedStrings.xml><?xml version="1.0" encoding="utf-8"?>
<sst xmlns="http://schemas.openxmlformats.org/spreadsheetml/2006/main" count="149" uniqueCount="117">
  <si>
    <t>FRECUENCIA / OBSERVACIONES</t>
  </si>
  <si>
    <t>Anualmente</t>
  </si>
  <si>
    <t>Semestral</t>
  </si>
  <si>
    <t>Capacitación en desactivación de residuos.</t>
  </si>
  <si>
    <t>Única</t>
  </si>
  <si>
    <t>ACTIVIDADES</t>
  </si>
  <si>
    <t>RESPONSABLES</t>
  </si>
  <si>
    <t>INDICADOR</t>
  </si>
  <si>
    <t>PLAN DE AUSTERIDAD Y GESTIÓN AMBIENTAL</t>
  </si>
  <si>
    <t>GRUPO DE SEGURIDAD Y SALUD EN EL TRABAJO</t>
  </si>
  <si>
    <t>DIRECCIÓN ADMINISTRATIVA - PGIR</t>
  </si>
  <si>
    <t>GRUPO DE SERVICIOS GENERALES</t>
  </si>
  <si>
    <t>DIRECCIÓN ADMINISTRATIVA</t>
  </si>
  <si>
    <t>Clasificación, recolección, almacenamiento y disposición especial para los residuos sólidos aprovechables.</t>
  </si>
  <si>
    <t>Sensibilización a la comunidad universitaria en la correcta segregación en la fuente.</t>
  </si>
  <si>
    <t>Sensibilización al personal de aseo para la correcta segregación en la fuente, movimiento interno y almacenamiento de residuos.</t>
  </si>
  <si>
    <t>TODA LA COMUNIDAD UNIVERSITARIA</t>
  </si>
  <si>
    <t>DIRECCIÓN ADMINISTRATIVA - PGIR. GRUPO DE SERVICIOS GENERALES</t>
  </si>
  <si>
    <t>(No. de áreas señalizadas y/o demarcadas con rutas de recolección de residuos peligrosos / total de áreas generadoras de residuos peligrosos)*100</t>
  </si>
  <si>
    <t>(No. de mapas de rutas de residuos instalados / No. de mapas de rutas de residuos requeridos)*100</t>
  </si>
  <si>
    <t>(Kg de residuos inorgánicos aprovechados en el periodo actual - kg de residuos inorgánicos aprovechados en el periodo anterior) / cantidad (Kg) de residuos inorgánicos generados en el periodo anterior) *100</t>
  </si>
  <si>
    <t>(Egresos por disposición final anual periodo actual - Egreso por disposición final del periodo anterior / Egresos por disposición final anual periodo actual)*100</t>
  </si>
  <si>
    <t>(m2 de áreas intervenidas / m2 área total)*100</t>
  </si>
  <si>
    <t>20% (1-3 años)
50% (3-5 años)
80% (5-10 años)</t>
  </si>
  <si>
    <t>ELABORÓ</t>
  </si>
  <si>
    <t>FECHA</t>
  </si>
  <si>
    <t>UNIVERSIDAD DEL MAGDALENA</t>
  </si>
  <si>
    <t>PROGRAMA</t>
  </si>
  <si>
    <t>FORMACIÓN Y EDUCACIÓN</t>
  </si>
  <si>
    <t>MOVIMIENTO INTERNO</t>
  </si>
  <si>
    <t>ALMACENAMIENTO INTERMEDIO</t>
  </si>
  <si>
    <t>APROVECHAMIENTO DE RESIDUOS</t>
  </si>
  <si>
    <t>AHORRO Y USO EFICIENTE DE LA ENERGÍA</t>
  </si>
  <si>
    <t>DISMINUCIÓN DE CONSUMO DE COMBUSTIBLES Y REDUCCIÓN DE EMISIONES</t>
  </si>
  <si>
    <t>Porcentaje de tiquetes aéreos expedidos en clase económica</t>
  </si>
  <si>
    <t>Porcentaje de tiquetes comprados con antelación al viaje de por lo menos 10 días</t>
  </si>
  <si>
    <t>Directriz impartida y socializada con todas las dependencias</t>
  </si>
  <si>
    <t>DIRECCIÓN ADMINISTRATIVA - GRUPO DE INFRAESTRUCTURA Y PLANTA FÍSICA</t>
  </si>
  <si>
    <t>DIRECCIÓN ADMINISTRATIVA. VICERRECTORÍA ADMINISTRATIVA</t>
  </si>
  <si>
    <t>GRUPO DE INFRAESTRUCTURA Y PLANTA FÍSICA</t>
  </si>
  <si>
    <t>(No. de áreas Construidas /No. de áreas requeridas)*100</t>
  </si>
  <si>
    <t xml:space="preserve">Diseño, construcción e identificación de áreas para el almacenamiento intermedio de los residuos peligrosos generados en la sede principal de la Universidad, acorde con las exigencias técnicas enmarcadas en la normatividad ambiental vigente. </t>
  </si>
  <si>
    <t>Porcentaje de área construida del campus con tecnología LEED implementada</t>
  </si>
  <si>
    <t>Programar los desplazamientos con suficiente anticipación para acceder a mejores tarifas de transporte y desarrollar otras estrategias que permitan ahorrar en la compra de tiquetes aéreos.</t>
  </si>
  <si>
    <t>AUSTERIDAD EN VIÁTICOS Y GASTOS DE VIAJE</t>
  </si>
  <si>
    <t>Impartir directrices encaminadas a ahorrar en los gastos de viáticos y transporte atendiendo las disposiciones del Acuerdo Superior N° 25 de 2017 "Por el cual se establecen disposiciones en materia de viáticos, transporte al sitio de la comisión, transporte a terminal, movilidad interna y apoyos económicos"</t>
  </si>
  <si>
    <t>Porcentaje de campañas realizadas</t>
  </si>
  <si>
    <t>Porcentaje de mapas de rutas de residuos instalados</t>
  </si>
  <si>
    <t>Porcentaje de áreas señalizadas y/o demarcadas con rutas de recolección de residuos peligrosos</t>
  </si>
  <si>
    <t>Porcentaje de áreas construidas</t>
  </si>
  <si>
    <t>Porcentaje de ahorro durante la vigencia en facturación por disposición final de residuos</t>
  </si>
  <si>
    <t>Porcentaje de residuos aprovechados</t>
  </si>
  <si>
    <t>Implementación de sistemas alternos de energía eléctrica.</t>
  </si>
  <si>
    <t>Cambiar progresivamente a tecnología LEED las luminarias de las áreas construidas del campus.</t>
  </si>
  <si>
    <t>META</t>
  </si>
  <si>
    <r>
      <t xml:space="preserve">VICERRECTORÍA ADMINISTRATIVA | DIRECCIÓN ADMINISTRATIVA
</t>
    </r>
    <r>
      <rPr>
        <i/>
        <sz val="10"/>
        <color theme="4"/>
        <rFont val="Calibri"/>
        <family val="2"/>
        <scheme val="minor"/>
      </rPr>
      <t>viceadministrativa@unimagdalena.edu.co  |  diradministrativa@unimagdalena.edu.co</t>
    </r>
  </si>
  <si>
    <t>VICERRECTORÍA ADMINISTRATIVA - DIRECCIÓN ADMINISTRATIVA - DIRECCIÓN FINANCIERA</t>
  </si>
  <si>
    <t>AHORRO Y USO EFICIENTE DEL AGUA</t>
  </si>
  <si>
    <t>Fomentar e incentivar en la Comunidad Universitaria una cultura del ahorro del agua tanto en los procesos como en las actividades generales.</t>
  </si>
  <si>
    <t>Porcentaje de cumplimiento de inspecciones</t>
  </si>
  <si>
    <t>Demarcación de la ruta de recolección interna de los residuos en los consultorios de la Dirección de Bienestar Universitario y la Clínica Odontológica y sus dependencias.</t>
  </si>
  <si>
    <t>Actualización de mapas con la ruta de recolección interna de los residuos en  los consultorios de la Dirección de Bienestar Universitario y la Clínica Odontológica y sus dependencias.</t>
  </si>
  <si>
    <t>(No. de campañas realizadas / No. de campañas programadas )*100</t>
  </si>
  <si>
    <t>(No. de inspecciones realizadas / No. de inspecciones programadas )*100</t>
  </si>
  <si>
    <t>DESACTIVACIÓN EN LA FUENTE</t>
  </si>
  <si>
    <t>Formulación de un manual en el que se relacionen los procedimientos para la desactivación de residuos en su etapa temporal.</t>
  </si>
  <si>
    <t>DIRECCIÓN ADMINISTRATIVA - PGIR. GRUPO DE RECURSOS EDUCATIVOS Y ADMINISTRACIÓN DE LABORATORIOS</t>
  </si>
  <si>
    <t>Documento formulado</t>
  </si>
  <si>
    <t>Manual formulado</t>
  </si>
  <si>
    <t>Compra de aires acondicionados de los bloques de salones los cuales deberán tener el sistema de confort térmico (inverter multi V - SER 21).</t>
  </si>
  <si>
    <t>Racionalizar y hacer seguimiento del uso de horas extras para los conductores de los vehículos de la Universidad.</t>
  </si>
  <si>
    <t>Porcentaje de disminución de horas extras</t>
  </si>
  <si>
    <t>(No. de horas extras generadas en el periodo actual - No. de horas extras generadas en el periodo anterior / No. de horas extras generadas en el periodo actual )*100</t>
  </si>
  <si>
    <t>Porcentaje de mantenimiento preventivos realizados</t>
  </si>
  <si>
    <t>(No. de mantenimientos realizados / No. de mantenimientos programados )*100</t>
  </si>
  <si>
    <t>COMENTARIO</t>
  </si>
  <si>
    <t>NO SE REALIZÓ ESTA ACTIVIDAD</t>
  </si>
  <si>
    <t>SE VIENE CONSTRUYENDO CON COLABORACIÓN DEL GRUPO DE SEGURIDAD Y SALUD EN EL TRABAJO</t>
  </si>
  <si>
    <t>2019 I</t>
  </si>
  <si>
    <t>2019 II</t>
  </si>
  <si>
    <t>SE PROGRAMÓ 1 ACTIVIDAD EN EL MES DE FEBRERO; LA CUAL SE DESARROLLÓ SATISFACTORIAMENTE</t>
  </si>
  <si>
    <t>SE PROGRAMÓ 1 ACTIVIDAD EN EL MES DE OCTUBRE; LA CUAL SE DESARROLLÓ SATISFACTORIAMENTE</t>
  </si>
  <si>
    <t>SE PROGRAMARON 3 ACTIVIDADES EN LOS MESES DE ENERO Y FEBRERO; LAS CUALES SE DESARROLLARON SATISFACTORIAMENTE. DE IGUAL FORMA, EN MARZO SE CAPACITÓ A DOCENTES</t>
  </si>
  <si>
    <t>SE PROGRAMARON 2 ACTIVIDADES EN LOS MESES DE JULIO Y AGOSTO; LAS CUALES SE DESARROLLARON SATISFACTORIAMENTE. DE IGUAL FORMA, EN JUNIO, SE CAPACITÓ A TODO EL PERSONAL A CARGO DE LA DIRECCIÓN ADMINISTRATIVA</t>
  </si>
  <si>
    <t>NO SE REALIZÓ ESTA ACTIVIDAD POR FALTA DE PRESUPUESTO</t>
  </si>
  <si>
    <t>NO SE REALIZÓ ESTA ACTIVIDAD DEBIDO A QUE EL PGIR SE ENCUENTRA EN ACTUALIZACIÓN</t>
  </si>
  <si>
    <t>NO SE AVANZÓ EN LA CONSTRUCCIÓN DEL DOCUMENTO POR FALTA DE PERSONAL CALIFICADO</t>
  </si>
  <si>
    <t>NINGUNO</t>
  </si>
  <si>
    <t>TOTAL 2019</t>
  </si>
  <si>
    <t>ACTIVIDAD DESARROLLADA POR LA OAP EN EL MARCO DE DÍA S (MARZO)</t>
  </si>
  <si>
    <t xml:space="preserve">PRIMER AÑO: 2,5%
SEGUNDO AÑO: 5,3%
</t>
  </si>
  <si>
    <t>TERCER AÑO: 4%</t>
  </si>
  <si>
    <t>SE APROVECHARON 19,41  TONELADAS, SIN EMBARGO; AUMENTÓ LA GENERACIÓN DE RESIDUOS LO QUE SE EVIDENCIA EN LOS COSTOS DE DISPOSICIÓN INCREMENTANDO APROXIMADAMENTE 10 % LOS COSTOS</t>
  </si>
  <si>
    <t>Programa de inspección, mantenimiento y control de fugas en redes y unidades hidráulicas y sanitarias en el Campus</t>
  </si>
  <si>
    <t>OBSERVACIONES</t>
  </si>
  <si>
    <t>Comunicado de opinión pública  impartido por la Dirección de la Universidad del magdalena el pasado 12 de marzo, que insta a la prevención, manejo y control del   COVID-19 donde  quedan suspendidas las comisiones de servicio en el país y en el exterior, en tal sentido se  cancelaron los tiquetes adquiridos bajo la aprobación de los respectivos ordenadores, o en su defecto la ratificación del mismo en el caso excepcional que así se requiera.</t>
  </si>
  <si>
    <t>LOGRO ALCANZADO</t>
  </si>
  <si>
    <t>Se programaron 5 actividades dirigidas a los diferentes miembros de la comunidad universitaria, las cuales se desarrollaron satisfactoriamente.</t>
  </si>
  <si>
    <t>Se programaron 2 actividades en los meses de mayo y octubre, las cuales se desarrollaron satisfactoriamente.</t>
  </si>
  <si>
    <t>No se logró avanzar debido a la emergencia sanitaria ocasionada por el COVID-19 y falta de recursos económicos. La actividad requiere de un especialista.</t>
  </si>
  <si>
    <t>No se logró avanzar debido a la emergencia sanitaria ocasionada por el COVID-19 y falta de recursos económicos.</t>
  </si>
  <si>
    <t>No se logró avanzar debido a la emergencia sanitaria ocasionada por el COVID-19 y falta de recursos económicos. El área faltante corresponde al Laboratorio de Microbiología.</t>
  </si>
  <si>
    <t>No se logró avanzar debido a la emergencia sanitaria ocasionada por el COVID-19.</t>
  </si>
  <si>
    <t>El periodo no es representativo debido a que las actividades cesaron debido a la emergencia sanitaria ocasionada por el COVID-19.</t>
  </si>
  <si>
    <t xml:space="preserve">En el año 2019 en el 1er semestre se generaron 966 horas extras, en el año 2020 se generaron 552 para un ahorro del 42,9%.  en el año 2019 en el 2do semestre se generaron 987 horas extras, en el año 2020 se generaron 603 para un ahorro del 38,9%.  </t>
  </si>
  <si>
    <t>-</t>
  </si>
  <si>
    <t>No se logró avanzar debido a la emergencia sanitaria ocasionada por el COVID-19. Porcentaje de avance 50%.</t>
  </si>
  <si>
    <t>Se realizó compra de 26 aires acondicionados, de los cuales el 100% son tecnología inverter.</t>
  </si>
  <si>
    <t>Se programaron 8 mantenimientos preventivos y se realizaron los 8, 100%.</t>
  </si>
  <si>
    <t>Los tiquetes adquiridos en clase ejecutiva obedecen a la no disponibilidad de cupos en clase económica y a las condiciones del viaje.</t>
  </si>
  <si>
    <t>27 DE ENERO DE 2020</t>
  </si>
  <si>
    <t xml:space="preserve">Los viajes realizados durante el periodo de emergencia sanitaria ocasionada por el COVID-19 estaban sujetos a las condiciones y restricciones propias establecidos por los gobiernos nacional y territoriales. </t>
  </si>
  <si>
    <t>Se programaron 22 inspecciones, pero por temas de pandemia y restricciones de movilidad del personal operativo se realizaron 14, la emergencia sanitaria ocasionada por el COVID-19 y falta de recursos económicos; no permitieron cumplir la meta, sin embargo, se avanzó en la instalación de dispositivos medidores en todo el Campus como primera medida.</t>
  </si>
  <si>
    <t>Porcentajes de aires comprados con tecnología inverter</t>
  </si>
  <si>
    <t>(No. de aires comprados con tecnología inverter /No. de aires requeridos)*100</t>
  </si>
  <si>
    <t>No. de sistemas alternos de energía instalados</t>
  </si>
  <si>
    <t>Realizar el mantenimiento preventivo periódico a todos los vehículos con el fin de mantenerlos en óptimas condiciones (alineación, Calibración, cambio de filtros, cambio de aceite)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</si>
</sst>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4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uble">
        <color theme="4"/>
      </top>
      <bottom/>
      <diagonal/>
    </border>
    <border>
      <left/>
      <right/>
      <top/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9" fontId="8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2" fillId="2" borderId="1" xfId="1" applyFont="1" applyFill="1" applyAlignment="1">
      <alignment horizontal="justify" vertical="center"/>
    </xf>
    <xf numFmtId="0" fontId="2" fillId="2" borderId="1" xfId="1" applyFont="1" applyFill="1" applyAlignment="1">
      <alignment horizontal="center" vertical="center" wrapText="1"/>
    </xf>
    <xf numFmtId="0" fontId="2" fillId="2" borderId="1" xfId="1" applyFont="1" applyFill="1" applyAlignment="1">
      <alignment horizontal="justify" vertical="center" wrapText="1"/>
    </xf>
    <xf numFmtId="0" fontId="2" fillId="2" borderId="1" xfId="1" applyFont="1" applyFill="1" applyAlignment="1">
      <alignment horizontal="center" vertical="center" wrapText="1"/>
    </xf>
    <xf numFmtId="0" fontId="2" fillId="2" borderId="1" xfId="1" applyFont="1" applyFill="1" applyAlignment="1">
      <alignment horizontal="center" vertical="center"/>
    </xf>
    <xf numFmtId="0" fontId="2" fillId="0" borderId="0" xfId="0" applyFont="1" applyAlignment="1"/>
    <xf numFmtId="0" fontId="2" fillId="0" borderId="0" xfId="0" applyFont="1" applyBorder="1" applyAlignment="1"/>
    <xf numFmtId="0" fontId="2" fillId="2" borderId="1" xfId="1" applyFont="1" applyFill="1" applyAlignment="1">
      <alignment horizontal="left" vertical="center" wrapText="1"/>
    </xf>
    <xf numFmtId="0" fontId="2" fillId="2" borderId="1" xfId="1" applyFont="1" applyFill="1" applyAlignment="1">
      <alignment horizontal="center" vertical="center" wrapText="1"/>
    </xf>
    <xf numFmtId="0" fontId="5" fillId="3" borderId="1" xfId="1" applyFont="1" applyFill="1" applyAlignment="1">
      <alignment horizontal="center" vertical="center" wrapText="1"/>
    </xf>
    <xf numFmtId="0" fontId="5" fillId="3" borderId="1" xfId="1" applyFont="1" applyFill="1" applyAlignment="1">
      <alignment horizontal="center" vertical="center"/>
    </xf>
    <xf numFmtId="0" fontId="0" fillId="0" borderId="0" xfId="0" applyAlignment="1">
      <alignment horizontal="left"/>
    </xf>
    <xf numFmtId="9" fontId="2" fillId="2" borderId="1" xfId="1" applyNumberFormat="1" applyFont="1" applyFill="1" applyAlignment="1">
      <alignment horizontal="center" vertical="center"/>
    </xf>
    <xf numFmtId="9" fontId="6" fillId="2" borderId="1" xfId="1" applyNumberFormat="1" applyFont="1" applyFill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9" xfId="1" applyFont="1" applyFill="1" applyBorder="1" applyAlignment="1">
      <alignment horizontal="justify" vertical="center" wrapText="1"/>
    </xf>
    <xf numFmtId="0" fontId="1" fillId="4" borderId="1" xfId="1" applyFill="1" applyAlignment="1">
      <alignment horizontal="center" vertical="center" wrapText="1"/>
    </xf>
    <xf numFmtId="0" fontId="2" fillId="2" borderId="1" xfId="1" applyFont="1" applyFill="1" applyAlignment="1">
      <alignment horizontal="center" vertical="center" wrapText="1"/>
    </xf>
    <xf numFmtId="0" fontId="2" fillId="2" borderId="1" xfId="1" applyFont="1" applyFill="1" applyAlignment="1">
      <alignment horizontal="justify" vertical="center" wrapText="1"/>
    </xf>
    <xf numFmtId="0" fontId="2" fillId="2" borderId="1" xfId="1" applyFont="1" applyFill="1" applyAlignment="1">
      <alignment horizontal="center" vertical="center" wrapText="1"/>
    </xf>
    <xf numFmtId="0" fontId="2" fillId="2" borderId="1" xfId="1" applyNumberFormat="1" applyFont="1" applyFill="1" applyAlignment="1">
      <alignment horizontal="center" vertical="center"/>
    </xf>
    <xf numFmtId="9" fontId="2" fillId="2" borderId="1" xfId="2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vertical="center" wrapText="1"/>
    </xf>
    <xf numFmtId="9" fontId="0" fillId="0" borderId="0" xfId="2" applyNumberFormat="1" applyFont="1" applyBorder="1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0" fillId="5" borderId="10" xfId="2" applyNumberFormat="1" applyFont="1" applyFill="1" applyBorder="1" applyAlignment="1">
      <alignment horizontal="center" vertical="center"/>
    </xf>
    <xf numFmtId="9" fontId="0" fillId="5" borderId="10" xfId="2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justify" vertical="center" wrapText="1"/>
    </xf>
    <xf numFmtId="164" fontId="0" fillId="5" borderId="10" xfId="2" applyNumberFormat="1" applyFont="1" applyFill="1" applyBorder="1" applyAlignment="1">
      <alignment horizontal="center" vertical="center"/>
    </xf>
    <xf numFmtId="9" fontId="0" fillId="0" borderId="0" xfId="2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justify" vertical="center" wrapText="1"/>
    </xf>
    <xf numFmtId="0" fontId="0" fillId="0" borderId="0" xfId="0" applyFill="1" applyBorder="1" applyAlignment="1">
      <alignment horizontal="justify" vertical="center" wrapText="1"/>
    </xf>
    <xf numFmtId="0" fontId="2" fillId="2" borderId="1" xfId="1" applyFont="1" applyFill="1" applyBorder="1" applyAlignment="1">
      <alignment horizontal="justify" vertical="center" wrapText="1"/>
    </xf>
    <xf numFmtId="9" fontId="0" fillId="5" borderId="11" xfId="2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justify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1" fillId="4" borderId="1" xfId="1" applyFill="1" applyAlignment="1">
      <alignment horizontal="center" vertical="center" wrapText="1"/>
    </xf>
    <xf numFmtId="0" fontId="0" fillId="5" borderId="12" xfId="2" applyNumberFormat="1" applyFont="1" applyFill="1" applyBorder="1" applyAlignment="1">
      <alignment horizontal="center" vertical="center" wrapText="1"/>
    </xf>
    <xf numFmtId="9" fontId="0" fillId="5" borderId="12" xfId="2" applyNumberFormat="1" applyFont="1" applyFill="1" applyBorder="1" applyAlignment="1">
      <alignment horizontal="center" vertical="center"/>
    </xf>
    <xf numFmtId="0" fontId="2" fillId="2" borderId="1" xfId="1" applyFont="1" applyFill="1" applyAlignment="1">
      <alignment horizontal="center" vertical="center" wrapText="1"/>
    </xf>
    <xf numFmtId="0" fontId="2" fillId="2" borderId="6" xfId="1" applyFont="1" applyFill="1" applyBorder="1" applyAlignment="1">
      <alignment horizontal="justify" vertical="center" wrapText="1"/>
    </xf>
    <xf numFmtId="0" fontId="2" fillId="2" borderId="1" xfId="1" applyFont="1" applyFill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0" fontId="5" fillId="3" borderId="0" xfId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2" borderId="6" xfId="1" applyFont="1" applyFill="1" applyBorder="1" applyAlignment="1">
      <alignment horizontal="center" vertical="center" wrapText="1"/>
    </xf>
    <xf numFmtId="9" fontId="6" fillId="2" borderId="1" xfId="1" applyNumberFormat="1" applyFont="1" applyFill="1" applyAlignment="1">
      <alignment horizontal="left" vertical="top" wrapText="1"/>
    </xf>
    <xf numFmtId="9" fontId="2" fillId="2" borderId="1" xfId="2" applyNumberFormat="1" applyFont="1" applyFill="1" applyBorder="1" applyAlignment="1">
      <alignment horizontal="center" vertical="center" wrapText="1"/>
    </xf>
    <xf numFmtId="0" fontId="2" fillId="2" borderId="1" xfId="1" applyFont="1" applyFill="1" applyAlignment="1">
      <alignment horizontal="center" vertical="center" wrapText="1"/>
    </xf>
    <xf numFmtId="0" fontId="1" fillId="4" borderId="5" xfId="1" applyFill="1" applyBorder="1" applyAlignment="1">
      <alignment horizontal="center" vertical="center" wrapText="1"/>
    </xf>
    <xf numFmtId="0" fontId="1" fillId="4" borderId="6" xfId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4" borderId="1" xfId="1" applyFill="1" applyAlignment="1">
      <alignment horizontal="center" vertical="center" wrapText="1"/>
    </xf>
    <xf numFmtId="0" fontId="2" fillId="2" borderId="1" xfId="1" applyFont="1" applyFill="1" applyAlignment="1">
      <alignment horizontal="justify" vertical="center" wrapText="1"/>
    </xf>
    <xf numFmtId="0" fontId="2" fillId="2" borderId="5" xfId="1" applyFont="1" applyFill="1" applyBorder="1" applyAlignment="1">
      <alignment horizontal="justify" vertical="center" wrapText="1"/>
    </xf>
    <xf numFmtId="0" fontId="2" fillId="2" borderId="6" xfId="1" applyFont="1" applyFill="1" applyBorder="1" applyAlignment="1">
      <alignment horizontal="justify" vertical="center" wrapText="1"/>
    </xf>
    <xf numFmtId="0" fontId="2" fillId="2" borderId="5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horizontal="left" vertical="center"/>
    </xf>
    <xf numFmtId="0" fontId="1" fillId="4" borderId="0" xfId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9" fontId="2" fillId="2" borderId="13" xfId="2" applyFont="1" applyFill="1" applyBorder="1" applyAlignment="1">
      <alignment horizontal="center" vertical="center" wrapText="1"/>
    </xf>
    <xf numFmtId="9" fontId="2" fillId="2" borderId="6" xfId="2" applyFont="1" applyFill="1" applyBorder="1" applyAlignment="1">
      <alignment horizontal="center" vertical="center" wrapText="1"/>
    </xf>
  </cellXfs>
  <cellStyles count="3">
    <cellStyle name="Normal" xfId="0" builtinId="0"/>
    <cellStyle name="Porcentaje" xfId="2" builtinId="5"/>
    <cellStyle name="Total" xfId="1" builtinId="2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308113</xdr:colOff>
      <xdr:row>0</xdr:row>
      <xdr:rowOff>80341</xdr:rowOff>
    </xdr:from>
    <xdr:to>
      <xdr:col>0</xdr:col>
      <xdr:colOff>1176562</xdr:colOff>
      <xdr:row>4</xdr:row>
      <xdr:rowOff>148258</xdr:rowOff>
    </xdr:to>
    <xdr:pic>
      <xdr:nvPicPr>
        <xdr:cNvPr id="2" name="1 Imagen" descr="http://www.mineducacion.gov.co/cvn/1665/propertyvalues-43948_banner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70113" y="80341"/>
          <a:ext cx="868449" cy="801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5"/>
  <sheetViews>
    <sheetView tabSelected="1" topLeftCell="A23" zoomScale="80" zoomScaleNormal="80" workbookViewId="0">
      <selection activeCell="B14" sqref="B14"/>
    </sheetView>
  </sheetViews>
  <sheetFormatPr baseColWidth="10" defaultRowHeight="15" x14ac:dyDescent="0.25"/>
  <cols>
    <col min="1" max="1" width="22.140625" style="8" customWidth="1"/>
    <col min="2" max="2" width="42" style="14" customWidth="1"/>
    <col min="3" max="3" width="40.42578125" style="2" customWidth="1"/>
    <col min="4" max="4" width="25.42578125" style="1" customWidth="1"/>
    <col min="5" max="5" width="27.42578125" style="1" customWidth="1"/>
    <col min="6" max="6" width="15" style="1" bestFit="1" customWidth="1"/>
    <col min="7" max="7" width="18.5703125" style="1" customWidth="1"/>
    <col min="8" max="8" width="21.7109375" style="51" customWidth="1"/>
    <col min="9" max="9" width="0" style="26" hidden="1" customWidth="1"/>
    <col min="10" max="10" width="22.85546875" style="27" hidden="1" customWidth="1"/>
    <col min="11" max="11" width="0" style="26" hidden="1" customWidth="1"/>
    <col min="12" max="12" width="22.85546875" style="27" hidden="1" customWidth="1"/>
    <col min="13" max="13" width="0" style="26" hidden="1" customWidth="1"/>
    <col min="14" max="14" width="69.140625" customWidth="1"/>
  </cols>
  <sheetData>
    <row r="2" spans="1:14" ht="18.75" x14ac:dyDescent="0.3">
      <c r="A2" s="9"/>
      <c r="B2" s="61" t="s">
        <v>26</v>
      </c>
      <c r="C2" s="62"/>
      <c r="D2" s="62"/>
      <c r="E2" s="62"/>
      <c r="F2" s="62"/>
      <c r="G2" s="62"/>
      <c r="H2" s="62"/>
      <c r="I2"/>
      <c r="J2"/>
      <c r="K2"/>
      <c r="L2"/>
      <c r="M2"/>
    </row>
    <row r="3" spans="1:14" ht="5.25" customHeight="1" x14ac:dyDescent="0.25">
      <c r="A3" s="9"/>
    </row>
    <row r="4" spans="1:14" ht="18.75" x14ac:dyDescent="0.3">
      <c r="A4" s="9"/>
      <c r="B4" s="63" t="s">
        <v>8</v>
      </c>
      <c r="C4" s="64"/>
      <c r="D4" s="64"/>
      <c r="E4" s="64"/>
      <c r="F4" s="64"/>
      <c r="G4" s="64"/>
      <c r="H4" s="64"/>
      <c r="I4"/>
      <c r="J4"/>
      <c r="K4"/>
      <c r="L4"/>
      <c r="M4"/>
    </row>
    <row r="5" spans="1:14" x14ac:dyDescent="0.25">
      <c r="A5" s="9"/>
    </row>
    <row r="6" spans="1:14" ht="38.25" customHeight="1" thickBot="1" x14ac:dyDescent="0.3">
      <c r="A6" s="12" t="s">
        <v>27</v>
      </c>
      <c r="B6" s="12" t="s">
        <v>5</v>
      </c>
      <c r="C6" s="13" t="s">
        <v>6</v>
      </c>
      <c r="D6" s="12" t="s">
        <v>7</v>
      </c>
      <c r="E6" s="12" t="s">
        <v>7</v>
      </c>
      <c r="F6" s="12" t="s">
        <v>54</v>
      </c>
      <c r="G6" s="12" t="s">
        <v>96</v>
      </c>
      <c r="H6" s="13" t="s">
        <v>0</v>
      </c>
      <c r="I6" s="28" t="s">
        <v>78</v>
      </c>
      <c r="J6" s="38" t="s">
        <v>75</v>
      </c>
      <c r="K6" s="28" t="s">
        <v>79</v>
      </c>
      <c r="L6" s="38" t="s">
        <v>75</v>
      </c>
      <c r="M6" s="40" t="s">
        <v>88</v>
      </c>
      <c r="N6" s="46" t="s">
        <v>94</v>
      </c>
    </row>
    <row r="7" spans="1:14" ht="130.5" customHeight="1" thickTop="1" thickBot="1" x14ac:dyDescent="0.3">
      <c r="A7" s="67" t="s">
        <v>28</v>
      </c>
      <c r="B7" s="5" t="s">
        <v>14</v>
      </c>
      <c r="C7" s="3" t="s">
        <v>10</v>
      </c>
      <c r="D7" s="56" t="s">
        <v>46</v>
      </c>
      <c r="E7" s="56" t="s">
        <v>62</v>
      </c>
      <c r="F7" s="55">
        <v>1</v>
      </c>
      <c r="G7" s="55">
        <v>0.875</v>
      </c>
      <c r="H7" s="7" t="s">
        <v>2</v>
      </c>
      <c r="I7" s="29">
        <v>1</v>
      </c>
      <c r="J7" s="30" t="s">
        <v>82</v>
      </c>
      <c r="K7" s="29">
        <v>1</v>
      </c>
      <c r="L7" s="30" t="s">
        <v>83</v>
      </c>
      <c r="M7" s="41">
        <f>(K7+I7)/2</f>
        <v>1</v>
      </c>
      <c r="N7" s="43" t="s">
        <v>97</v>
      </c>
    </row>
    <row r="8" spans="1:14" ht="72" customHeight="1" thickTop="1" thickBot="1" x14ac:dyDescent="0.3">
      <c r="A8" s="67"/>
      <c r="B8" s="5" t="s">
        <v>15</v>
      </c>
      <c r="C8" s="3" t="s">
        <v>10</v>
      </c>
      <c r="D8" s="56"/>
      <c r="E8" s="56"/>
      <c r="F8" s="55"/>
      <c r="G8" s="55"/>
      <c r="H8" s="7" t="s">
        <v>2</v>
      </c>
      <c r="I8" s="29">
        <v>1</v>
      </c>
      <c r="J8" s="30" t="s">
        <v>80</v>
      </c>
      <c r="K8" s="29">
        <v>1</v>
      </c>
      <c r="L8" s="30" t="s">
        <v>81</v>
      </c>
      <c r="M8" s="41">
        <f t="shared" ref="M8:M25" si="0">(K8+I8)/2</f>
        <v>1</v>
      </c>
      <c r="N8" s="35" t="s">
        <v>98</v>
      </c>
    </row>
    <row r="9" spans="1:14" ht="55.5" customHeight="1" thickTop="1" thickBot="1" x14ac:dyDescent="0.3">
      <c r="A9" s="67"/>
      <c r="B9" s="5" t="s">
        <v>3</v>
      </c>
      <c r="C9" s="3" t="s">
        <v>10</v>
      </c>
      <c r="D9" s="56"/>
      <c r="E9" s="56"/>
      <c r="F9" s="55"/>
      <c r="G9" s="55"/>
      <c r="H9" s="7" t="s">
        <v>1</v>
      </c>
      <c r="I9" s="29">
        <v>0</v>
      </c>
      <c r="J9" s="30" t="s">
        <v>76</v>
      </c>
      <c r="K9" s="29">
        <v>0</v>
      </c>
      <c r="L9" s="30" t="s">
        <v>76</v>
      </c>
      <c r="M9" s="41">
        <f t="shared" si="0"/>
        <v>0</v>
      </c>
      <c r="N9" s="35" t="s">
        <v>99</v>
      </c>
    </row>
    <row r="10" spans="1:14" ht="69.75" customHeight="1" thickTop="1" thickBot="1" x14ac:dyDescent="0.3">
      <c r="A10" s="19" t="s">
        <v>64</v>
      </c>
      <c r="B10" s="21" t="s">
        <v>65</v>
      </c>
      <c r="C10" s="3" t="s">
        <v>66</v>
      </c>
      <c r="D10" s="20" t="s">
        <v>67</v>
      </c>
      <c r="E10" s="20" t="s">
        <v>68</v>
      </c>
      <c r="F10" s="23">
        <v>1</v>
      </c>
      <c r="G10" s="23">
        <v>0</v>
      </c>
      <c r="H10" s="7" t="s">
        <v>4</v>
      </c>
      <c r="I10" s="29">
        <v>0.5</v>
      </c>
      <c r="J10" s="30" t="s">
        <v>77</v>
      </c>
      <c r="K10" s="29">
        <v>0.5</v>
      </c>
      <c r="L10" s="30" t="s">
        <v>86</v>
      </c>
      <c r="M10" s="41">
        <f t="shared" si="0"/>
        <v>0.5</v>
      </c>
      <c r="N10" s="35" t="s">
        <v>106</v>
      </c>
    </row>
    <row r="11" spans="1:14" ht="82.5" customHeight="1" thickTop="1" thickBot="1" x14ac:dyDescent="0.3">
      <c r="A11" s="67" t="s">
        <v>29</v>
      </c>
      <c r="B11" s="5" t="s">
        <v>61</v>
      </c>
      <c r="C11" s="3" t="s">
        <v>10</v>
      </c>
      <c r="D11" s="6" t="s">
        <v>47</v>
      </c>
      <c r="E11" s="4" t="s">
        <v>19</v>
      </c>
      <c r="F11" s="15">
        <v>1</v>
      </c>
      <c r="G11" s="15">
        <v>0</v>
      </c>
      <c r="H11" s="7" t="s">
        <v>4</v>
      </c>
      <c r="I11" s="29">
        <v>0</v>
      </c>
      <c r="J11" s="30" t="s">
        <v>85</v>
      </c>
      <c r="K11" s="29">
        <v>0</v>
      </c>
      <c r="L11" s="30" t="s">
        <v>85</v>
      </c>
      <c r="M11" s="41">
        <f t="shared" si="0"/>
        <v>0</v>
      </c>
      <c r="N11" s="35" t="s">
        <v>100</v>
      </c>
    </row>
    <row r="12" spans="1:14" ht="81" customHeight="1" thickTop="1" thickBot="1" x14ac:dyDescent="0.3">
      <c r="A12" s="67"/>
      <c r="B12" s="5" t="s">
        <v>60</v>
      </c>
      <c r="C12" s="3" t="s">
        <v>9</v>
      </c>
      <c r="D12" s="6" t="s">
        <v>48</v>
      </c>
      <c r="E12" s="4" t="s">
        <v>18</v>
      </c>
      <c r="F12" s="15">
        <v>1</v>
      </c>
      <c r="G12" s="15">
        <v>0</v>
      </c>
      <c r="H12" s="7" t="s">
        <v>4</v>
      </c>
      <c r="I12" s="29">
        <v>0</v>
      </c>
      <c r="J12" s="30" t="s">
        <v>84</v>
      </c>
      <c r="K12" s="29">
        <v>0</v>
      </c>
      <c r="L12" s="30" t="s">
        <v>84</v>
      </c>
      <c r="M12" s="41">
        <f t="shared" si="0"/>
        <v>0</v>
      </c>
      <c r="N12" s="35" t="s">
        <v>100</v>
      </c>
    </row>
    <row r="13" spans="1:14" ht="78" thickTop="1" thickBot="1" x14ac:dyDescent="0.3">
      <c r="A13" s="39" t="s">
        <v>30</v>
      </c>
      <c r="B13" s="5" t="s">
        <v>41</v>
      </c>
      <c r="C13" s="10" t="s">
        <v>37</v>
      </c>
      <c r="D13" s="6" t="s">
        <v>49</v>
      </c>
      <c r="E13" s="4" t="s">
        <v>40</v>
      </c>
      <c r="F13" s="15">
        <v>1</v>
      </c>
      <c r="G13" s="15">
        <v>0</v>
      </c>
      <c r="H13" s="44" t="s">
        <v>4</v>
      </c>
      <c r="I13" s="29">
        <v>0</v>
      </c>
      <c r="J13" s="30" t="s">
        <v>84</v>
      </c>
      <c r="K13" s="29">
        <v>0</v>
      </c>
      <c r="L13" s="30" t="s">
        <v>84</v>
      </c>
      <c r="M13" s="41">
        <f t="shared" si="0"/>
        <v>0</v>
      </c>
      <c r="N13" s="35" t="s">
        <v>101</v>
      </c>
    </row>
    <row r="14" spans="1:14" ht="105" customHeight="1" thickTop="1" thickBot="1" x14ac:dyDescent="0.3">
      <c r="A14" s="73" t="s">
        <v>57</v>
      </c>
      <c r="B14" s="5" t="s">
        <v>58</v>
      </c>
      <c r="C14" s="3" t="s">
        <v>10</v>
      </c>
      <c r="D14" s="11" t="s">
        <v>46</v>
      </c>
      <c r="E14" s="11" t="s">
        <v>62</v>
      </c>
      <c r="F14" s="15">
        <v>1</v>
      </c>
      <c r="G14" s="15">
        <v>0</v>
      </c>
      <c r="H14" s="15" t="s">
        <v>2</v>
      </c>
      <c r="I14" s="29">
        <v>1</v>
      </c>
      <c r="J14" s="30" t="s">
        <v>89</v>
      </c>
      <c r="K14" s="29">
        <v>0</v>
      </c>
      <c r="L14" s="30" t="s">
        <v>87</v>
      </c>
      <c r="M14" s="41">
        <f t="shared" si="0"/>
        <v>0.5</v>
      </c>
      <c r="N14" s="35" t="s">
        <v>102</v>
      </c>
    </row>
    <row r="15" spans="1:14" ht="89.25" customHeight="1" thickTop="1" thickBot="1" x14ac:dyDescent="0.3">
      <c r="A15" s="58"/>
      <c r="B15" s="5" t="s">
        <v>93</v>
      </c>
      <c r="C15" s="3" t="s">
        <v>11</v>
      </c>
      <c r="D15" s="11" t="s">
        <v>59</v>
      </c>
      <c r="E15" s="11" t="s">
        <v>63</v>
      </c>
      <c r="F15" s="15">
        <v>1</v>
      </c>
      <c r="G15" s="24">
        <f>14/22</f>
        <v>0.63636363636363635</v>
      </c>
      <c r="H15" s="24"/>
      <c r="I15" s="29">
        <v>0</v>
      </c>
      <c r="J15" s="30"/>
      <c r="K15" s="29">
        <v>0.5</v>
      </c>
      <c r="L15" s="30"/>
      <c r="M15" s="41">
        <f t="shared" si="0"/>
        <v>0.25</v>
      </c>
      <c r="N15" s="18" t="s">
        <v>112</v>
      </c>
    </row>
    <row r="16" spans="1:14" ht="112.5" customHeight="1" thickTop="1" thickBot="1" x14ac:dyDescent="0.3">
      <c r="A16" s="67" t="s">
        <v>31</v>
      </c>
      <c r="B16" s="68" t="s">
        <v>13</v>
      </c>
      <c r="C16" s="3" t="s">
        <v>16</v>
      </c>
      <c r="D16" s="6" t="s">
        <v>51</v>
      </c>
      <c r="E16" s="4" t="s">
        <v>20</v>
      </c>
      <c r="F16" s="6" t="s">
        <v>23</v>
      </c>
      <c r="G16" s="42" t="s">
        <v>105</v>
      </c>
      <c r="H16" s="45" t="s">
        <v>1</v>
      </c>
      <c r="I16" s="29">
        <v>0.04</v>
      </c>
      <c r="J16" s="30" t="s">
        <v>90</v>
      </c>
      <c r="K16" s="29">
        <v>0.04</v>
      </c>
      <c r="L16" s="30" t="s">
        <v>91</v>
      </c>
      <c r="M16" s="41">
        <f t="shared" si="0"/>
        <v>0.04</v>
      </c>
      <c r="N16" s="35" t="s">
        <v>103</v>
      </c>
    </row>
    <row r="17" spans="1:17" ht="96" customHeight="1" thickTop="1" thickBot="1" x14ac:dyDescent="0.3">
      <c r="A17" s="67"/>
      <c r="B17" s="68"/>
      <c r="C17" s="3" t="s">
        <v>17</v>
      </c>
      <c r="D17" s="6" t="s">
        <v>50</v>
      </c>
      <c r="E17" s="4" t="s">
        <v>21</v>
      </c>
      <c r="F17" s="15">
        <v>0.2</v>
      </c>
      <c r="G17" s="15" t="s">
        <v>105</v>
      </c>
      <c r="H17" s="7"/>
      <c r="I17" s="29">
        <v>0</v>
      </c>
      <c r="J17" s="30" t="s">
        <v>92</v>
      </c>
      <c r="K17" s="29">
        <v>0</v>
      </c>
      <c r="L17" s="30" t="s">
        <v>92</v>
      </c>
      <c r="M17" s="41">
        <f t="shared" si="0"/>
        <v>0</v>
      </c>
      <c r="N17" s="35" t="s">
        <v>103</v>
      </c>
    </row>
    <row r="18" spans="1:17" ht="69" customHeight="1" thickTop="1" thickBot="1" x14ac:dyDescent="0.3">
      <c r="A18" s="67" t="s">
        <v>32</v>
      </c>
      <c r="B18" s="5" t="s">
        <v>69</v>
      </c>
      <c r="C18" s="10" t="s">
        <v>38</v>
      </c>
      <c r="D18" s="20" t="s">
        <v>113</v>
      </c>
      <c r="E18" s="20" t="s">
        <v>114</v>
      </c>
      <c r="F18" s="24">
        <v>1</v>
      </c>
      <c r="G18" s="24">
        <v>1</v>
      </c>
      <c r="H18" s="44"/>
      <c r="I18" s="36"/>
      <c r="J18" s="30"/>
      <c r="K18" s="29"/>
      <c r="L18" s="30"/>
      <c r="M18" s="41">
        <f t="shared" si="0"/>
        <v>0</v>
      </c>
      <c r="N18" s="24" t="s">
        <v>107</v>
      </c>
      <c r="O18" s="47"/>
    </row>
    <row r="19" spans="1:17" ht="45.75" customHeight="1" thickTop="1" thickBot="1" x14ac:dyDescent="0.3">
      <c r="A19" s="67"/>
      <c r="B19" s="5" t="s">
        <v>52</v>
      </c>
      <c r="C19" s="10" t="s">
        <v>12</v>
      </c>
      <c r="D19" s="20" t="s">
        <v>115</v>
      </c>
      <c r="E19" s="20" t="s">
        <v>115</v>
      </c>
      <c r="F19" s="20">
        <v>1</v>
      </c>
      <c r="G19" s="24">
        <v>0</v>
      </c>
      <c r="H19" s="44"/>
      <c r="I19" s="36"/>
      <c r="J19" s="30"/>
      <c r="K19" s="29"/>
      <c r="L19" s="30"/>
      <c r="M19" s="41">
        <f t="shared" si="0"/>
        <v>0</v>
      </c>
      <c r="N19" s="24"/>
    </row>
    <row r="20" spans="1:17" ht="61.5" customHeight="1" thickTop="1" thickBot="1" x14ac:dyDescent="0.3">
      <c r="A20" s="67"/>
      <c r="B20" s="5" t="s">
        <v>53</v>
      </c>
      <c r="C20" s="3" t="s">
        <v>39</v>
      </c>
      <c r="D20" s="6" t="s">
        <v>42</v>
      </c>
      <c r="E20" s="4" t="s">
        <v>22</v>
      </c>
      <c r="F20" s="15">
        <v>0.5</v>
      </c>
      <c r="G20" s="15">
        <f>51396.36/116445.31</f>
        <v>0.44137767334725636</v>
      </c>
      <c r="H20" s="44"/>
      <c r="I20" s="29"/>
      <c r="J20" s="30"/>
      <c r="K20" s="29"/>
      <c r="L20" s="30"/>
      <c r="M20" s="41">
        <f t="shared" si="0"/>
        <v>0</v>
      </c>
      <c r="N20" s="18"/>
    </row>
    <row r="21" spans="1:17" ht="78" thickTop="1" thickBot="1" x14ac:dyDescent="0.3">
      <c r="A21" s="57" t="s">
        <v>33</v>
      </c>
      <c r="B21" s="25" t="s">
        <v>70</v>
      </c>
      <c r="C21" s="59" t="s">
        <v>11</v>
      </c>
      <c r="D21" s="6" t="s">
        <v>71</v>
      </c>
      <c r="E21" s="20" t="s">
        <v>72</v>
      </c>
      <c r="F21" s="15">
        <v>0.5</v>
      </c>
      <c r="G21" s="24">
        <f>(1155-1953)/1155*-1</f>
        <v>0.69090909090909092</v>
      </c>
      <c r="H21" s="76" t="s">
        <v>2</v>
      </c>
      <c r="I21" s="29"/>
      <c r="J21" s="30"/>
      <c r="K21" s="31"/>
      <c r="L21" s="30"/>
      <c r="M21" s="41">
        <f t="shared" si="0"/>
        <v>0</v>
      </c>
      <c r="N21" s="18" t="s">
        <v>104</v>
      </c>
      <c r="O21" s="48"/>
      <c r="P21" s="48"/>
      <c r="Q21" s="48"/>
    </row>
    <row r="22" spans="1:17" ht="52.5" thickTop="1" thickBot="1" x14ac:dyDescent="0.3">
      <c r="A22" s="58"/>
      <c r="B22" s="25" t="s">
        <v>116</v>
      </c>
      <c r="C22" s="60"/>
      <c r="D22" s="22" t="s">
        <v>73</v>
      </c>
      <c r="E22" s="22" t="s">
        <v>74</v>
      </c>
      <c r="F22" s="15">
        <v>1</v>
      </c>
      <c r="G22" s="24">
        <v>1</v>
      </c>
      <c r="H22" s="77"/>
      <c r="I22" s="31"/>
      <c r="J22" s="30"/>
      <c r="K22" s="29"/>
      <c r="L22" s="30"/>
      <c r="M22" s="41">
        <f t="shared" si="0"/>
        <v>0</v>
      </c>
      <c r="N22" s="18" t="s">
        <v>108</v>
      </c>
      <c r="O22" s="49"/>
    </row>
    <row r="23" spans="1:17" ht="115.5" customHeight="1" thickTop="1" thickBot="1" x14ac:dyDescent="0.3">
      <c r="A23" s="67" t="s">
        <v>44</v>
      </c>
      <c r="B23" s="5" t="s">
        <v>45</v>
      </c>
      <c r="C23" s="10" t="s">
        <v>56</v>
      </c>
      <c r="D23" s="6" t="s">
        <v>36</v>
      </c>
      <c r="E23" s="4" t="s">
        <v>36</v>
      </c>
      <c r="F23" s="7">
        <v>1</v>
      </c>
      <c r="G23" s="50">
        <v>1</v>
      </c>
      <c r="H23" s="53" t="s">
        <v>1</v>
      </c>
      <c r="I23" s="36"/>
      <c r="J23" s="30"/>
      <c r="K23" s="29"/>
      <c r="L23" s="37"/>
      <c r="M23" s="41">
        <f t="shared" si="0"/>
        <v>0</v>
      </c>
      <c r="N23" s="35" t="s">
        <v>95</v>
      </c>
    </row>
    <row r="24" spans="1:17" ht="31.5" customHeight="1" thickTop="1" thickBot="1" x14ac:dyDescent="0.3">
      <c r="A24" s="67"/>
      <c r="B24" s="69" t="s">
        <v>43</v>
      </c>
      <c r="C24" s="71" t="s">
        <v>12</v>
      </c>
      <c r="D24" s="6" t="s">
        <v>34</v>
      </c>
      <c r="E24" s="4" t="s">
        <v>34</v>
      </c>
      <c r="F24" s="16">
        <v>0.99</v>
      </c>
      <c r="G24" s="16">
        <f>95/97</f>
        <v>0.97938144329896903</v>
      </c>
      <c r="H24" s="59" t="s">
        <v>1</v>
      </c>
      <c r="I24" s="36"/>
      <c r="J24" s="30"/>
      <c r="K24" s="36"/>
      <c r="L24" s="30"/>
      <c r="M24" s="41">
        <f t="shared" si="0"/>
        <v>0</v>
      </c>
      <c r="N24" s="35" t="s">
        <v>109</v>
      </c>
    </row>
    <row r="25" spans="1:17" ht="66" customHeight="1" thickTop="1" thickBot="1" x14ac:dyDescent="0.3">
      <c r="A25" s="67"/>
      <c r="B25" s="70"/>
      <c r="C25" s="72"/>
      <c r="D25" s="6" t="s">
        <v>35</v>
      </c>
      <c r="E25" s="4" t="s">
        <v>35</v>
      </c>
      <c r="F25" s="16">
        <v>0.9</v>
      </c>
      <c r="G25" s="16">
        <v>0.25</v>
      </c>
      <c r="H25" s="60"/>
      <c r="I25" s="36"/>
      <c r="J25" s="30"/>
      <c r="K25" s="36"/>
      <c r="L25" s="30"/>
      <c r="M25" s="41">
        <f t="shared" si="0"/>
        <v>0</v>
      </c>
      <c r="N25" s="54" t="s">
        <v>111</v>
      </c>
    </row>
    <row r="26" spans="1:17" ht="15.75" thickTop="1" x14ac:dyDescent="0.25">
      <c r="H26" s="52"/>
      <c r="I26" s="32"/>
      <c r="J26" s="33"/>
      <c r="K26" s="32"/>
      <c r="L26" s="33"/>
      <c r="M26" s="32"/>
    </row>
    <row r="27" spans="1:17" ht="15.75" thickBot="1" x14ac:dyDescent="0.3">
      <c r="H27" s="52"/>
      <c r="I27" s="32"/>
      <c r="J27" s="33"/>
      <c r="K27" s="32"/>
      <c r="L27" s="33"/>
      <c r="M27" s="32"/>
    </row>
    <row r="28" spans="1:17" ht="35.25" customHeight="1" thickBot="1" x14ac:dyDescent="0.3">
      <c r="A28" s="17" t="s">
        <v>24</v>
      </c>
      <c r="B28" s="74" t="s">
        <v>55</v>
      </c>
      <c r="C28" s="75"/>
      <c r="H28" s="52"/>
      <c r="I28" s="32"/>
      <c r="J28" s="33"/>
      <c r="K28" s="32"/>
      <c r="L28" s="33"/>
      <c r="M28" s="32"/>
    </row>
    <row r="29" spans="1:17" ht="15.75" thickBot="1" x14ac:dyDescent="0.3">
      <c r="A29" s="17" t="s">
        <v>25</v>
      </c>
      <c r="B29" s="65" t="s">
        <v>110</v>
      </c>
      <c r="C29" s="66"/>
      <c r="H29" s="52"/>
      <c r="I29" s="32"/>
      <c r="J29" s="33"/>
      <c r="K29" s="32"/>
      <c r="L29" s="33"/>
      <c r="M29" s="32"/>
    </row>
    <row r="30" spans="1:17" x14ac:dyDescent="0.25">
      <c r="H30" s="52"/>
      <c r="I30" s="32"/>
      <c r="J30" s="33"/>
      <c r="K30" s="32"/>
      <c r="L30" s="33"/>
      <c r="M30" s="32"/>
    </row>
    <row r="31" spans="1:17" x14ac:dyDescent="0.25">
      <c r="H31" s="52"/>
      <c r="I31" s="32"/>
      <c r="J31" s="34"/>
      <c r="K31" s="32"/>
      <c r="L31" s="34"/>
      <c r="M31" s="32"/>
    </row>
    <row r="32" spans="1:17" x14ac:dyDescent="0.25">
      <c r="H32" s="52"/>
      <c r="I32" s="32"/>
      <c r="J32" s="34"/>
      <c r="K32" s="32"/>
      <c r="L32" s="34"/>
      <c r="M32" s="32"/>
    </row>
    <row r="33" spans="8:13" x14ac:dyDescent="0.25">
      <c r="H33" s="52"/>
      <c r="I33" s="32"/>
      <c r="J33" s="34"/>
      <c r="K33" s="32"/>
      <c r="L33" s="34"/>
      <c r="M33" s="32"/>
    </row>
    <row r="34" spans="8:13" x14ac:dyDescent="0.25">
      <c r="H34" s="52"/>
      <c r="I34" s="32"/>
      <c r="J34" s="34"/>
      <c r="K34" s="32"/>
      <c r="L34" s="34"/>
      <c r="M34" s="32"/>
    </row>
    <row r="35" spans="8:13" x14ac:dyDescent="0.25">
      <c r="H35" s="52"/>
      <c r="I35" s="32"/>
      <c r="J35" s="34"/>
      <c r="K35" s="32"/>
      <c r="L35" s="34"/>
      <c r="M35" s="32"/>
    </row>
  </sheetData>
  <mergeCells count="21">
    <mergeCell ref="H24:H25"/>
    <mergeCell ref="B2:H2"/>
    <mergeCell ref="B4:H4"/>
    <mergeCell ref="B29:C29"/>
    <mergeCell ref="A18:A20"/>
    <mergeCell ref="E7:E9"/>
    <mergeCell ref="A16:A17"/>
    <mergeCell ref="B16:B17"/>
    <mergeCell ref="A7:A9"/>
    <mergeCell ref="A11:A12"/>
    <mergeCell ref="B24:B25"/>
    <mergeCell ref="C24:C25"/>
    <mergeCell ref="A23:A25"/>
    <mergeCell ref="A14:A15"/>
    <mergeCell ref="B28:C28"/>
    <mergeCell ref="H21:H22"/>
    <mergeCell ref="G7:G9"/>
    <mergeCell ref="F7:F9"/>
    <mergeCell ref="D7:D9"/>
    <mergeCell ref="A21:A22"/>
    <mergeCell ref="C21:C22"/>
  </mergeCells>
  <printOptions horizontalCentered="1"/>
  <pageMargins left="0.23622047244094491" right="0.23622047244094491" top="0.31496062992125984" bottom="0.47244094488188981" header="0.31496062992125984" footer="0.31496062992125984"/>
  <pageSetup paperSize="41" scale="80" orientation="landscape" r:id="rId1"/>
  <headerFooter>
    <oddFooter>&amp;R&amp;"-,Negrita"&amp;9&amp;P/&amp;N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Programas</vt:lpstr>
      <vt:lpstr>Programas!Área_de_impresión</vt:lpstr>
      <vt:lpstr>Programas!Títulos_a_imprimir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2021-01-27T15:01:42Z</dcterms:modified>
</cp:coreProperties>
</file>