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universidadmag-my.sharepoint.com/personal/gacostao_unimagdalena_edu_co/Documents/DIRECCION ADMINISTRATIVA A PARTIR 2020/Medicion Control interno/2023/PLAN DE AUSTERIDAD Y GESTIÓN AMBIENTAL/Diciembre/"/>
    </mc:Choice>
  </mc:AlternateContent>
  <xr:revisionPtr revIDLastSave="0" documentId="8_{7037ED7E-8F7D-4BA5-BB64-9F1A33B714D0}" xr6:coauthVersionLast="47" xr6:coauthVersionMax="47" xr10:uidLastSave="{00000000-0000-0000-0000-000000000000}"/>
  <bookViews>
    <workbookView xWindow="-120" yWindow="-120" windowWidth="20730" windowHeight="11160" xr2:uid="{3A60437E-8946-4983-A318-1CAC30EB66AB}"/>
  </bookViews>
  <sheets>
    <sheet name="Hoja1" sheetId="1" r:id="rId1"/>
    <sheet name="Hoja2" sheetId="2" r:id="rId2"/>
  </sheets>
  <definedNames>
    <definedName name="_xlnm._FilterDatabase" localSheetId="0" hidden="1">Hoja1!$A$7:$K$26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 i="1" l="1"/>
  <c r="P17" i="2"/>
  <c r="O17" i="2"/>
  <c r="M20" i="2"/>
  <c r="J20" i="2"/>
  <c r="K20" i="2"/>
  <c r="L20" i="2"/>
  <c r="I20" i="2"/>
  <c r="G20" i="2"/>
  <c r="H20" i="2"/>
  <c r="F20" i="2"/>
  <c r="J14" i="1" l="1"/>
  <c r="J10" i="1"/>
  <c r="J8" i="1"/>
</calcChain>
</file>

<file path=xl/sharedStrings.xml><?xml version="1.0" encoding="utf-8"?>
<sst xmlns="http://schemas.openxmlformats.org/spreadsheetml/2006/main" count="122" uniqueCount="112">
  <si>
    <t>UNIVERSIDAD DEL MAGDALENA</t>
  </si>
  <si>
    <t>PLAN DE AUSTERIDAD Y GESTIÓN AMBIENTAL</t>
  </si>
  <si>
    <t>PROGRAMA</t>
  </si>
  <si>
    <t>ACTIVIDADES</t>
  </si>
  <si>
    <t>RESPONSABLES</t>
  </si>
  <si>
    <t>DESCRIPCIÓN DEL INDICADOR</t>
  </si>
  <si>
    <t>INDICADOR</t>
  </si>
  <si>
    <t>META</t>
  </si>
  <si>
    <t>OBSERVACIÓN</t>
  </si>
  <si>
    <t>APROVECHAMIENTO DE RESIDUOS</t>
  </si>
  <si>
    <t>Sensibilización a la comunidad universitaria en la correcta segregación en la fuente.</t>
  </si>
  <si>
    <t>DIRECCIÓN ADMINISTRATIVA - PGIR</t>
  </si>
  <si>
    <t>Porcentaje de campañas realizadas</t>
  </si>
  <si>
    <t>(No. de campañas realizadas / No. de campañas programadas )*100</t>
  </si>
  <si>
    <t>Sensibilización al personal de aseo para la correcta segregación en la fuente, movimiento interno y almacenamiento de residuos.</t>
  </si>
  <si>
    <t>Clasificación, recolección, almacenamiento y disposición especial para los residuos sólidos aprovechables.</t>
  </si>
  <si>
    <t>TODA LA COMUNIDAD UNIVERSITARIA</t>
  </si>
  <si>
    <t>Porcentaje de residuos aprovechados</t>
  </si>
  <si>
    <t>(Kg de residuos inorgánicos aprovechados en el periodo actual - kg de residuos inorgánicos aprovechados en el periodo anterior) / cantidad (Kg) de residuos inorgánicos generados en el periodo anterior) *100</t>
  </si>
  <si>
    <t>AHORRO Y USO EFICIENTE DEL AGUA</t>
  </si>
  <si>
    <t>Instalar sistemas ahorradores del agua</t>
  </si>
  <si>
    <t>DIRECCIÓN ADMINISTRATIVA - PGIR-GRUPO DE SERVICIOS GENERALES</t>
  </si>
  <si>
    <t>Porcentaje sistemas ahorradores de agua  instalados en el campus</t>
  </si>
  <si>
    <t>Realizar inspección, mantenimiento y control de fugas en redes y unidades hidráulicas y sanitarias en el Campus</t>
  </si>
  <si>
    <t>GRUPO DE SERVICIOS GENERALES</t>
  </si>
  <si>
    <t>Porcentaje de cumplimiento de inspecciones</t>
  </si>
  <si>
    <t>(No. de inspecciones realizadas / No. de inspecciones programadas )*100</t>
  </si>
  <si>
    <t>Realizar campañas de sensibilización dirigida a la comunidad universitaria, respecto al uso eficiente del agua en la Universidad</t>
  </si>
  <si>
    <t>Porcentaje de cumplimiento de capacitaciones</t>
  </si>
  <si>
    <t>Identificar la proporción por estudiante del consumo de agua en el campus</t>
  </si>
  <si>
    <t>Proporción de consumo de M3 de agua por estudiante</t>
  </si>
  <si>
    <t>AHORRO Y USO EFICIENTE DE LA ENERGÍA</t>
  </si>
  <si>
    <t>Identificarla proporción por estudiante del consumo de energía eléctrica en el Campus</t>
  </si>
  <si>
    <t>Proporción de consumo de KWh por estudiante</t>
  </si>
  <si>
    <t>Incrementar el Área utilizada por sistemas alternos de energía eléctrica.</t>
  </si>
  <si>
    <t>DIRECCIÓN ADMINISTRATIVA</t>
  </si>
  <si>
    <t>Cambiar progresivamente a tecnología LEED las luminarias de las áreas construidas del campus.</t>
  </si>
  <si>
    <t>GRUPO DE INFRAESTRUCTURA Y PLANTA FÍSICA</t>
  </si>
  <si>
    <t>Porcentaje de área construida del campus con tecnología LEED implementada</t>
  </si>
  <si>
    <t xml:space="preserve">Instalar medidores de energía para independizar el consumo por cada edificio </t>
  </si>
  <si>
    <t>Numero de medidores instalados</t>
  </si>
  <si>
    <t>POLÍTICA CERO PAPEL</t>
  </si>
  <si>
    <t>Reducir el consumo de hojas de papel</t>
  </si>
  <si>
    <t>GRUPO DE SERVICIOS TECNOLÓGICOS</t>
  </si>
  <si>
    <t>GRUPO DE GESTIÓN DOCUMENTAL- GRUPO DE SERVICIOS TECNOLÓGICOS</t>
  </si>
  <si>
    <t>NOMINA</t>
  </si>
  <si>
    <t>Realizar Seguimiento de horas extras</t>
  </si>
  <si>
    <t>DIRECCIÓN DE TALENTO HUMANO - GRUPO DE NOMINA</t>
  </si>
  <si>
    <t>Reducción del numero de horas extras</t>
  </si>
  <si>
    <t>CONSUMO DE COMBUSTIBLES Y REDUCCIÓN DE EMISIONES</t>
  </si>
  <si>
    <t>Realizar el mantenimiento preventivo periódico a todos los vehículos con el fin de mantenerlos en óptimas condiciones (alineación, Calibración, cambio de filtros, cambio de aceite)</t>
  </si>
  <si>
    <t>Porcentaje de mantenimiento preventivos realizados</t>
  </si>
  <si>
    <t>(No. de mantenimientos realizados / No. de mantenimientos programados )*100</t>
  </si>
  <si>
    <t>AUSTERIDAD EN VIÁTICOS Y GASTOS DE VIAJE</t>
  </si>
  <si>
    <t>Programar los desplazamientos con suficiente anticipación para acceder a mejores tarifas de transporte y desarrollar otras estrategias que permitan ahorrar en la compra de tiquetes aéreos.</t>
  </si>
  <si>
    <t>Porcentaje de tiquetes aéreos expedidos en clase económica</t>
  </si>
  <si>
    <t>Porcentaje de tiquetes comprados con antelación al viaje de por lo menos 10 días</t>
  </si>
  <si>
    <t>(No de tiquetes comprados con antelación al viaje de por lo menos 10 días/No total de tiquetes)*100</t>
  </si>
  <si>
    <t>No. de hojas utilizadas en comunicaciones digitales</t>
  </si>
  <si>
    <t>Incremento en el numero de comunicaciones digitales</t>
  </si>
  <si>
    <t>Elaborar tabla con el numero de kilómetros recorridos por cada vehículos del parque automotor institucional y determinar la proporción por cada estudiante</t>
  </si>
  <si>
    <t>Elaborar tabla de consumo de combustible por cada vehículo del parque automotor institucional y establecer la proporción por estudiante</t>
  </si>
  <si>
    <t>243.000 kw/h</t>
  </si>
  <si>
    <t>AVANCE MARZO</t>
  </si>
  <si>
    <t>AVANCE JUNIO</t>
  </si>
  <si>
    <t>AVANCE SEPTIEMBRE</t>
  </si>
  <si>
    <t>AVANCE DICIEMBRE</t>
  </si>
  <si>
    <t xml:space="preserve">(Proporción de m3 consumidos por estudiante en el campus principal </t>
  </si>
  <si>
    <t>0,67 m3 /estudiante</t>
  </si>
  <si>
    <t>(Proporción KWh consumidos por estudiante en el campus principal</t>
  </si>
  <si>
    <t>193 kwh /Estudiante</t>
  </si>
  <si>
    <t>Numero de KWh generados en el periodo</t>
  </si>
  <si>
    <t>No. de resmas de papel utilizadas por mes</t>
  </si>
  <si>
    <t>190 resmas /mes</t>
  </si>
  <si>
    <t xml:space="preserve"> No km recorridos/estudiante</t>
  </si>
  <si>
    <t>No de galones de combustible /No de estudiantes</t>
  </si>
  <si>
    <t>2 gal/estudiante</t>
  </si>
  <si>
    <t>23000/año</t>
  </si>
  <si>
    <t>Numero de resmas de papel ahorradas el cual no debe superar lo establecido en la meta</t>
  </si>
  <si>
    <t>No de horas extras generadas en el año</t>
  </si>
  <si>
    <t>Capacidad producida en kWh en energías alternas en el campus principal</t>
  </si>
  <si>
    <t>(m2 de áreas con tecnología LEED / m2 área total)*100</t>
  </si>
  <si>
    <t>Uso de medios digitales para las comunicaciones tomando como referencia Sistema para la Elaboración y Radicación de Comunicaciones Internas Electrónicas – SERIES, Gestión para la Administración  Integral de Radicados de correspondencia del Consejo Académico Plus - GAIRACA Plus y correos electrónicos oficiales de las dependencias</t>
  </si>
  <si>
    <t>Proporción de kilómetros por estudiante el cual no debe superar lo establecido en la meta</t>
  </si>
  <si>
    <t>15 km/estudiante</t>
  </si>
  <si>
    <t>Proporción de consumo de combustible por estudiante el cual no debe sobrepasar lo establecido en la meta</t>
  </si>
  <si>
    <t>(No de tiquetes expedidos en Clase económica/No total de tiquetes)*100</t>
  </si>
  <si>
    <t>(No. de lavamanos con sistemas ahorradores/No. Total de lavamanos en el campus principal )*100</t>
  </si>
  <si>
    <t>Se programaron 7 actividades en CLIO, GIPAT, Bienestar (3), LIIC y Acuicultura; las cuales se desarrollaron a satisfacción.</t>
  </si>
  <si>
    <t>Se programamron 4 actividades - 2 por semestre. Se desarrollaron 1 por semestre para un total de 2 actividades a satisfacción.</t>
  </si>
  <si>
    <t>A corte OCTUBRE DE 2023</t>
  </si>
  <si>
    <t>Se poseen 182 lavamanos tipo ahorradores de los 250 instalados.</t>
  </si>
  <si>
    <t>La actualización de mensajes alusivos al ahorro y uso eficiente del agua en baños y demás áreas se cotizó pero no pudo ser llevada a cabo por falta de presupuesto.</t>
  </si>
  <si>
    <t>Se programaron 47 inspecciones para este año; Divididas en un promedio de 4 mensuales; durante este año se han realizado 41 en total;  a falta de 20 dias de terminacion de actividades según programacion de mantenimiento.</t>
  </si>
  <si>
    <t>No hay incremento debido a que no se implemento un nuevo sistema de energia alterno</t>
  </si>
  <si>
    <t>18,45 Km/estudiante</t>
  </si>
  <si>
    <t xml:space="preserve">Durante el periodo 2023 el Kilometraje recorrido por cada estudiante que realizó salida académica fue de 18,45Km, teniendo en cuenta que fueron 3009 estudiantes </t>
  </si>
  <si>
    <t>1,09 Gls/estudiante</t>
  </si>
  <si>
    <t>Durante el periodo 2023 se pudo analizar que el consumo de combustible por estudiante que realizó salida académica fue de 1,09 Galones, teniendo en cuenta que fuero 3009 estudiantes quienes participaron en las prácticas</t>
  </si>
  <si>
    <t>Se programaron 48 Mantenimientos para este año en curso, para los 2 vehiculos (buses) que transportan Estudiantes a diferentes acitividades academicas; por terabajo constantes al que son sometiods los vehiculos, se les programa un promedio de dos revisiones preventivas por mes; la fecha se han realizado 45 en total.</t>
  </si>
  <si>
    <t>Durante el 2023 se imprimieron un total de 1.611.922 hojas lo que equivale a un total de 3223,844 resmas al año</t>
  </si>
  <si>
    <t xml:space="preserve">En lo corrido del año 2023 se realizaron 624 compras de tiquetes  en clase economica </t>
  </si>
  <si>
    <t xml:space="preserve">Fueron comprado durante el año 142 tiquetes con antelación menor a 10 días </t>
  </si>
  <si>
    <t>3040  horas/año</t>
  </si>
  <si>
    <t>4562  horas/año</t>
  </si>
  <si>
    <t>13743/año</t>
  </si>
  <si>
    <t>Hasta el mes de noviembre el consumo fue de 5.317.740 KWh
En el segundo semestre horario hasta las 10 pm, eventos grandes( lina)</t>
  </si>
  <si>
    <t>4562 horas extras pagadas, no se cumplio con la meta establecida debido a las diferentes actividades como semana cultural , procesos de elecciones y diferentes eventos que aumento la disponibilidad de personal tecnico</t>
  </si>
  <si>
    <t>El consumo a corte noviembre fue de 13.100 m3 cumpliendo la meta propuesta</t>
  </si>
  <si>
    <t>se instalo medidor de energia en piso sexto para control de consumo , quedando pendiente la instalacion de un medidor para los edificios del campus</t>
  </si>
  <si>
    <t xml:space="preserve"> En SERIES el 100% de las comunicaciones internas son electrónicas, logrando un ahorro de 8.137 páginas que equivalen a más de 16 resmas de papel. No se cumple la meta debido a que se debe superar este numero de hojas impresas al año.</t>
  </si>
  <si>
    <t>221 kwh/Estudiante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</si>
</sst>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
    <numFmt numFmtId="165" formatCode="_-* #,##0_-;\-* #,##0_-;_-* &quot;-&quot;??_-;_-@_-"/>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4"/>
      <color theme="1"/>
      <name val="Calibri"/>
      <family val="2"/>
      <scheme val="minor"/>
    </font>
    <font>
      <b/>
      <i/>
      <sz val="14"/>
      <color theme="1"/>
      <name val="Calibri"/>
      <family val="2"/>
      <scheme val="minor"/>
    </font>
    <font>
      <b/>
      <sz val="10"/>
      <color theme="0"/>
      <name val="Calibri"/>
      <family val="2"/>
      <scheme val="minor"/>
    </font>
    <font>
      <sz val="10"/>
      <name val="Calibri"/>
      <family val="2"/>
      <scheme val="minor"/>
    </font>
    <font>
      <sz val="10"/>
      <color rgb="FFFF0000"/>
      <name val="Calibri"/>
      <family val="2"/>
      <scheme val="minor"/>
    </font>
    <font>
      <sz val="10"/>
      <color rgb="FF000000"/>
      <name val="Calibri"/>
      <family val="2"/>
      <scheme val="minor"/>
    </font>
  </fonts>
  <fills count="6">
    <fill>
      <patternFill patternType="none"/>
    </fill>
    <fill>
      <patternFill patternType="gray125"/>
    </fill>
    <fill>
      <patternFill patternType="solid">
        <fgColor theme="2"/>
        <bgColor indexed="64"/>
      </patternFill>
    </fill>
    <fill>
      <patternFill patternType="solid">
        <fgColor theme="3"/>
        <bgColor indexed="64"/>
      </patternFill>
    </fill>
    <fill>
      <patternFill patternType="solid">
        <fgColor rgb="FF92D050"/>
        <bgColor indexed="64"/>
      </patternFill>
    </fill>
    <fill>
      <patternFill patternType="solid">
        <fgColor theme="4" tint="0.39997558519241921"/>
        <bgColor indexed="64"/>
      </patternFill>
    </fill>
  </fills>
  <borders count="5">
    <border>
      <left/>
      <right/>
      <top/>
      <bottom/>
      <diagonal/>
    </border>
    <border>
      <left/>
      <right/>
      <top style="thin">
        <color theme="4"/>
      </top>
      <bottom style="double">
        <color theme="4"/>
      </bottom>
      <diagonal/>
    </border>
    <border>
      <left/>
      <right/>
      <top/>
      <bottom style="double">
        <color theme="4"/>
      </bottom>
      <diagonal/>
    </border>
    <border>
      <left/>
      <right/>
      <top style="double">
        <color theme="4"/>
      </top>
      <bottom/>
      <diagonal/>
    </border>
    <border>
      <left/>
      <right/>
      <top style="thin">
        <color theme="4"/>
      </top>
      <bottom/>
      <diagonal/>
    </border>
  </borders>
  <cellStyleXfs count="4">
    <xf numFmtId="0" fontId="0" fillId="0" borderId="0"/>
    <xf numFmtId="9" fontId="1" fillId="0" borderId="0" applyFont="0" applyFill="0" applyBorder="0" applyAlignment="0" applyProtection="0"/>
    <xf numFmtId="0" fontId="2" fillId="0" borderId="1" applyNumberFormat="0" applyFill="0" applyAlignment="0" applyProtection="0"/>
    <xf numFmtId="43" fontId="1" fillId="0" borderId="0" applyFont="0" applyFill="0" applyBorder="0" applyAlignment="0" applyProtection="0"/>
  </cellStyleXfs>
  <cellXfs count="61">
    <xf numFmtId="0" fontId="0" fillId="0" borderId="0" xfId="0"/>
    <xf numFmtId="0" fontId="3" fillId="0" borderId="0" xfId="0" applyFont="1"/>
    <xf numFmtId="0" fontId="0" fillId="0" borderId="0" xfId="0" applyAlignment="1">
      <alignment horizontal="left"/>
    </xf>
    <xf numFmtId="0" fontId="0" fillId="0" borderId="0" xfId="0" applyAlignment="1">
      <alignment horizontal="center"/>
    </xf>
    <xf numFmtId="0" fontId="6" fillId="3" borderId="2" xfId="2" applyFont="1" applyFill="1" applyBorder="1" applyAlignment="1">
      <alignment horizontal="center" vertical="center" wrapText="1"/>
    </xf>
    <xf numFmtId="0" fontId="3" fillId="2" borderId="1" xfId="2" applyFont="1" applyFill="1" applyAlignment="1">
      <alignment horizontal="justify" vertical="center" wrapText="1"/>
    </xf>
    <xf numFmtId="0" fontId="3" fillId="2" borderId="1" xfId="2" applyFont="1" applyFill="1" applyAlignment="1">
      <alignment horizontal="center" vertical="center" wrapText="1"/>
    </xf>
    <xf numFmtId="9" fontId="3" fillId="2" borderId="1" xfId="2" applyNumberFormat="1" applyFont="1" applyFill="1" applyAlignment="1">
      <alignment horizontal="center" vertical="center"/>
    </xf>
    <xf numFmtId="0" fontId="3" fillId="2" borderId="1" xfId="2" applyFont="1" applyFill="1" applyAlignment="1">
      <alignment horizontal="left" vertical="center" wrapText="1"/>
    </xf>
    <xf numFmtId="0" fontId="3" fillId="2" borderId="1" xfId="2" applyFont="1" applyFill="1" applyAlignment="1">
      <alignment vertical="center" wrapText="1"/>
    </xf>
    <xf numFmtId="0" fontId="7" fillId="2" borderId="1" xfId="2" applyFont="1" applyFill="1" applyAlignment="1">
      <alignment horizontal="justify" vertical="center" wrapText="1"/>
    </xf>
    <xf numFmtId="9" fontId="7" fillId="2" borderId="1" xfId="1" applyFont="1" applyFill="1" applyBorder="1" applyAlignment="1">
      <alignment horizontal="center" vertical="center" wrapText="1"/>
    </xf>
    <xf numFmtId="9" fontId="3" fillId="2" borderId="1" xfId="1" applyFont="1" applyFill="1" applyBorder="1" applyAlignment="1">
      <alignment horizontal="center" vertical="center"/>
    </xf>
    <xf numFmtId="0" fontId="3" fillId="2" borderId="3" xfId="2" applyFont="1" applyFill="1" applyBorder="1" applyAlignment="1">
      <alignment vertical="center" wrapText="1"/>
    </xf>
    <xf numFmtId="9" fontId="7" fillId="2" borderId="1" xfId="2" applyNumberFormat="1" applyFont="1" applyFill="1" applyAlignment="1">
      <alignment horizontal="center" vertical="center"/>
    </xf>
    <xf numFmtId="9" fontId="7" fillId="2" borderId="1" xfId="1" applyFont="1" applyFill="1" applyBorder="1" applyAlignment="1">
      <alignment horizontal="center" vertical="center"/>
    </xf>
    <xf numFmtId="9" fontId="8" fillId="2" borderId="3" xfId="2" applyNumberFormat="1" applyFont="1" applyFill="1" applyBorder="1" applyAlignment="1">
      <alignment horizontal="center" vertical="center"/>
    </xf>
    <xf numFmtId="9" fontId="8" fillId="2" borderId="2" xfId="2" applyNumberFormat="1" applyFont="1" applyFill="1" applyBorder="1" applyAlignment="1">
      <alignment horizontal="center" vertical="center"/>
    </xf>
    <xf numFmtId="9" fontId="8" fillId="2" borderId="1" xfId="2" applyNumberFormat="1" applyFont="1" applyFill="1" applyAlignment="1">
      <alignment horizontal="center" vertical="center"/>
    </xf>
    <xf numFmtId="0" fontId="0" fillId="0" borderId="0" xfId="0" applyAlignment="1">
      <alignment horizontal="left" wrapText="1"/>
    </xf>
    <xf numFmtId="0" fontId="6" fillId="3" borderId="2" xfId="2" applyFont="1" applyFill="1" applyBorder="1" applyAlignment="1">
      <alignment horizontal="left" vertical="center" wrapText="1"/>
    </xf>
    <xf numFmtId="9" fontId="3" fillId="2" borderId="1" xfId="2" applyNumberFormat="1" applyFont="1" applyFill="1" applyAlignment="1">
      <alignment horizontal="center" vertical="center" wrapText="1"/>
    </xf>
    <xf numFmtId="1" fontId="3" fillId="2" borderId="1" xfId="3" applyNumberFormat="1" applyFont="1" applyFill="1" applyBorder="1" applyAlignment="1">
      <alignment horizontal="center" vertical="center"/>
    </xf>
    <xf numFmtId="0" fontId="2" fillId="4" borderId="3" xfId="2" applyFill="1" applyBorder="1" applyAlignment="1">
      <alignment horizontal="center" vertical="center" wrapText="1"/>
    </xf>
    <xf numFmtId="0" fontId="3" fillId="2" borderId="3" xfId="2" applyFont="1" applyFill="1" applyBorder="1" applyAlignment="1">
      <alignment horizontal="left" vertical="center" wrapText="1"/>
    </xf>
    <xf numFmtId="0" fontId="6" fillId="3" borderId="4" xfId="2" applyFont="1" applyFill="1" applyBorder="1" applyAlignment="1">
      <alignment horizontal="center" vertical="center" wrapText="1"/>
    </xf>
    <xf numFmtId="0" fontId="9" fillId="2" borderId="1" xfId="2" applyFont="1" applyFill="1" applyAlignment="1">
      <alignment horizontal="justify" vertical="center" wrapText="1"/>
    </xf>
    <xf numFmtId="0" fontId="9" fillId="2" borderId="1" xfId="2" applyFont="1" applyFill="1" applyAlignment="1">
      <alignment horizontal="left" vertical="center" wrapText="1"/>
    </xf>
    <xf numFmtId="0" fontId="9" fillId="2" borderId="1" xfId="2" applyFont="1" applyFill="1" applyAlignment="1">
      <alignment horizontal="center" vertical="center" wrapText="1"/>
    </xf>
    <xf numFmtId="9" fontId="9" fillId="2" borderId="1" xfId="2" applyNumberFormat="1" applyFont="1" applyFill="1" applyAlignment="1">
      <alignment horizontal="center" vertical="center"/>
    </xf>
    <xf numFmtId="164" fontId="3" fillId="2" borderId="1" xfId="1" applyNumberFormat="1" applyFont="1" applyFill="1" applyBorder="1" applyAlignment="1">
      <alignment horizontal="center" vertical="center" wrapText="1"/>
    </xf>
    <xf numFmtId="165" fontId="3" fillId="2" borderId="1" xfId="3" applyNumberFormat="1" applyFont="1" applyFill="1" applyBorder="1" applyAlignment="1">
      <alignment horizontal="center" vertical="center" wrapText="1"/>
    </xf>
    <xf numFmtId="10" fontId="3" fillId="2" borderId="1" xfId="2" applyNumberFormat="1" applyFont="1" applyFill="1" applyAlignment="1">
      <alignment horizontal="center" vertical="center" wrapText="1"/>
    </xf>
    <xf numFmtId="1" fontId="3" fillId="2" borderId="1" xfId="2" applyNumberFormat="1" applyFont="1" applyFill="1" applyAlignment="1">
      <alignment horizontal="center" vertical="center"/>
    </xf>
    <xf numFmtId="0" fontId="7" fillId="2" borderId="2" xfId="2" applyFont="1" applyFill="1" applyBorder="1" applyAlignment="1">
      <alignment horizontal="justify" vertical="center" wrapText="1"/>
    </xf>
    <xf numFmtId="9" fontId="8" fillId="2" borderId="1" xfId="1" applyFont="1" applyFill="1" applyBorder="1" applyAlignment="1">
      <alignment horizontal="center" vertical="center"/>
    </xf>
    <xf numFmtId="0" fontId="7" fillId="2" borderId="1" xfId="2" applyFont="1" applyFill="1" applyAlignment="1">
      <alignment vertical="center" wrapText="1"/>
    </xf>
    <xf numFmtId="10" fontId="3" fillId="2" borderId="1" xfId="1" applyNumberFormat="1" applyFont="1" applyFill="1" applyBorder="1" applyAlignment="1">
      <alignment horizontal="center" vertical="center"/>
    </xf>
    <xf numFmtId="2" fontId="3" fillId="2" borderId="1" xfId="2" applyNumberFormat="1" applyFont="1" applyFill="1" applyAlignment="1">
      <alignment horizontal="center" vertical="center"/>
    </xf>
    <xf numFmtId="0" fontId="3" fillId="2" borderId="1" xfId="1" applyNumberFormat="1" applyFont="1" applyFill="1" applyBorder="1" applyAlignment="1">
      <alignment horizontal="center" vertical="center"/>
    </xf>
    <xf numFmtId="0" fontId="2" fillId="5" borderId="0" xfId="0" applyFont="1" applyFill="1"/>
    <xf numFmtId="3" fontId="0" fillId="0" borderId="0" xfId="0" applyNumberFormat="1"/>
    <xf numFmtId="1" fontId="3" fillId="2" borderId="1" xfId="1" applyNumberFormat="1" applyFont="1" applyFill="1" applyBorder="1" applyAlignment="1">
      <alignment horizontal="center" vertical="center"/>
    </xf>
    <xf numFmtId="0" fontId="2" fillId="4" borderId="3" xfId="2" applyFill="1" applyBorder="1" applyAlignment="1">
      <alignment horizontal="center" vertical="center" wrapText="1"/>
    </xf>
    <xf numFmtId="0" fontId="2" fillId="4" borderId="0" xfId="2" applyFill="1" applyBorder="1" applyAlignment="1">
      <alignment horizontal="center" vertical="center" wrapText="1"/>
    </xf>
    <xf numFmtId="0" fontId="2" fillId="4" borderId="2" xfId="2" applyFill="1" applyBorder="1" applyAlignment="1">
      <alignment horizontal="center" vertical="center" wrapText="1"/>
    </xf>
    <xf numFmtId="0" fontId="3" fillId="2" borderId="3" xfId="2" applyFont="1" applyFill="1" applyBorder="1" applyAlignment="1">
      <alignment horizontal="left" vertical="center" wrapText="1"/>
    </xf>
    <xf numFmtId="0" fontId="3" fillId="2" borderId="0" xfId="2" applyFont="1" applyFill="1" applyBorder="1" applyAlignment="1">
      <alignment horizontal="left" vertical="center" wrapText="1"/>
    </xf>
    <xf numFmtId="0" fontId="3" fillId="2" borderId="2" xfId="2" applyFont="1" applyFill="1" applyBorder="1" applyAlignment="1">
      <alignment horizontal="left" vertical="center" wrapText="1"/>
    </xf>
    <xf numFmtId="0" fontId="2" fillId="4" borderId="1" xfId="2" applyFill="1" applyAlignment="1">
      <alignment horizontal="center" vertical="center" wrapText="1"/>
    </xf>
    <xf numFmtId="0" fontId="3" fillId="2" borderId="3" xfId="2" applyFont="1" applyFill="1" applyBorder="1" applyAlignment="1">
      <alignment horizontal="justify" vertical="center" wrapText="1"/>
    </xf>
    <xf numFmtId="0" fontId="3" fillId="2" borderId="2" xfId="2" applyFont="1" applyFill="1" applyBorder="1" applyAlignment="1">
      <alignment horizontal="justify" vertical="center" wrapText="1"/>
    </xf>
    <xf numFmtId="0" fontId="4" fillId="2" borderId="0" xfId="0" applyFont="1" applyFill="1" applyAlignment="1">
      <alignment horizontal="center"/>
    </xf>
    <xf numFmtId="0" fontId="5" fillId="2" borderId="0" xfId="0" applyFont="1" applyFill="1" applyAlignment="1">
      <alignment horizontal="center"/>
    </xf>
    <xf numFmtId="0" fontId="9" fillId="2" borderId="1" xfId="2" applyFont="1" applyFill="1" applyAlignment="1">
      <alignment horizontal="center" vertical="center" wrapText="1"/>
    </xf>
    <xf numFmtId="9" fontId="8" fillId="2" borderId="3" xfId="2" applyNumberFormat="1" applyFont="1" applyFill="1" applyBorder="1" applyAlignment="1">
      <alignment horizontal="center" vertical="center"/>
    </xf>
    <xf numFmtId="9" fontId="8" fillId="2" borderId="2" xfId="2" applyNumberFormat="1" applyFont="1" applyFill="1" applyBorder="1" applyAlignment="1">
      <alignment horizontal="center" vertical="center"/>
    </xf>
    <xf numFmtId="9" fontId="9" fillId="2" borderId="3" xfId="2" applyNumberFormat="1" applyFont="1" applyFill="1" applyBorder="1" applyAlignment="1">
      <alignment horizontal="center" vertical="center"/>
    </xf>
    <xf numFmtId="9" fontId="9" fillId="2" borderId="2" xfId="2" applyNumberFormat="1" applyFont="1" applyFill="1" applyBorder="1" applyAlignment="1">
      <alignment horizontal="center" vertical="center"/>
    </xf>
    <xf numFmtId="10" fontId="7" fillId="2" borderId="3" xfId="1" applyNumberFormat="1" applyFont="1" applyFill="1" applyBorder="1" applyAlignment="1">
      <alignment horizontal="center" vertical="center"/>
    </xf>
    <xf numFmtId="10" fontId="7" fillId="2" borderId="2" xfId="1" applyNumberFormat="1" applyFont="1" applyFill="1" applyBorder="1" applyAlignment="1">
      <alignment horizontal="center" vertical="center"/>
    </xf>
  </cellXfs>
  <cellStyles count="4">
    <cellStyle name="Millares" xfId="3" builtinId="3"/>
    <cellStyle name="Normal" xfId="0" builtinId="0"/>
    <cellStyle name="Porcentaje" xfId="1" builtinId="5"/>
    <cellStyle name="Total" xfId="2" builtin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308113</xdr:colOff>
      <xdr:row>0</xdr:row>
      <xdr:rowOff>80341</xdr:rowOff>
    </xdr:from>
    <xdr:to>
      <xdr:col>0</xdr:col>
      <xdr:colOff>1176562</xdr:colOff>
      <xdr:row>5</xdr:row>
      <xdr:rowOff>1302</xdr:rowOff>
    </xdr:to>
    <xdr:pic>
      <xdr:nvPicPr>
        <xdr:cNvPr id="2" name="1 Imagen" descr="http://www.mineducacion.gov.co/cvn/1665/propertyvalues-43948_banner.jpg">
          <a:extLst>
            <a:ext uri="{FF2B5EF4-FFF2-40B4-BE49-F238E27FC236}">
              <a16:creationId xmlns:a16="http://schemas.microsoft.com/office/drawing/2014/main" id="{8E9F54AF-68F1-45AB-BA77-E49FC44970EA}"/>
            </a:ext>
          </a:extLst>
        </xdr:cNvPr>
        <xdr:cNvPicPr/>
      </xdr:nvPicPr>
      <xdr:blipFill>
        <a:blip xmlns:r="http://schemas.openxmlformats.org/officeDocument/2006/relationships" r:embed="rId1" cstate="print"/>
        <a:srcRect/>
        <a:stretch>
          <a:fillRect/>
        </a:stretch>
      </xdr:blipFill>
      <xdr:spPr bwMode="auto">
        <a:xfrm>
          <a:off x="308113" y="80341"/>
          <a:ext cx="868449" cy="80406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6</xdr:col>
      <xdr:colOff>57151</xdr:colOff>
      <xdr:row>8</xdr:row>
      <xdr:rowOff>172501</xdr:rowOff>
    </xdr:to>
    <xdr:pic>
      <xdr:nvPicPr>
        <xdr:cNvPr id="2" name="Imagen 1">
          <a:extLst>
            <a:ext uri="{FF2B5EF4-FFF2-40B4-BE49-F238E27FC236}">
              <a16:creationId xmlns:a16="http://schemas.microsoft.com/office/drawing/2014/main" id="{998B9CA8-AF88-1BA8-A045-5DFF4A0D5313}"/>
            </a:ext>
          </a:extLst>
        </xdr:cNvPr>
        <xdr:cNvPicPr>
          <a:picLocks noChangeAspect="1"/>
        </xdr:cNvPicPr>
      </xdr:nvPicPr>
      <xdr:blipFill>
        <a:blip xmlns:r="http://schemas.openxmlformats.org/officeDocument/2006/relationships" r:embed="rId1"/>
        <a:stretch>
          <a:fillRect/>
        </a:stretch>
      </xdr:blipFill>
      <xdr:spPr>
        <a:xfrm>
          <a:off x="1" y="1"/>
          <a:ext cx="3714750" cy="1696500"/>
        </a:xfrm>
        <a:prstGeom prst="rect">
          <a:avLst/>
        </a:prstGeom>
      </xdr:spPr>
    </xdr:pic>
    <xdr:clientData/>
  </xdr:twoCellAnchor>
  <xdr:twoCellAnchor editAs="oneCell">
    <xdr:from>
      <xdr:col>6</xdr:col>
      <xdr:colOff>133350</xdr:colOff>
      <xdr:row>0</xdr:row>
      <xdr:rowOff>161925</xdr:rowOff>
    </xdr:from>
    <xdr:to>
      <xdr:col>11</xdr:col>
      <xdr:colOff>514350</xdr:colOff>
      <xdr:row>8</xdr:row>
      <xdr:rowOff>145382</xdr:rowOff>
    </xdr:to>
    <xdr:pic>
      <xdr:nvPicPr>
        <xdr:cNvPr id="3" name="Imagen 2">
          <a:extLst>
            <a:ext uri="{FF2B5EF4-FFF2-40B4-BE49-F238E27FC236}">
              <a16:creationId xmlns:a16="http://schemas.microsoft.com/office/drawing/2014/main" id="{DB1EF683-2294-2BEF-7840-6A7FE4F8C406}"/>
            </a:ext>
          </a:extLst>
        </xdr:cNvPr>
        <xdr:cNvPicPr>
          <a:picLocks noChangeAspect="1"/>
        </xdr:cNvPicPr>
      </xdr:nvPicPr>
      <xdr:blipFill>
        <a:blip xmlns:r="http://schemas.openxmlformats.org/officeDocument/2006/relationships" r:embed="rId2"/>
        <a:stretch>
          <a:fillRect/>
        </a:stretch>
      </xdr:blipFill>
      <xdr:spPr>
        <a:xfrm>
          <a:off x="3790950" y="161925"/>
          <a:ext cx="3429000" cy="1507457"/>
        </a:xfrm>
        <a:prstGeom prst="rect">
          <a:avLst/>
        </a:prstGeom>
      </xdr:spPr>
    </xdr:pic>
    <xdr:clientData/>
  </xdr:twoCellAnchor>
  <xdr:twoCellAnchor editAs="oneCell">
    <xdr:from>
      <xdr:col>12</xdr:col>
      <xdr:colOff>161925</xdr:colOff>
      <xdr:row>0</xdr:row>
      <xdr:rowOff>0</xdr:rowOff>
    </xdr:from>
    <xdr:to>
      <xdr:col>18</xdr:col>
      <xdr:colOff>488170</xdr:colOff>
      <xdr:row>10</xdr:row>
      <xdr:rowOff>19050</xdr:rowOff>
    </xdr:to>
    <xdr:pic>
      <xdr:nvPicPr>
        <xdr:cNvPr id="4" name="Imagen 3">
          <a:extLst>
            <a:ext uri="{FF2B5EF4-FFF2-40B4-BE49-F238E27FC236}">
              <a16:creationId xmlns:a16="http://schemas.microsoft.com/office/drawing/2014/main" id="{438E4C4E-DC88-AC28-4F98-399365298B42}"/>
            </a:ext>
          </a:extLst>
        </xdr:cNvPr>
        <xdr:cNvPicPr>
          <a:picLocks noChangeAspect="1"/>
        </xdr:cNvPicPr>
      </xdr:nvPicPr>
      <xdr:blipFill>
        <a:blip xmlns:r="http://schemas.openxmlformats.org/officeDocument/2006/relationships" r:embed="rId3"/>
        <a:stretch>
          <a:fillRect/>
        </a:stretch>
      </xdr:blipFill>
      <xdr:spPr>
        <a:xfrm>
          <a:off x="7477125" y="0"/>
          <a:ext cx="3983845" cy="1924050"/>
        </a:xfrm>
        <a:prstGeom prst="rect">
          <a:avLst/>
        </a:prstGeom>
      </xdr:spPr>
    </xdr:pic>
    <xdr:clientData/>
  </xdr:twoCellAnchor>
  <xdr:twoCellAnchor editAs="oneCell">
    <xdr:from>
      <xdr:col>16</xdr:col>
      <xdr:colOff>409575</xdr:colOff>
      <xdr:row>3</xdr:row>
      <xdr:rowOff>47626</xdr:rowOff>
    </xdr:from>
    <xdr:to>
      <xdr:col>21</xdr:col>
      <xdr:colOff>599261</xdr:colOff>
      <xdr:row>11</xdr:row>
      <xdr:rowOff>47800</xdr:rowOff>
    </xdr:to>
    <xdr:pic>
      <xdr:nvPicPr>
        <xdr:cNvPr id="5" name="Imagen 4">
          <a:extLst>
            <a:ext uri="{FF2B5EF4-FFF2-40B4-BE49-F238E27FC236}">
              <a16:creationId xmlns:a16="http://schemas.microsoft.com/office/drawing/2014/main" id="{00779109-67DA-8743-4D38-C038C9E4CF6C}"/>
            </a:ext>
          </a:extLst>
        </xdr:cNvPr>
        <xdr:cNvPicPr>
          <a:picLocks noChangeAspect="1"/>
        </xdr:cNvPicPr>
      </xdr:nvPicPr>
      <xdr:blipFill>
        <a:blip xmlns:r="http://schemas.openxmlformats.org/officeDocument/2006/relationships" r:embed="rId4"/>
        <a:stretch>
          <a:fillRect/>
        </a:stretch>
      </xdr:blipFill>
      <xdr:spPr>
        <a:xfrm>
          <a:off x="10163175" y="619126"/>
          <a:ext cx="3237686" cy="1524174"/>
        </a:xfrm>
        <a:prstGeom prst="rect">
          <a:avLst/>
        </a:prstGeom>
      </xdr:spPr>
    </xdr:pic>
    <xdr:clientData/>
  </xdr:twoCellAnchor>
  <xdr:twoCellAnchor editAs="oneCell">
    <xdr:from>
      <xdr:col>19</xdr:col>
      <xdr:colOff>57150</xdr:colOff>
      <xdr:row>11</xdr:row>
      <xdr:rowOff>86012</xdr:rowOff>
    </xdr:from>
    <xdr:to>
      <xdr:col>24</xdr:col>
      <xdr:colOff>113432</xdr:colOff>
      <xdr:row>18</xdr:row>
      <xdr:rowOff>85352</xdr:rowOff>
    </xdr:to>
    <xdr:pic>
      <xdr:nvPicPr>
        <xdr:cNvPr id="6" name="Imagen 5">
          <a:extLst>
            <a:ext uri="{FF2B5EF4-FFF2-40B4-BE49-F238E27FC236}">
              <a16:creationId xmlns:a16="http://schemas.microsoft.com/office/drawing/2014/main" id="{A1D07E17-A56D-D240-EA3F-B2B1767EA8B5}"/>
            </a:ext>
          </a:extLst>
        </xdr:cNvPr>
        <xdr:cNvPicPr>
          <a:picLocks noChangeAspect="1"/>
        </xdr:cNvPicPr>
      </xdr:nvPicPr>
      <xdr:blipFill>
        <a:blip xmlns:r="http://schemas.openxmlformats.org/officeDocument/2006/relationships" r:embed="rId5"/>
        <a:stretch>
          <a:fillRect/>
        </a:stretch>
      </xdr:blipFill>
      <xdr:spPr>
        <a:xfrm>
          <a:off x="11639550" y="2181512"/>
          <a:ext cx="3104282" cy="1332840"/>
        </a:xfrm>
        <a:prstGeom prst="rect">
          <a:avLst/>
        </a:prstGeom>
      </xdr:spPr>
    </xdr:pic>
    <xdr:clientData/>
  </xdr:twoCellAnchor>
  <xdr:twoCellAnchor editAs="oneCell">
    <xdr:from>
      <xdr:col>6</xdr:col>
      <xdr:colOff>342900</xdr:colOff>
      <xdr:row>0</xdr:row>
      <xdr:rowOff>0</xdr:rowOff>
    </xdr:from>
    <xdr:to>
      <xdr:col>17</xdr:col>
      <xdr:colOff>437300</xdr:colOff>
      <xdr:row>11</xdr:row>
      <xdr:rowOff>75929</xdr:rowOff>
    </xdr:to>
    <xdr:pic>
      <xdr:nvPicPr>
        <xdr:cNvPr id="7" name="Imagen 6">
          <a:extLst>
            <a:ext uri="{FF2B5EF4-FFF2-40B4-BE49-F238E27FC236}">
              <a16:creationId xmlns:a16="http://schemas.microsoft.com/office/drawing/2014/main" id="{21435F0C-DF74-ACCB-C3B8-74D214257DAB}"/>
            </a:ext>
          </a:extLst>
        </xdr:cNvPr>
        <xdr:cNvPicPr>
          <a:picLocks noChangeAspect="1"/>
        </xdr:cNvPicPr>
      </xdr:nvPicPr>
      <xdr:blipFill>
        <a:blip xmlns:r="http://schemas.openxmlformats.org/officeDocument/2006/relationships" r:embed="rId6"/>
        <a:stretch>
          <a:fillRect/>
        </a:stretch>
      </xdr:blipFill>
      <xdr:spPr>
        <a:xfrm>
          <a:off x="4000500" y="0"/>
          <a:ext cx="6800000" cy="21714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B1BA3-8B03-4BEF-91B8-9483100B4C5F}">
  <dimension ref="A2:K27"/>
  <sheetViews>
    <sheetView tabSelected="1" zoomScale="70" zoomScaleNormal="70" workbookViewId="0">
      <pane xSplit="1" ySplit="7" topLeftCell="B12" activePane="bottomRight" state="frozen"/>
      <selection pane="topRight" activeCell="B1" sqref="B1"/>
      <selection pane="bottomLeft" activeCell="A8" sqref="A8"/>
      <selection pane="bottomRight" activeCell="J15" sqref="J15"/>
    </sheetView>
  </sheetViews>
  <sheetFormatPr baseColWidth="10" defaultColWidth="11.42578125" defaultRowHeight="15" x14ac:dyDescent="0.25"/>
  <cols>
    <col min="1" max="1" width="26" style="1" customWidth="1"/>
    <col min="2" max="2" width="48.85546875" style="2" customWidth="1"/>
    <col min="3" max="3" width="40.42578125" style="19" customWidth="1"/>
    <col min="4" max="4" width="30.5703125" style="3" customWidth="1"/>
    <col min="5" max="5" width="48" style="3" customWidth="1"/>
    <col min="6" max="6" width="20.140625" style="3" customWidth="1"/>
    <col min="7" max="7" width="22.42578125" style="3" hidden="1" customWidth="1"/>
    <col min="8" max="8" width="22" style="3" hidden="1" customWidth="1"/>
    <col min="9" max="9" width="23.42578125" style="3" hidden="1" customWidth="1"/>
    <col min="10" max="10" width="27" style="3" customWidth="1"/>
    <col min="11" max="11" width="51" customWidth="1"/>
  </cols>
  <sheetData>
    <row r="2" spans="1:11" ht="18.75" x14ac:dyDescent="0.3">
      <c r="B2" s="52" t="s">
        <v>0</v>
      </c>
      <c r="C2" s="52"/>
      <c r="D2" s="52"/>
      <c r="E2" s="52"/>
      <c r="F2" s="52"/>
      <c r="G2" s="52"/>
      <c r="H2" s="52"/>
      <c r="I2" s="52"/>
      <c r="J2" s="52"/>
      <c r="K2" s="52"/>
    </row>
    <row r="3" spans="1:11" ht="5.25" customHeight="1" x14ac:dyDescent="0.25"/>
    <row r="4" spans="1:11" ht="18.75" x14ac:dyDescent="0.3">
      <c r="B4" s="53" t="s">
        <v>1</v>
      </c>
      <c r="C4" s="53"/>
      <c r="D4" s="53"/>
      <c r="E4" s="53"/>
      <c r="F4" s="53"/>
      <c r="G4" s="53"/>
      <c r="H4" s="53"/>
      <c r="I4" s="53"/>
      <c r="J4" s="53"/>
      <c r="K4" s="53"/>
    </row>
    <row r="5" spans="1:11" ht="4.5" customHeight="1" x14ac:dyDescent="0.25"/>
    <row r="7" spans="1:11" ht="58.5" customHeight="1" thickBot="1" x14ac:dyDescent="0.3">
      <c r="A7" s="25" t="s">
        <v>2</v>
      </c>
      <c r="B7" s="4" t="s">
        <v>3</v>
      </c>
      <c r="C7" s="20" t="s">
        <v>4</v>
      </c>
      <c r="D7" s="4" t="s">
        <v>5</v>
      </c>
      <c r="E7" s="4" t="s">
        <v>6</v>
      </c>
      <c r="F7" s="4" t="s">
        <v>7</v>
      </c>
      <c r="G7" s="4" t="s">
        <v>63</v>
      </c>
      <c r="H7" s="4" t="s">
        <v>64</v>
      </c>
      <c r="I7" s="4" t="s">
        <v>65</v>
      </c>
      <c r="J7" s="4" t="s">
        <v>66</v>
      </c>
      <c r="K7" s="4" t="s">
        <v>8</v>
      </c>
    </row>
    <row r="8" spans="1:11" ht="45" customHeight="1" thickTop="1" thickBot="1" x14ac:dyDescent="0.3">
      <c r="A8" s="49" t="s">
        <v>9</v>
      </c>
      <c r="B8" s="26" t="s">
        <v>10</v>
      </c>
      <c r="C8" s="27" t="s">
        <v>11</v>
      </c>
      <c r="D8" s="54" t="s">
        <v>12</v>
      </c>
      <c r="E8" s="54" t="s">
        <v>13</v>
      </c>
      <c r="F8" s="57">
        <v>1</v>
      </c>
      <c r="G8" s="55"/>
      <c r="H8" s="55"/>
      <c r="I8" s="16"/>
      <c r="J8" s="59">
        <f>9/11</f>
        <v>0.81818181818181823</v>
      </c>
      <c r="K8" s="34" t="s">
        <v>88</v>
      </c>
    </row>
    <row r="9" spans="1:11" ht="39.75" thickTop="1" thickBot="1" x14ac:dyDescent="0.3">
      <c r="A9" s="49"/>
      <c r="B9" s="26" t="s">
        <v>14</v>
      </c>
      <c r="C9" s="27" t="s">
        <v>11</v>
      </c>
      <c r="D9" s="54"/>
      <c r="E9" s="54"/>
      <c r="F9" s="58"/>
      <c r="G9" s="56"/>
      <c r="H9" s="56"/>
      <c r="I9" s="17"/>
      <c r="J9" s="60"/>
      <c r="K9" s="10" t="s">
        <v>89</v>
      </c>
    </row>
    <row r="10" spans="1:11" ht="78" customHeight="1" thickTop="1" thickBot="1" x14ac:dyDescent="0.3">
      <c r="A10" s="49"/>
      <c r="B10" s="27" t="s">
        <v>15</v>
      </c>
      <c r="C10" s="27" t="s">
        <v>16</v>
      </c>
      <c r="D10" s="28" t="s">
        <v>17</v>
      </c>
      <c r="E10" s="28" t="s">
        <v>18</v>
      </c>
      <c r="F10" s="29">
        <v>0.05</v>
      </c>
      <c r="G10" s="18"/>
      <c r="H10" s="18"/>
      <c r="I10" s="18"/>
      <c r="J10" s="35">
        <f>+((9880.44-11213.05)/11213.05)</f>
        <v>-0.11884456057896815</v>
      </c>
      <c r="K10" s="36" t="s">
        <v>90</v>
      </c>
    </row>
    <row r="11" spans="1:11" ht="45" customHeight="1" thickTop="1" thickBot="1" x14ac:dyDescent="0.3">
      <c r="A11" s="44" t="s">
        <v>19</v>
      </c>
      <c r="B11" s="8" t="s">
        <v>20</v>
      </c>
      <c r="C11" s="8" t="s">
        <v>21</v>
      </c>
      <c r="D11" s="6" t="s">
        <v>22</v>
      </c>
      <c r="E11" s="6" t="s">
        <v>87</v>
      </c>
      <c r="F11" s="7">
        <v>0.6</v>
      </c>
      <c r="G11" s="7"/>
      <c r="H11" s="7"/>
      <c r="I11" s="7"/>
      <c r="J11" s="37">
        <v>0.72799999999999998</v>
      </c>
      <c r="K11" s="5" t="s">
        <v>91</v>
      </c>
    </row>
    <row r="12" spans="1:11" ht="63" customHeight="1" thickTop="1" thickBot="1" x14ac:dyDescent="0.3">
      <c r="A12" s="44"/>
      <c r="B12" s="5" t="s">
        <v>23</v>
      </c>
      <c r="C12" s="8" t="s">
        <v>24</v>
      </c>
      <c r="D12" s="6" t="s">
        <v>25</v>
      </c>
      <c r="E12" s="6" t="s">
        <v>26</v>
      </c>
      <c r="F12" s="7">
        <v>0.8</v>
      </c>
      <c r="G12" s="7"/>
      <c r="H12" s="7"/>
      <c r="I12" s="7"/>
      <c r="J12" s="7">
        <v>0.87229999999999996</v>
      </c>
      <c r="K12" s="5" t="s">
        <v>93</v>
      </c>
    </row>
    <row r="13" spans="1:11" ht="47.25" customHeight="1" thickTop="1" thickBot="1" x14ac:dyDescent="0.3">
      <c r="A13" s="44"/>
      <c r="B13" s="5" t="s">
        <v>27</v>
      </c>
      <c r="C13" s="8" t="s">
        <v>11</v>
      </c>
      <c r="D13" s="6" t="s">
        <v>28</v>
      </c>
      <c r="E13" s="6" t="s">
        <v>13</v>
      </c>
      <c r="F13" s="7">
        <v>1</v>
      </c>
      <c r="G13" s="7"/>
      <c r="H13" s="7"/>
      <c r="I13" s="7"/>
      <c r="J13" s="7">
        <v>0</v>
      </c>
      <c r="K13" s="5" t="s">
        <v>92</v>
      </c>
    </row>
    <row r="14" spans="1:11" ht="72.75" customHeight="1" thickTop="1" thickBot="1" x14ac:dyDescent="0.3">
      <c r="A14" s="45"/>
      <c r="B14" s="5" t="s">
        <v>29</v>
      </c>
      <c r="C14" s="8" t="s">
        <v>24</v>
      </c>
      <c r="D14" s="6" t="s">
        <v>30</v>
      </c>
      <c r="E14" s="6" t="s">
        <v>67</v>
      </c>
      <c r="F14" s="32" t="s">
        <v>68</v>
      </c>
      <c r="G14" s="21"/>
      <c r="H14" s="7"/>
      <c r="I14" s="7"/>
      <c r="J14" s="38">
        <f>13100/24000</f>
        <v>0.54583333333333328</v>
      </c>
      <c r="K14" s="5" t="s">
        <v>108</v>
      </c>
    </row>
    <row r="15" spans="1:11" ht="69.75" customHeight="1" thickTop="1" thickBot="1" x14ac:dyDescent="0.3">
      <c r="A15" s="49" t="s">
        <v>31</v>
      </c>
      <c r="B15" s="10" t="s">
        <v>32</v>
      </c>
      <c r="C15" s="8" t="s">
        <v>24</v>
      </c>
      <c r="D15" s="6" t="s">
        <v>33</v>
      </c>
      <c r="E15" s="6" t="s">
        <v>69</v>
      </c>
      <c r="F15" s="15" t="s">
        <v>70</v>
      </c>
      <c r="G15" s="11"/>
      <c r="H15" s="11"/>
      <c r="I15" s="11"/>
      <c r="J15" s="11" t="s">
        <v>111</v>
      </c>
      <c r="K15" s="9" t="s">
        <v>106</v>
      </c>
    </row>
    <row r="16" spans="1:11" ht="57.75" customHeight="1" thickTop="1" thickBot="1" x14ac:dyDescent="0.3">
      <c r="A16" s="49"/>
      <c r="B16" s="5" t="s">
        <v>34</v>
      </c>
      <c r="C16" s="8" t="s">
        <v>35</v>
      </c>
      <c r="D16" s="6" t="s">
        <v>80</v>
      </c>
      <c r="E16" s="6" t="s">
        <v>71</v>
      </c>
      <c r="F16" s="31" t="s">
        <v>62</v>
      </c>
      <c r="G16" s="11"/>
      <c r="H16" s="6"/>
      <c r="I16" s="6"/>
      <c r="J16" s="31" t="s">
        <v>62</v>
      </c>
      <c r="K16" s="30" t="s">
        <v>94</v>
      </c>
    </row>
    <row r="17" spans="1:11" ht="39.75" thickTop="1" thickBot="1" x14ac:dyDescent="0.3">
      <c r="A17" s="49"/>
      <c r="B17" s="5" t="s">
        <v>36</v>
      </c>
      <c r="C17" s="8" t="s">
        <v>37</v>
      </c>
      <c r="D17" s="6" t="s">
        <v>38</v>
      </c>
      <c r="E17" s="6" t="s">
        <v>81</v>
      </c>
      <c r="F17" s="7">
        <v>0.7</v>
      </c>
      <c r="G17" s="7"/>
      <c r="H17" s="12"/>
      <c r="I17" s="12"/>
      <c r="J17" s="12">
        <v>0.7</v>
      </c>
      <c r="K17" s="9"/>
    </row>
    <row r="18" spans="1:11" ht="39.75" thickTop="1" thickBot="1" x14ac:dyDescent="0.3">
      <c r="A18" s="49"/>
      <c r="B18" s="5" t="s">
        <v>39</v>
      </c>
      <c r="C18" s="8" t="s">
        <v>37</v>
      </c>
      <c r="D18" s="6" t="s">
        <v>40</v>
      </c>
      <c r="E18" s="6" t="s">
        <v>40</v>
      </c>
      <c r="F18" s="22">
        <v>2</v>
      </c>
      <c r="G18" s="7"/>
      <c r="H18" s="12"/>
      <c r="I18" s="12"/>
      <c r="J18" s="39">
        <v>1</v>
      </c>
      <c r="K18" s="9" t="s">
        <v>109</v>
      </c>
    </row>
    <row r="19" spans="1:11" ht="65.25" customHeight="1" thickTop="1" thickBot="1" x14ac:dyDescent="0.3">
      <c r="A19" s="43" t="s">
        <v>41</v>
      </c>
      <c r="B19" s="5" t="s">
        <v>42</v>
      </c>
      <c r="C19" s="8" t="s">
        <v>43</v>
      </c>
      <c r="D19" s="6" t="s">
        <v>78</v>
      </c>
      <c r="E19" s="6" t="s">
        <v>72</v>
      </c>
      <c r="F19" s="7" t="s">
        <v>73</v>
      </c>
      <c r="G19" s="7"/>
      <c r="H19" s="12"/>
      <c r="I19" s="12"/>
      <c r="J19" s="42">
        <f>3223/12</f>
        <v>268.58333333333331</v>
      </c>
      <c r="K19" s="9" t="s">
        <v>100</v>
      </c>
    </row>
    <row r="20" spans="1:11" ht="118.5" customHeight="1" thickTop="1" thickBot="1" x14ac:dyDescent="0.3">
      <c r="A20" s="44"/>
      <c r="B20" s="5" t="s">
        <v>82</v>
      </c>
      <c r="C20" s="8" t="s">
        <v>44</v>
      </c>
      <c r="D20" s="6" t="s">
        <v>59</v>
      </c>
      <c r="E20" s="6" t="s">
        <v>58</v>
      </c>
      <c r="F20" s="33" t="s">
        <v>77</v>
      </c>
      <c r="G20" s="7"/>
      <c r="H20" s="12"/>
      <c r="I20" s="12"/>
      <c r="J20" s="39" t="s">
        <v>105</v>
      </c>
      <c r="K20" s="9" t="s">
        <v>110</v>
      </c>
    </row>
    <row r="21" spans="1:11" ht="52.5" thickTop="1" thickBot="1" x14ac:dyDescent="0.3">
      <c r="A21" s="23" t="s">
        <v>45</v>
      </c>
      <c r="B21" s="5" t="s">
        <v>46</v>
      </c>
      <c r="C21" s="24" t="s">
        <v>47</v>
      </c>
      <c r="D21" s="6" t="s">
        <v>48</v>
      </c>
      <c r="E21" s="6" t="s">
        <v>79</v>
      </c>
      <c r="F21" s="33" t="s">
        <v>103</v>
      </c>
      <c r="G21" s="7"/>
      <c r="H21" s="12"/>
      <c r="I21" s="12"/>
      <c r="J21" s="39" t="s">
        <v>104</v>
      </c>
      <c r="K21" s="9" t="s">
        <v>107</v>
      </c>
    </row>
    <row r="22" spans="1:11" ht="59.25" customHeight="1" thickTop="1" thickBot="1" x14ac:dyDescent="0.3">
      <c r="A22" s="43" t="s">
        <v>49</v>
      </c>
      <c r="B22" s="13" t="s">
        <v>60</v>
      </c>
      <c r="C22" s="46" t="s">
        <v>24</v>
      </c>
      <c r="D22" s="6" t="s">
        <v>83</v>
      </c>
      <c r="E22" s="6" t="s">
        <v>74</v>
      </c>
      <c r="F22" s="7" t="s">
        <v>84</v>
      </c>
      <c r="G22" s="7"/>
      <c r="H22" s="7"/>
      <c r="I22" s="7"/>
      <c r="J22" s="7" t="s">
        <v>95</v>
      </c>
      <c r="K22" s="9" t="s">
        <v>96</v>
      </c>
    </row>
    <row r="23" spans="1:11" ht="63" customHeight="1" thickTop="1" thickBot="1" x14ac:dyDescent="0.3">
      <c r="A23" s="44"/>
      <c r="B23" s="13" t="s">
        <v>61</v>
      </c>
      <c r="C23" s="47"/>
      <c r="D23" s="6" t="s">
        <v>85</v>
      </c>
      <c r="E23" s="6" t="s">
        <v>75</v>
      </c>
      <c r="F23" s="7" t="s">
        <v>76</v>
      </c>
      <c r="G23" s="7"/>
      <c r="H23" s="7"/>
      <c r="I23" s="7"/>
      <c r="J23" s="7" t="s">
        <v>97</v>
      </c>
      <c r="K23" s="9" t="s">
        <v>98</v>
      </c>
    </row>
    <row r="24" spans="1:11" ht="56.25" customHeight="1" thickTop="1" thickBot="1" x14ac:dyDescent="0.3">
      <c r="A24" s="45"/>
      <c r="B24" s="13" t="s">
        <v>50</v>
      </c>
      <c r="C24" s="48"/>
      <c r="D24" s="6" t="s">
        <v>51</v>
      </c>
      <c r="E24" s="6" t="s">
        <v>52</v>
      </c>
      <c r="F24" s="7">
        <v>0.9</v>
      </c>
      <c r="G24" s="7"/>
      <c r="H24" s="7"/>
      <c r="I24" s="7"/>
      <c r="J24" s="7">
        <v>0.9375</v>
      </c>
      <c r="K24" s="9" t="s">
        <v>99</v>
      </c>
    </row>
    <row r="25" spans="1:11" ht="44.25" customHeight="1" thickTop="1" thickBot="1" x14ac:dyDescent="0.3">
      <c r="A25" s="49" t="s">
        <v>53</v>
      </c>
      <c r="B25" s="50" t="s">
        <v>54</v>
      </c>
      <c r="C25" s="46" t="s">
        <v>35</v>
      </c>
      <c r="D25" s="6" t="s">
        <v>55</v>
      </c>
      <c r="E25" s="6" t="s">
        <v>86</v>
      </c>
      <c r="F25" s="14">
        <v>0.98</v>
      </c>
      <c r="G25" s="14"/>
      <c r="H25" s="14"/>
      <c r="I25" s="14"/>
      <c r="J25" s="14">
        <v>1</v>
      </c>
      <c r="K25" s="9" t="s">
        <v>101</v>
      </c>
    </row>
    <row r="26" spans="1:11" ht="39.75" thickTop="1" thickBot="1" x14ac:dyDescent="0.3">
      <c r="A26" s="49"/>
      <c r="B26" s="51"/>
      <c r="C26" s="48"/>
      <c r="D26" s="6" t="s">
        <v>56</v>
      </c>
      <c r="E26" s="6" t="s">
        <v>57</v>
      </c>
      <c r="F26" s="14">
        <v>0.8</v>
      </c>
      <c r="G26" s="14"/>
      <c r="H26" s="15"/>
      <c r="I26" s="15"/>
      <c r="J26" s="15">
        <v>0.22720000000000001</v>
      </c>
      <c r="K26" s="9" t="s">
        <v>102</v>
      </c>
    </row>
    <row r="27" spans="1:11" ht="15.75" thickTop="1" x14ac:dyDescent="0.25"/>
  </sheetData>
  <autoFilter ref="A7:K26" xr:uid="{E9EB1BA3-8B03-4BEF-91B8-9483100B4C5F}"/>
  <mergeCells count="17">
    <mergeCell ref="A8:A10"/>
    <mergeCell ref="A11:A14"/>
    <mergeCell ref="A15:A18"/>
    <mergeCell ref="B2:K2"/>
    <mergeCell ref="B4:K4"/>
    <mergeCell ref="D8:D9"/>
    <mergeCell ref="E8:E9"/>
    <mergeCell ref="G8:G9"/>
    <mergeCell ref="H8:H9"/>
    <mergeCell ref="F8:F9"/>
    <mergeCell ref="J8:J9"/>
    <mergeCell ref="A19:A20"/>
    <mergeCell ref="A22:A24"/>
    <mergeCell ref="C22:C24"/>
    <mergeCell ref="A25:A26"/>
    <mergeCell ref="B25:B26"/>
    <mergeCell ref="C25:C2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CA8AF-F5D4-4E53-A364-C9D5143C874D}">
  <dimension ref="E14:P20"/>
  <sheetViews>
    <sheetView topLeftCell="A3" zoomScaleNormal="60" zoomScaleSheetLayoutView="100" workbookViewId="0">
      <selection activeCell="O18" sqref="O18"/>
    </sheetView>
  </sheetViews>
  <sheetFormatPr baseColWidth="10" defaultColWidth="9.140625" defaultRowHeight="15" x14ac:dyDescent="0.25"/>
  <sheetData>
    <row r="14" spans="5:11" x14ac:dyDescent="0.25">
      <c r="E14">
        <v>500</v>
      </c>
    </row>
    <row r="16" spans="5:11" x14ac:dyDescent="0.25">
      <c r="F16">
        <v>255945</v>
      </c>
      <c r="G16">
        <v>189220</v>
      </c>
      <c r="H16">
        <v>36922</v>
      </c>
      <c r="I16">
        <v>36922</v>
      </c>
      <c r="J16">
        <v>53554</v>
      </c>
      <c r="K16" s="41">
        <v>79814</v>
      </c>
    </row>
    <row r="17" spans="6:16" x14ac:dyDescent="0.25">
      <c r="F17">
        <v>20313</v>
      </c>
      <c r="G17">
        <v>18513</v>
      </c>
      <c r="H17">
        <v>3553</v>
      </c>
      <c r="I17">
        <v>3553</v>
      </c>
      <c r="J17">
        <v>7310</v>
      </c>
      <c r="K17">
        <v>5944</v>
      </c>
      <c r="O17">
        <f>M20/500</f>
        <v>3223.8440000000001</v>
      </c>
      <c r="P17">
        <f>O17/12</f>
        <v>268.65366666666665</v>
      </c>
    </row>
    <row r="18" spans="6:16" x14ac:dyDescent="0.25">
      <c r="F18">
        <v>81945</v>
      </c>
      <c r="G18">
        <v>145291</v>
      </c>
      <c r="H18">
        <v>151944</v>
      </c>
      <c r="I18">
        <v>151944</v>
      </c>
      <c r="J18">
        <v>48304</v>
      </c>
      <c r="K18">
        <v>52238</v>
      </c>
    </row>
    <row r="19" spans="6:16" x14ac:dyDescent="0.25">
      <c r="F19">
        <v>50987</v>
      </c>
      <c r="G19">
        <v>75127</v>
      </c>
      <c r="H19">
        <v>30215</v>
      </c>
      <c r="I19">
        <v>30215</v>
      </c>
      <c r="J19">
        <v>25271</v>
      </c>
      <c r="K19">
        <v>21556</v>
      </c>
      <c r="L19" s="41">
        <v>35322</v>
      </c>
    </row>
    <row r="20" spans="6:16" x14ac:dyDescent="0.25">
      <c r="F20" s="40">
        <f>SUM(F16:F19)</f>
        <v>409190</v>
      </c>
      <c r="G20" s="40">
        <f t="shared" ref="G20:H20" si="0">SUM(G16:G19)</f>
        <v>428151</v>
      </c>
      <c r="H20" s="40">
        <f t="shared" si="0"/>
        <v>222634</v>
      </c>
      <c r="I20" s="40">
        <f>SUM(I16:I19)</f>
        <v>222634</v>
      </c>
      <c r="J20" s="40">
        <f t="shared" ref="J20:L20" si="1">SUM(J16:J19)</f>
        <v>134439</v>
      </c>
      <c r="K20" s="40">
        <f t="shared" si="1"/>
        <v>159552</v>
      </c>
      <c r="L20" s="40">
        <f t="shared" si="1"/>
        <v>35322</v>
      </c>
      <c r="M20" s="40">
        <f>SUM(F20:L20)</f>
        <v>1611922</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Gustavo Adolfo Acosta Ochoa</dc:creator>
  <cp:keywords/>
  <dc:description/>
  <cp:lastModifiedBy>Gustavo Adolfo Acosta Ochoa</cp:lastModifiedBy>
  <cp:revision/>
  <dcterms:created xsi:type="dcterms:W3CDTF">2022-12-09T19:50:41Z</dcterms:created>
  <dcterms:modified xsi:type="dcterms:W3CDTF">2024-01-31T22:42:02Z</dcterms:modified>
  <cp:category/>
  <cp:contentStatus/>
</cp:coreProperties>
</file>