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universidadmag-my.sharepoint.com/personal/gacostao_unimagdalena_edu_co/Documents/DIRECCION ADMINISTRATIVA UP 2020/Control interno/2024/Plan de Austeridad/"/>
    </mc:Choice>
  </mc:AlternateContent>
  <xr:revisionPtr revIDLastSave="177" documentId="8_{B16B42E1-822B-472D-95B3-D86D50346FE6}" xr6:coauthVersionLast="47" xr6:coauthVersionMax="47" xr10:uidLastSave="{1E6A12E5-C4FC-4947-A1CC-A0BF8DB120F2}"/>
  <bookViews>
    <workbookView xWindow="-120" yWindow="-120" windowWidth="20730" windowHeight="11160" xr2:uid="{3A60437E-8946-4983-A318-1CAC30EB66AB}"/>
  </bookViews>
  <sheets>
    <sheet name="Hoja1" sheetId="1" r:id="rId1"/>
    <sheet name="Hoja2" sheetId="2" r:id="rId2"/>
  </sheets>
  <definedNames>
    <definedName name="_xlnm._FilterDatabase" localSheetId="0" hidden="1">Hoja1!$A$7:$K$26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 l="1"/>
  <c r="I8" i="1"/>
  <c r="H8" i="1"/>
  <c r="G8" i="1"/>
  <c r="P17" i="2"/>
  <c r="O17" i="2"/>
  <c r="M20" i="2"/>
  <c r="J20" i="2"/>
  <c r="K20" i="2"/>
  <c r="L20" i="2"/>
  <c r="I20" i="2"/>
  <c r="G20" i="2"/>
  <c r="H20" i="2"/>
  <c r="F20" i="2"/>
</calcChain>
</file>

<file path=xl/sharedStrings.xml><?xml version="1.0" encoding="utf-8"?>
<sst xmlns="http://schemas.openxmlformats.org/spreadsheetml/2006/main" count="128" uniqueCount="115">
  <si>
    <t>UNIVERSIDAD DEL MAGDALENA</t>
  </si>
  <si>
    <t>PLAN DE AUSTERIDAD Y GESTIÓN AMBIENTAL</t>
  </si>
  <si>
    <t>PROGRAMA</t>
  </si>
  <si>
    <t>ACTIVIDADES</t>
  </si>
  <si>
    <t>RESPONSABLES</t>
  </si>
  <si>
    <t>DESCRIPCIÓN DEL INDICADOR</t>
  </si>
  <si>
    <t>INDICADOR</t>
  </si>
  <si>
    <t>META</t>
  </si>
  <si>
    <t>OBSERVACIÓN</t>
  </si>
  <si>
    <t>APROVECHAMIENTO DE RESIDUOS</t>
  </si>
  <si>
    <t>Sensibilización a la comunidad universitaria en la correcta segregación en la fuente.</t>
  </si>
  <si>
    <t>DIRECCIÓN ADMINISTRATIVA - PGIR</t>
  </si>
  <si>
    <t>Porcentaje de campañas realizadas</t>
  </si>
  <si>
    <t>(No. de campañas realizadas / No. de campañas programadas )*100</t>
  </si>
  <si>
    <t>Sensibilización al personal de aseo para la correcta segregación en la fuente, movimiento interno y almacenamiento de residuos.</t>
  </si>
  <si>
    <t>Clasificación, recolección, almacenamiento y disposición especial para los residuos sólidos aprovechables.</t>
  </si>
  <si>
    <t>TODA LA COMUNIDAD UNIVERSITARIA</t>
  </si>
  <si>
    <t>Porcentaje de residuos aprovechados</t>
  </si>
  <si>
    <t>(Kg de residuos inorgánicos aprovechados en el periodo actual - kg de residuos inorgánicos aprovechados en el periodo anterior) / cantidad (Kg) de residuos inorgánicos generados en el periodo anterior) *100</t>
  </si>
  <si>
    <t>AHORRO Y USO EFICIENTE DEL AGUA</t>
  </si>
  <si>
    <t>Instalar sistemas ahorradores del agua</t>
  </si>
  <si>
    <t>DIRECCIÓN ADMINISTRATIVA - PGIR-GRUPO DE SERVICIOS GENERALES</t>
  </si>
  <si>
    <t>Porcentaje sistemas ahorradores de agua  instalados en el campus</t>
  </si>
  <si>
    <t>Realizar inspección, mantenimiento y control de fugas en redes y unidades hidráulicas y sanitarias en el Campus</t>
  </si>
  <si>
    <t>GRUPO DE SERVICIOS GENERALES</t>
  </si>
  <si>
    <t>Porcentaje de cumplimiento de inspecciones</t>
  </si>
  <si>
    <t>(No. de inspecciones realizadas / No. de inspecciones programadas )*100</t>
  </si>
  <si>
    <t>Realizar campañas de sensibilización dirigida a la comunidad universitaria, respecto al uso eficiente del agua en la Universidad</t>
  </si>
  <si>
    <t>Porcentaje de cumplimiento de capacitaciones</t>
  </si>
  <si>
    <t>Identificar la proporción por estudiante del consumo de agua en el campus</t>
  </si>
  <si>
    <t>Proporción de consumo de M3 de agua por estudiante</t>
  </si>
  <si>
    <t>AHORRO Y USO EFICIENTE DE LA ENERGÍA</t>
  </si>
  <si>
    <t>Identificarla proporción por estudiante del consumo de energía eléctrica en el Campus</t>
  </si>
  <si>
    <t>Proporción de consumo de KWh por estudiante</t>
  </si>
  <si>
    <t>Incrementar el Área utilizada por sistemas alternos de energía eléctrica.</t>
  </si>
  <si>
    <t>DIRECCIÓN ADMINISTRATIVA</t>
  </si>
  <si>
    <t>GRUPO DE INFRAESTRUCTURA Y PLANTA FÍSICA</t>
  </si>
  <si>
    <t xml:space="preserve">Instalar medidores de energía para independizar el consumo por cada edificio </t>
  </si>
  <si>
    <t>Numero de medidores instalados</t>
  </si>
  <si>
    <t>POLÍTICA CERO PAPEL</t>
  </si>
  <si>
    <t>Reducir el consumo de hojas de papel</t>
  </si>
  <si>
    <t>GRUPO DE SERVICIOS TECNOLÓGICOS</t>
  </si>
  <si>
    <t>GRUPO DE GESTIÓN DOCUMENTAL- GRUPO DE SERVICIOS TECNOLÓGICOS</t>
  </si>
  <si>
    <t>NOMINA</t>
  </si>
  <si>
    <t>Realizar Seguimiento de horas extras</t>
  </si>
  <si>
    <t>DIRECCIÓN DE TALENTO HUMANO - GRUPO DE NOMINA</t>
  </si>
  <si>
    <t>Reducción del numero de horas extras</t>
  </si>
  <si>
    <t>CONSUMO DE COMBUSTIBLES Y REDUCCIÓN DE EMISIONES</t>
  </si>
  <si>
    <t>Realizar el mantenimiento preventivo periódico a todos los vehículos con el fin de mantenerlos en óptimas condiciones (alineación, Calibración, cambio de filtros, cambio de aceite)</t>
  </si>
  <si>
    <t>Porcentaje de mantenimiento preventivos realizados</t>
  </si>
  <si>
    <t>(No. de mantenimientos realizados / No. de mantenimientos programados )*100</t>
  </si>
  <si>
    <t>AUSTERIDAD EN VIÁTICOS Y GASTOS DE VIAJE</t>
  </si>
  <si>
    <t>Programar los desplazamientos con suficiente anticipación para acceder a mejores tarifas de transporte y desarrollar otras estrategias que permitan ahorrar en la compra de tiquetes aéreos.</t>
  </si>
  <si>
    <t>Porcentaje de tiquetes aéreos expedidos en clase económica</t>
  </si>
  <si>
    <t>Porcentaje de tiquetes comprados con antelación al viaje de por lo menos 10 días</t>
  </si>
  <si>
    <t>(No de tiquetes comprados con antelación al viaje de por lo menos 10 días/No total de tiquetes)*100</t>
  </si>
  <si>
    <t>No. de hojas utilizadas en comunicaciones digitales</t>
  </si>
  <si>
    <t>Incremento en el numero de comunicaciones digitales</t>
  </si>
  <si>
    <t>Elaborar tabla con el numero de kilómetros recorridos por cada vehículos del parque automotor institucional y determinar la proporción por cada estudiante</t>
  </si>
  <si>
    <t>Elaborar tabla de consumo de combustible por cada vehículo del parque automotor institucional y establecer la proporción por estudiante</t>
  </si>
  <si>
    <t>243.000 kw/h</t>
  </si>
  <si>
    <t>AVANCE MARZO</t>
  </si>
  <si>
    <t>AVANCE JUNIO</t>
  </si>
  <si>
    <t>AVANCE SEPTIEMBRE</t>
  </si>
  <si>
    <t>AVANCE DICIEMBRE</t>
  </si>
  <si>
    <t xml:space="preserve">(Proporción de m3 consumidos por estudiante en el campus principal </t>
  </si>
  <si>
    <t>0,67 m3 /estudiante</t>
  </si>
  <si>
    <t>(Proporción KWh consumidos por estudiante en el campus principal</t>
  </si>
  <si>
    <t>Numero de KWh generados en el periodo</t>
  </si>
  <si>
    <t>No. de resmas de papel utilizadas por mes</t>
  </si>
  <si>
    <t xml:space="preserve"> No km recorridos/estudiante</t>
  </si>
  <si>
    <t>No de galones de combustible /No de estudiantes</t>
  </si>
  <si>
    <t>2 gal/estudiante</t>
  </si>
  <si>
    <t>Numero de resmas de papel ahorradas el cual no debe superar lo establecido en la meta</t>
  </si>
  <si>
    <t>No de horas extras generadas en el año</t>
  </si>
  <si>
    <t>Capacidad producida en kWh en energías alternas en el campus principal</t>
  </si>
  <si>
    <t>Uso de medios digitales para las comunicaciones tomando como referencia Sistema para la Elaboración y Radicación de Comunicaciones Internas Electrónicas – SERIES, Gestión para la Administración  Integral de Radicados de correspondencia del Consejo Académico Plus - GAIRACA Plus y correos electrónicos oficiales de las dependencias</t>
  </si>
  <si>
    <t>Proporción de kilómetros por estudiante el cual no debe superar lo establecido en la meta</t>
  </si>
  <si>
    <t>Proporción de consumo de combustible por estudiante el cual no debe sobrepasar lo establecido en la meta</t>
  </si>
  <si>
    <t>(No de tiquetes expedidos en Clase económica/No total de tiquetes)*100</t>
  </si>
  <si>
    <t>(No. de lavamanos con sistemas ahorradores/No. Total de lavamanos en el campus principal )*100</t>
  </si>
  <si>
    <t>200 kwh /Estudiante</t>
  </si>
  <si>
    <t>200 resmas /mes</t>
  </si>
  <si>
    <t>20000/año</t>
  </si>
  <si>
    <t>4000  horas/año</t>
  </si>
  <si>
    <t>18 km/estudiante</t>
  </si>
  <si>
    <t>Se instalaron 90 avisos referentes al uso eficiente y ahorro del agua  como método de divulgación y concienciación.</t>
  </si>
  <si>
    <t>De los 270 lavamanos instalados en la universidad, 232 son tipo ahorradores; se mantiene la cultura en cada actulizacion o creacion de espacio colocar lavamano ahorrativos.</t>
  </si>
  <si>
    <t>Se programaron 58 inspecciones para este año; Divididas en un promedio de 14,5 mensuales; durante este año se han realizado 49 en total;  por temas academicos algunas veces es imposible revisar por la generacion de ruido que afecta el tramiste d elas clases.</t>
  </si>
  <si>
    <t>241kwh /Estudiante</t>
  </si>
  <si>
    <t>222 kwh /Estudiante</t>
  </si>
  <si>
    <t>203 kwh /Estudiante</t>
  </si>
  <si>
    <t>225 kwh /Estudiante</t>
  </si>
  <si>
    <t xml:space="preserve">Durante el año 2024 el consumo total fue de 5.414.530 KWh; manejando un promedio de 24 mil estudiantes, según datos de admisiones registro y control. Es impotante tener encuenta que no todos los meses se geranera la misma cantidad de kw/h.
</t>
  </si>
  <si>
    <t>26 km/estudiante</t>
  </si>
  <si>
    <t>9 km/estudiante</t>
  </si>
  <si>
    <t>22 km/estudiante</t>
  </si>
  <si>
    <t>18,75 Km/estudiante</t>
  </si>
  <si>
    <t>Durante el periodo 2024 el Kilometraje recorrido por cada estudiante que realizó salida académica fue de 18,75Km, en promedio, ya que es importante resaltar que la cifra varia según el mes de salidas academicas de cada semestre .teniendo en cuenta que fueron 13986 estudiantes.</t>
  </si>
  <si>
    <t>4 gal/estudiante</t>
  </si>
  <si>
    <t>0,5 gal/estudiante</t>
  </si>
  <si>
    <t>5 gal/estudiante</t>
  </si>
  <si>
    <t>1,89 Gls/estudiante</t>
  </si>
  <si>
    <t>Se programaron 48 Mantenimientos para este año 2024 en para los 7 vehiculos que transportan Estudiantes y perosnal administrativo a diferentes acitividades academicas; por este trabajo constantes al que son sometidos los vehiculos, se les programaron un promedio de 6 revisiones preventivas en el año; para el año en mencion se lograron realizar un total de 45 revsiones satisfactoriamente.</t>
  </si>
  <si>
    <t xml:space="preserve">En lo corrido del año 2024 se realizaron 632 compras de tiquetes  en clase economica </t>
  </si>
  <si>
    <t xml:space="preserve">Fueron comprado durante el año 154 tiquetes con antelación menor a 10 días </t>
  </si>
  <si>
    <t>No se realizo la instalación de medidores durante la vigencia 2024</t>
  </si>
  <si>
    <t>Durante el periodo 2024 se pudo analizar que el consumo de combustible por estudiante que realizó salida académica fue de 1,89 Galones en pormedio, teniendo en cuenta que fuero 13986 estudiantes quienes participaron en las prácticas y que la misma varia mensual segun tiempo de salidas de practicas academicas.</t>
  </si>
  <si>
    <t>Cambiar progresivamente a tecnología LED las luminarias de las áreas construidas del campus.</t>
  </si>
  <si>
    <t>Porcentaje de área construida del campus con tecnología LED implementada</t>
  </si>
  <si>
    <t>(m2 de áreas con tecnología LED / m2 área total)*100</t>
  </si>
  <si>
    <t>Se han renovado mas del 85% de las lamparas del campus princiapal</t>
  </si>
  <si>
    <t>Se cumplio con la meta establecidad y se completaron cerca de 1089 resmas al año</t>
  </si>
  <si>
    <t xml:space="preserve"> En SERIES el 100% de las comunicaciones internas son electrónicas, logrando un ahorro de 2666 páginas que equivalen a más de 5 resmas de papel. A pesar de no cumplir con la meta establecida se logro un ahorro de mas de 28 resmas de papel</t>
  </si>
  <si>
    <t>La meta se calculo con base en una produccion  de energia durante las 24 horas del día y los 365, razon por la cual se debe ajustar la meta para el proximo periodo, para el 2024 se puso en funcionamiento el aula deportes que cuenta con suplencia de energia total y estaciones de carga para vehiculos electricos, lo cual genero desde su puesta en funcionamiento en septiembre,  2973 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</si>
</sst>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i/>
      <sz val="14"/>
      <color theme="1"/>
      <name val="Calibri"/>
      <family val="2"/>
      <scheme val="minor"/>
    </font>
    <font>
      <b/>
      <sz val="10"/>
      <color theme="0"/>
      <name val="Calibri"/>
      <family val="2"/>
      <scheme val="minor"/>
    </font>
    <font>
      <sz val="10"/>
      <name val="Calibri"/>
      <family val="2"/>
      <scheme val="minor"/>
    </font>
    <font>
      <sz val="10"/>
      <color rgb="FF000000"/>
      <name val="Calibri"/>
      <family val="2"/>
      <scheme val="minor"/>
    </font>
    <font>
      <sz val="1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3"/>
        <bgColor indexed="64"/>
      </patternFill>
    </fill>
    <fill>
      <patternFill patternType="solid">
        <fgColor rgb="FF92D050"/>
        <bgColor indexed="64"/>
      </patternFill>
    </fill>
    <fill>
      <patternFill patternType="solid">
        <fgColor theme="4" tint="0.39997558519241921"/>
        <bgColor indexed="64"/>
      </patternFill>
    </fill>
  </fills>
  <borders count="5">
    <border>
      <left/>
      <right/>
      <top/>
      <bottom/>
      <diagonal/>
    </border>
    <border>
      <left/>
      <right/>
      <top style="thin">
        <color theme="4"/>
      </top>
      <bottom style="double">
        <color theme="4"/>
      </bottom>
      <diagonal/>
    </border>
    <border>
      <left/>
      <right/>
      <top/>
      <bottom style="double">
        <color theme="4"/>
      </bottom>
      <diagonal/>
    </border>
    <border>
      <left/>
      <right/>
      <top style="double">
        <color theme="4"/>
      </top>
      <bottom/>
      <diagonal/>
    </border>
    <border>
      <left/>
      <right/>
      <top style="thin">
        <color theme="4"/>
      </top>
      <bottom/>
      <diagonal/>
    </border>
  </borders>
  <cellStyleXfs count="4">
    <xf numFmtId="0" fontId="0" fillId="0" borderId="0"/>
    <xf numFmtId="9" fontId="1" fillId="0" borderId="0" applyFont="0" applyFill="0" applyBorder="0" applyAlignment="0" applyProtection="0"/>
    <xf numFmtId="0" fontId="2" fillId="0" borderId="1" applyNumberFormat="0" applyFill="0" applyAlignment="0" applyProtection="0"/>
    <xf numFmtId="43" fontId="1" fillId="0" borderId="0" applyFont="0" applyFill="0" applyBorder="0" applyAlignment="0" applyProtection="0"/>
  </cellStyleXfs>
  <cellXfs count="51">
    <xf numFmtId="0" fontId="0" fillId="0" borderId="0" xfId="0"/>
    <xf numFmtId="0" fontId="3" fillId="0" borderId="0" xfId="0" applyFont="1"/>
    <xf numFmtId="0" fontId="0" fillId="0" borderId="0" xfId="0" applyAlignment="1">
      <alignment horizontal="left"/>
    </xf>
    <xf numFmtId="0" fontId="0" fillId="0" borderId="0" xfId="0" applyAlignment="1">
      <alignment horizontal="center"/>
    </xf>
    <xf numFmtId="0" fontId="6" fillId="3" borderId="2" xfId="2" applyFont="1" applyFill="1" applyBorder="1" applyAlignment="1">
      <alignment horizontal="center" vertical="center" wrapText="1"/>
    </xf>
    <xf numFmtId="0" fontId="3" fillId="2" borderId="1" xfId="2" applyFont="1" applyFill="1" applyAlignment="1">
      <alignment horizontal="justify" vertical="center" wrapText="1"/>
    </xf>
    <xf numFmtId="0" fontId="3" fillId="2" borderId="1" xfId="2" applyFont="1" applyFill="1" applyAlignment="1">
      <alignment horizontal="center" vertical="center" wrapText="1"/>
    </xf>
    <xf numFmtId="9" fontId="3" fillId="2" borderId="1" xfId="2" applyNumberFormat="1" applyFont="1" applyFill="1" applyAlignment="1">
      <alignment horizontal="center" vertical="center"/>
    </xf>
    <xf numFmtId="0" fontId="3" fillId="2" borderId="1" xfId="2" applyFont="1" applyFill="1" applyAlignment="1">
      <alignment horizontal="left" vertical="center" wrapText="1"/>
    </xf>
    <xf numFmtId="0" fontId="3" fillId="2" borderId="1" xfId="2" applyFont="1" applyFill="1" applyAlignment="1">
      <alignment vertical="center" wrapText="1"/>
    </xf>
    <xf numFmtId="0" fontId="7" fillId="2" borderId="1" xfId="2" applyFont="1" applyFill="1" applyAlignment="1">
      <alignment horizontal="justify" vertical="center" wrapText="1"/>
    </xf>
    <xf numFmtId="9" fontId="7" fillId="2" borderId="1" xfId="1" applyFont="1" applyFill="1" applyBorder="1" applyAlignment="1">
      <alignment horizontal="center" vertical="center" wrapText="1"/>
    </xf>
    <xf numFmtId="9" fontId="3" fillId="2" borderId="1" xfId="1" applyFont="1" applyFill="1" applyBorder="1" applyAlignment="1">
      <alignment horizontal="center" vertical="center"/>
    </xf>
    <xf numFmtId="0" fontId="3" fillId="2" borderId="3" xfId="2" applyFont="1" applyFill="1" applyBorder="1" applyAlignment="1">
      <alignment vertical="center" wrapText="1"/>
    </xf>
    <xf numFmtId="9" fontId="7" fillId="2" borderId="1" xfId="2" applyNumberFormat="1" applyFont="1" applyFill="1" applyAlignment="1">
      <alignment horizontal="center" vertical="center"/>
    </xf>
    <xf numFmtId="9" fontId="7" fillId="2" borderId="1" xfId="1" applyFont="1" applyFill="1" applyBorder="1" applyAlignment="1">
      <alignment horizontal="center" vertical="center"/>
    </xf>
    <xf numFmtId="0" fontId="0" fillId="0" borderId="0" xfId="0" applyAlignment="1">
      <alignment horizontal="left" wrapText="1"/>
    </xf>
    <xf numFmtId="0" fontId="6" fillId="3" borderId="2" xfId="2" applyFont="1" applyFill="1" applyBorder="1" applyAlignment="1">
      <alignment horizontal="left" vertical="center" wrapText="1"/>
    </xf>
    <xf numFmtId="9" fontId="3" fillId="2" borderId="1" xfId="2" applyNumberFormat="1" applyFont="1" applyFill="1" applyAlignment="1">
      <alignment horizontal="center" vertical="center" wrapText="1"/>
    </xf>
    <xf numFmtId="1" fontId="3" fillId="2" borderId="1" xfId="3" applyNumberFormat="1" applyFont="1" applyFill="1" applyBorder="1" applyAlignment="1">
      <alignment horizontal="center" vertical="center"/>
    </xf>
    <xf numFmtId="0" fontId="6" fillId="3" borderId="4" xfId="2" applyFont="1" applyFill="1" applyBorder="1" applyAlignment="1">
      <alignment horizontal="center" vertical="center" wrapText="1"/>
    </xf>
    <xf numFmtId="0" fontId="8" fillId="2" borderId="1" xfId="2" applyFont="1" applyFill="1" applyAlignment="1">
      <alignment horizontal="justify" vertical="center" wrapText="1"/>
    </xf>
    <xf numFmtId="0" fontId="8" fillId="2" borderId="1" xfId="2" applyFont="1" applyFill="1" applyAlignment="1">
      <alignment horizontal="left" vertical="center" wrapText="1"/>
    </xf>
    <xf numFmtId="0" fontId="8" fillId="2" borderId="1" xfId="2" applyFont="1" applyFill="1" applyAlignment="1">
      <alignment horizontal="center" vertical="center" wrapText="1"/>
    </xf>
    <xf numFmtId="9" fontId="8" fillId="2" borderId="1" xfId="2" applyNumberFormat="1" applyFont="1" applyFill="1" applyAlignment="1">
      <alignment horizontal="center" vertical="center"/>
    </xf>
    <xf numFmtId="10" fontId="3" fillId="2" borderId="1" xfId="2" applyNumberFormat="1" applyFont="1" applyFill="1" applyAlignment="1">
      <alignment horizontal="center" vertical="center" wrapText="1"/>
    </xf>
    <xf numFmtId="0" fontId="7" fillId="2" borderId="1" xfId="2" applyFont="1" applyFill="1" applyAlignment="1">
      <alignment vertical="center" wrapText="1"/>
    </xf>
    <xf numFmtId="10" fontId="3" fillId="2" borderId="1" xfId="1" applyNumberFormat="1" applyFont="1" applyFill="1" applyBorder="1" applyAlignment="1">
      <alignment horizontal="center" vertical="center"/>
    </xf>
    <xf numFmtId="2" fontId="3" fillId="2" borderId="1" xfId="2" applyNumberFormat="1" applyFont="1" applyFill="1" applyAlignment="1">
      <alignment horizontal="center" vertical="center"/>
    </xf>
    <xf numFmtId="0" fontId="3" fillId="2" borderId="1" xfId="1" applyNumberFormat="1" applyFont="1" applyFill="1" applyBorder="1" applyAlignment="1">
      <alignment horizontal="center" vertical="center"/>
    </xf>
    <xf numFmtId="0" fontId="2" fillId="5" borderId="0" xfId="0" applyFont="1" applyFill="1"/>
    <xf numFmtId="3" fontId="0" fillId="0" borderId="0" xfId="0" applyNumberFormat="1"/>
    <xf numFmtId="0" fontId="2" fillId="4" borderId="3" xfId="2" applyFill="1" applyBorder="1" applyAlignment="1">
      <alignment horizontal="center" vertical="center" wrapText="1"/>
    </xf>
    <xf numFmtId="164" fontId="7" fillId="2" borderId="1" xfId="2" applyNumberFormat="1" applyFont="1" applyFill="1" applyAlignment="1">
      <alignment horizontal="center" vertical="center"/>
    </xf>
    <xf numFmtId="165" fontId="7" fillId="2" borderId="1" xfId="3" applyNumberFormat="1" applyFont="1" applyFill="1" applyBorder="1" applyAlignment="1">
      <alignment vertical="center" wrapText="1"/>
    </xf>
    <xf numFmtId="0" fontId="2" fillId="4" borderId="1" xfId="2" applyFill="1" applyAlignment="1">
      <alignment horizontal="center" vertical="center" wrapText="1"/>
    </xf>
    <xf numFmtId="0" fontId="2" fillId="4" borderId="0" xfId="2" applyFill="1" applyBorder="1" applyAlignment="1">
      <alignment horizontal="center" vertical="center" wrapText="1"/>
    </xf>
    <xf numFmtId="0" fontId="2" fillId="4" borderId="2" xfId="2" applyFill="1" applyBorder="1" applyAlignment="1">
      <alignment horizontal="center" vertical="center" wrapText="1"/>
    </xf>
    <xf numFmtId="0" fontId="4" fillId="2" borderId="0" xfId="0" applyFont="1" applyFill="1" applyAlignment="1">
      <alignment horizontal="center"/>
    </xf>
    <xf numFmtId="0" fontId="5" fillId="2" borderId="0" xfId="0" applyFont="1" applyFill="1" applyAlignment="1">
      <alignment horizontal="center"/>
    </xf>
    <xf numFmtId="0" fontId="8" fillId="2" borderId="1" xfId="2" applyFont="1" applyFill="1" applyAlignment="1">
      <alignment horizontal="center" vertical="center" wrapText="1"/>
    </xf>
    <xf numFmtId="9" fontId="9" fillId="2" borderId="3" xfId="2" applyNumberFormat="1" applyFont="1" applyFill="1" applyBorder="1" applyAlignment="1">
      <alignment horizontal="center" vertical="center"/>
    </xf>
    <xf numFmtId="9" fontId="9" fillId="2" borderId="2" xfId="2" applyNumberFormat="1" applyFont="1" applyFill="1" applyBorder="1" applyAlignment="1">
      <alignment horizontal="center" vertical="center"/>
    </xf>
    <xf numFmtId="9" fontId="8" fillId="2" borderId="3" xfId="2" applyNumberFormat="1" applyFont="1" applyFill="1" applyBorder="1" applyAlignment="1">
      <alignment horizontal="center" vertical="center"/>
    </xf>
    <xf numFmtId="9" fontId="8" fillId="2" borderId="2" xfId="2" applyNumberFormat="1" applyFont="1" applyFill="1" applyBorder="1" applyAlignment="1">
      <alignment horizontal="center" vertical="center"/>
    </xf>
    <xf numFmtId="0" fontId="2" fillId="4" borderId="3" xfId="2" applyFill="1" applyBorder="1" applyAlignment="1">
      <alignment horizontal="center" vertical="center" wrapText="1"/>
    </xf>
    <xf numFmtId="0" fontId="3" fillId="2" borderId="3" xfId="2" applyFont="1" applyFill="1" applyBorder="1" applyAlignment="1">
      <alignment horizontal="left" vertical="center" wrapText="1"/>
    </xf>
    <xf numFmtId="0" fontId="3" fillId="2" borderId="0" xfId="2" applyFont="1" applyFill="1" applyBorder="1" applyAlignment="1">
      <alignment horizontal="left" vertical="center" wrapText="1"/>
    </xf>
    <xf numFmtId="0" fontId="3" fillId="2" borderId="2" xfId="2" applyFont="1" applyFill="1" applyBorder="1" applyAlignment="1">
      <alignment horizontal="left" vertical="center" wrapText="1"/>
    </xf>
    <xf numFmtId="0" fontId="3" fillId="2" borderId="3" xfId="2" applyFont="1" applyFill="1" applyBorder="1" applyAlignment="1">
      <alignment horizontal="justify" vertical="center" wrapText="1"/>
    </xf>
    <xf numFmtId="0" fontId="3" fillId="2" borderId="2" xfId="2" applyFont="1" applyFill="1" applyBorder="1" applyAlignment="1">
      <alignment horizontal="justify" vertical="center" wrapText="1"/>
    </xf>
  </cellXfs>
  <cellStyles count="4">
    <cellStyle name="Millares" xfId="3" builtinId="3"/>
    <cellStyle name="Normal" xfId="0" builtinId="0"/>
    <cellStyle name="Porcentaje" xfId="1" builtinId="5"/>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308113</xdr:colOff>
      <xdr:row>0</xdr:row>
      <xdr:rowOff>80341</xdr:rowOff>
    </xdr:from>
    <xdr:to>
      <xdr:col>0</xdr:col>
      <xdr:colOff>1176562</xdr:colOff>
      <xdr:row>5</xdr:row>
      <xdr:rowOff>1302</xdr:rowOff>
    </xdr:to>
    <xdr:pic>
      <xdr:nvPicPr>
        <xdr:cNvPr id="2" name="1 Imagen" descr="http://www.mineducacion.gov.co/cvn/1665/propertyvalues-43948_banner.jpg">
          <a:extLst>
            <a:ext uri="{FF2B5EF4-FFF2-40B4-BE49-F238E27FC236}">
              <a16:creationId xmlns:a16="http://schemas.microsoft.com/office/drawing/2014/main" id="{8E9F54AF-68F1-45AB-BA77-E49FC44970EA}"/>
            </a:ext>
          </a:extLst>
        </xdr:cNvPr>
        <xdr:cNvPicPr/>
      </xdr:nvPicPr>
      <xdr:blipFill>
        <a:blip xmlns:r="http://schemas.openxmlformats.org/officeDocument/2006/relationships" r:embed="rId1" cstate="print"/>
        <a:srcRect/>
        <a:stretch>
          <a:fillRect/>
        </a:stretch>
      </xdr:blipFill>
      <xdr:spPr bwMode="auto">
        <a:xfrm>
          <a:off x="308113" y="80341"/>
          <a:ext cx="868449" cy="80406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57151</xdr:colOff>
      <xdr:row>8</xdr:row>
      <xdr:rowOff>172501</xdr:rowOff>
    </xdr:to>
    <xdr:pic>
      <xdr:nvPicPr>
        <xdr:cNvPr id="2" name="Imagen 1">
          <a:extLst>
            <a:ext uri="{FF2B5EF4-FFF2-40B4-BE49-F238E27FC236}">
              <a16:creationId xmlns:a16="http://schemas.microsoft.com/office/drawing/2014/main" id="{998B9CA8-AF88-1BA8-A045-5DFF4A0D5313}"/>
            </a:ext>
          </a:extLst>
        </xdr:cNvPr>
        <xdr:cNvPicPr>
          <a:picLocks noChangeAspect="1"/>
        </xdr:cNvPicPr>
      </xdr:nvPicPr>
      <xdr:blipFill>
        <a:blip xmlns:r="http://schemas.openxmlformats.org/officeDocument/2006/relationships" r:embed="rId1"/>
        <a:stretch>
          <a:fillRect/>
        </a:stretch>
      </xdr:blipFill>
      <xdr:spPr>
        <a:xfrm>
          <a:off x="1" y="1"/>
          <a:ext cx="3714750" cy="1696500"/>
        </a:xfrm>
        <a:prstGeom prst="rect">
          <a:avLst/>
        </a:prstGeom>
      </xdr:spPr>
    </xdr:pic>
    <xdr:clientData/>
  </xdr:twoCellAnchor>
  <xdr:twoCellAnchor editAs="oneCell">
    <xdr:from>
      <xdr:col>6</xdr:col>
      <xdr:colOff>133350</xdr:colOff>
      <xdr:row>0</xdr:row>
      <xdr:rowOff>161925</xdr:rowOff>
    </xdr:from>
    <xdr:to>
      <xdr:col>11</xdr:col>
      <xdr:colOff>514350</xdr:colOff>
      <xdr:row>8</xdr:row>
      <xdr:rowOff>145382</xdr:rowOff>
    </xdr:to>
    <xdr:pic>
      <xdr:nvPicPr>
        <xdr:cNvPr id="3" name="Imagen 2">
          <a:extLst>
            <a:ext uri="{FF2B5EF4-FFF2-40B4-BE49-F238E27FC236}">
              <a16:creationId xmlns:a16="http://schemas.microsoft.com/office/drawing/2014/main" id="{DB1EF683-2294-2BEF-7840-6A7FE4F8C406}"/>
            </a:ext>
          </a:extLst>
        </xdr:cNvPr>
        <xdr:cNvPicPr>
          <a:picLocks noChangeAspect="1"/>
        </xdr:cNvPicPr>
      </xdr:nvPicPr>
      <xdr:blipFill>
        <a:blip xmlns:r="http://schemas.openxmlformats.org/officeDocument/2006/relationships" r:embed="rId2"/>
        <a:stretch>
          <a:fillRect/>
        </a:stretch>
      </xdr:blipFill>
      <xdr:spPr>
        <a:xfrm>
          <a:off x="3790950" y="161925"/>
          <a:ext cx="3429000" cy="1507457"/>
        </a:xfrm>
        <a:prstGeom prst="rect">
          <a:avLst/>
        </a:prstGeom>
      </xdr:spPr>
    </xdr:pic>
    <xdr:clientData/>
  </xdr:twoCellAnchor>
  <xdr:twoCellAnchor editAs="oneCell">
    <xdr:from>
      <xdr:col>12</xdr:col>
      <xdr:colOff>161925</xdr:colOff>
      <xdr:row>0</xdr:row>
      <xdr:rowOff>0</xdr:rowOff>
    </xdr:from>
    <xdr:to>
      <xdr:col>18</xdr:col>
      <xdr:colOff>488170</xdr:colOff>
      <xdr:row>10</xdr:row>
      <xdr:rowOff>19050</xdr:rowOff>
    </xdr:to>
    <xdr:pic>
      <xdr:nvPicPr>
        <xdr:cNvPr id="4" name="Imagen 3">
          <a:extLst>
            <a:ext uri="{FF2B5EF4-FFF2-40B4-BE49-F238E27FC236}">
              <a16:creationId xmlns:a16="http://schemas.microsoft.com/office/drawing/2014/main" id="{438E4C4E-DC88-AC28-4F98-399365298B42}"/>
            </a:ext>
          </a:extLst>
        </xdr:cNvPr>
        <xdr:cNvPicPr>
          <a:picLocks noChangeAspect="1"/>
        </xdr:cNvPicPr>
      </xdr:nvPicPr>
      <xdr:blipFill>
        <a:blip xmlns:r="http://schemas.openxmlformats.org/officeDocument/2006/relationships" r:embed="rId3"/>
        <a:stretch>
          <a:fillRect/>
        </a:stretch>
      </xdr:blipFill>
      <xdr:spPr>
        <a:xfrm>
          <a:off x="7477125" y="0"/>
          <a:ext cx="3983845" cy="1924050"/>
        </a:xfrm>
        <a:prstGeom prst="rect">
          <a:avLst/>
        </a:prstGeom>
      </xdr:spPr>
    </xdr:pic>
    <xdr:clientData/>
  </xdr:twoCellAnchor>
  <xdr:twoCellAnchor editAs="oneCell">
    <xdr:from>
      <xdr:col>16</xdr:col>
      <xdr:colOff>409575</xdr:colOff>
      <xdr:row>3</xdr:row>
      <xdr:rowOff>47626</xdr:rowOff>
    </xdr:from>
    <xdr:to>
      <xdr:col>21</xdr:col>
      <xdr:colOff>599261</xdr:colOff>
      <xdr:row>11</xdr:row>
      <xdr:rowOff>47800</xdr:rowOff>
    </xdr:to>
    <xdr:pic>
      <xdr:nvPicPr>
        <xdr:cNvPr id="5" name="Imagen 4">
          <a:extLst>
            <a:ext uri="{FF2B5EF4-FFF2-40B4-BE49-F238E27FC236}">
              <a16:creationId xmlns:a16="http://schemas.microsoft.com/office/drawing/2014/main" id="{00779109-67DA-8743-4D38-C038C9E4CF6C}"/>
            </a:ext>
          </a:extLst>
        </xdr:cNvPr>
        <xdr:cNvPicPr>
          <a:picLocks noChangeAspect="1"/>
        </xdr:cNvPicPr>
      </xdr:nvPicPr>
      <xdr:blipFill>
        <a:blip xmlns:r="http://schemas.openxmlformats.org/officeDocument/2006/relationships" r:embed="rId4"/>
        <a:stretch>
          <a:fillRect/>
        </a:stretch>
      </xdr:blipFill>
      <xdr:spPr>
        <a:xfrm>
          <a:off x="10163175" y="619126"/>
          <a:ext cx="3237686" cy="1524174"/>
        </a:xfrm>
        <a:prstGeom prst="rect">
          <a:avLst/>
        </a:prstGeom>
      </xdr:spPr>
    </xdr:pic>
    <xdr:clientData/>
  </xdr:twoCellAnchor>
  <xdr:twoCellAnchor editAs="oneCell">
    <xdr:from>
      <xdr:col>19</xdr:col>
      <xdr:colOff>57150</xdr:colOff>
      <xdr:row>11</xdr:row>
      <xdr:rowOff>86012</xdr:rowOff>
    </xdr:from>
    <xdr:to>
      <xdr:col>24</xdr:col>
      <xdr:colOff>113432</xdr:colOff>
      <xdr:row>18</xdr:row>
      <xdr:rowOff>85352</xdr:rowOff>
    </xdr:to>
    <xdr:pic>
      <xdr:nvPicPr>
        <xdr:cNvPr id="6" name="Imagen 5">
          <a:extLst>
            <a:ext uri="{FF2B5EF4-FFF2-40B4-BE49-F238E27FC236}">
              <a16:creationId xmlns:a16="http://schemas.microsoft.com/office/drawing/2014/main" id="{A1D07E17-A56D-D240-EA3F-B2B1767EA8B5}"/>
            </a:ext>
          </a:extLst>
        </xdr:cNvPr>
        <xdr:cNvPicPr>
          <a:picLocks noChangeAspect="1"/>
        </xdr:cNvPicPr>
      </xdr:nvPicPr>
      <xdr:blipFill>
        <a:blip xmlns:r="http://schemas.openxmlformats.org/officeDocument/2006/relationships" r:embed="rId5"/>
        <a:stretch>
          <a:fillRect/>
        </a:stretch>
      </xdr:blipFill>
      <xdr:spPr>
        <a:xfrm>
          <a:off x="11639550" y="2181512"/>
          <a:ext cx="3104282" cy="1332840"/>
        </a:xfrm>
        <a:prstGeom prst="rect">
          <a:avLst/>
        </a:prstGeom>
      </xdr:spPr>
    </xdr:pic>
    <xdr:clientData/>
  </xdr:twoCellAnchor>
  <xdr:twoCellAnchor editAs="oneCell">
    <xdr:from>
      <xdr:col>12</xdr:col>
      <xdr:colOff>66675</xdr:colOff>
      <xdr:row>6</xdr:row>
      <xdr:rowOff>123825</xdr:rowOff>
    </xdr:from>
    <xdr:to>
      <xdr:col>23</xdr:col>
      <xdr:colOff>161075</xdr:colOff>
      <xdr:row>18</xdr:row>
      <xdr:rowOff>9254</xdr:rowOff>
    </xdr:to>
    <xdr:pic>
      <xdr:nvPicPr>
        <xdr:cNvPr id="7" name="Imagen 6">
          <a:extLst>
            <a:ext uri="{FF2B5EF4-FFF2-40B4-BE49-F238E27FC236}">
              <a16:creationId xmlns:a16="http://schemas.microsoft.com/office/drawing/2014/main" id="{21435F0C-DF74-ACCB-C3B8-74D214257DAB}"/>
            </a:ext>
          </a:extLst>
        </xdr:cNvPr>
        <xdr:cNvPicPr>
          <a:picLocks noChangeAspect="1"/>
        </xdr:cNvPicPr>
      </xdr:nvPicPr>
      <xdr:blipFill>
        <a:blip xmlns:r="http://schemas.openxmlformats.org/officeDocument/2006/relationships" r:embed="rId6"/>
        <a:stretch>
          <a:fillRect/>
        </a:stretch>
      </xdr:blipFill>
      <xdr:spPr>
        <a:xfrm>
          <a:off x="7381875" y="1266825"/>
          <a:ext cx="6800000" cy="217142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B1BA3-8B03-4BEF-91B8-9483100B4C5F}">
  <dimension ref="A2:K27"/>
  <sheetViews>
    <sheetView tabSelected="1" zoomScale="70" zoomScaleNormal="70" workbookViewId="0">
      <pane xSplit="1" ySplit="7" topLeftCell="E8" activePane="bottomRight" state="frozen"/>
      <selection pane="topRight" activeCell="B1" sqref="B1"/>
      <selection pane="bottomLeft" activeCell="A8" sqref="A8"/>
      <selection pane="bottomRight" activeCell="G29" sqref="G29"/>
    </sheetView>
  </sheetViews>
  <sheetFormatPr baseColWidth="10" defaultColWidth="11.42578125" defaultRowHeight="15" x14ac:dyDescent="0.25"/>
  <cols>
    <col min="1" max="1" width="26" style="1" customWidth="1"/>
    <col min="2" max="2" width="48.85546875" style="2" customWidth="1"/>
    <col min="3" max="3" width="40.42578125" style="16" customWidth="1"/>
    <col min="4" max="4" width="30.5703125" style="3" customWidth="1"/>
    <col min="5" max="5" width="48" style="3" customWidth="1"/>
    <col min="6" max="6" width="20.140625" style="3" customWidth="1"/>
    <col min="7" max="7" width="22.42578125" style="3" customWidth="1"/>
    <col min="8" max="8" width="22" style="3" customWidth="1"/>
    <col min="9" max="9" width="23.42578125" style="3" customWidth="1"/>
    <col min="10" max="10" width="27" style="3" customWidth="1"/>
    <col min="11" max="11" width="51" customWidth="1"/>
  </cols>
  <sheetData>
    <row r="2" spans="1:11" ht="18.75" x14ac:dyDescent="0.3">
      <c r="B2" s="38" t="s">
        <v>0</v>
      </c>
      <c r="C2" s="38"/>
      <c r="D2" s="38"/>
      <c r="E2" s="38"/>
      <c r="F2" s="38"/>
      <c r="G2" s="38"/>
      <c r="H2" s="38"/>
      <c r="I2" s="38"/>
      <c r="J2" s="38"/>
      <c r="K2" s="38"/>
    </row>
    <row r="3" spans="1:11" ht="5.25" customHeight="1" x14ac:dyDescent="0.25"/>
    <row r="4" spans="1:11" ht="18.75" x14ac:dyDescent="0.3">
      <c r="B4" s="39" t="s">
        <v>1</v>
      </c>
      <c r="C4" s="39"/>
      <c r="D4" s="39"/>
      <c r="E4" s="39"/>
      <c r="F4" s="39"/>
      <c r="G4" s="39"/>
      <c r="H4" s="39"/>
      <c r="I4" s="39"/>
      <c r="J4" s="39"/>
      <c r="K4" s="39"/>
    </row>
    <row r="5" spans="1:11" ht="4.5" customHeight="1" x14ac:dyDescent="0.25"/>
    <row r="7" spans="1:11" ht="58.5" customHeight="1" thickBot="1" x14ac:dyDescent="0.3">
      <c r="A7" s="20" t="s">
        <v>2</v>
      </c>
      <c r="B7" s="4" t="s">
        <v>3</v>
      </c>
      <c r="C7" s="17" t="s">
        <v>4</v>
      </c>
      <c r="D7" s="4" t="s">
        <v>5</v>
      </c>
      <c r="E7" s="4" t="s">
        <v>6</v>
      </c>
      <c r="F7" s="4" t="s">
        <v>7</v>
      </c>
      <c r="G7" s="4" t="s">
        <v>61</v>
      </c>
      <c r="H7" s="4" t="s">
        <v>62</v>
      </c>
      <c r="I7" s="4" t="s">
        <v>63</v>
      </c>
      <c r="J7" s="4" t="s">
        <v>64</v>
      </c>
      <c r="K7" s="4" t="s">
        <v>8</v>
      </c>
    </row>
    <row r="8" spans="1:11" ht="45" customHeight="1" thickTop="1" thickBot="1" x14ac:dyDescent="0.3">
      <c r="A8" s="35" t="s">
        <v>9</v>
      </c>
      <c r="B8" s="21" t="s">
        <v>10</v>
      </c>
      <c r="C8" s="22" t="s">
        <v>11</v>
      </c>
      <c r="D8" s="40" t="s">
        <v>12</v>
      </c>
      <c r="E8" s="40" t="s">
        <v>13</v>
      </c>
      <c r="F8" s="43">
        <v>1</v>
      </c>
      <c r="G8" s="41">
        <f>+(7/29)*100%</f>
        <v>0.2413793103448276</v>
      </c>
      <c r="H8" s="41">
        <f>+(11/29)*100%</f>
        <v>0.37931034482758619</v>
      </c>
      <c r="I8" s="41">
        <f>+(24/29)*100%</f>
        <v>0.82758620689655171</v>
      </c>
      <c r="J8" s="41">
        <f>+(29/29)*100%</f>
        <v>1</v>
      </c>
      <c r="K8" s="41"/>
    </row>
    <row r="9" spans="1:11" ht="39.75" thickTop="1" thickBot="1" x14ac:dyDescent="0.3">
      <c r="A9" s="35"/>
      <c r="B9" s="21" t="s">
        <v>14</v>
      </c>
      <c r="C9" s="22" t="s">
        <v>11</v>
      </c>
      <c r="D9" s="40"/>
      <c r="E9" s="40"/>
      <c r="F9" s="44"/>
      <c r="G9" s="42"/>
      <c r="H9" s="42"/>
      <c r="I9" s="42"/>
      <c r="J9" s="42"/>
      <c r="K9" s="42"/>
    </row>
    <row r="10" spans="1:11" ht="78" customHeight="1" thickTop="1" thickBot="1" x14ac:dyDescent="0.3">
      <c r="A10" s="35"/>
      <c r="B10" s="22" t="s">
        <v>15</v>
      </c>
      <c r="C10" s="22" t="s">
        <v>16</v>
      </c>
      <c r="D10" s="23" t="s">
        <v>17</v>
      </c>
      <c r="E10" s="23" t="s">
        <v>18</v>
      </c>
      <c r="F10" s="24">
        <v>0.05</v>
      </c>
      <c r="G10" s="33">
        <v>0.01</v>
      </c>
      <c r="H10" s="33">
        <v>7.0000000000000001E-3</v>
      </c>
      <c r="I10" s="33">
        <v>0.01</v>
      </c>
      <c r="J10" s="33">
        <v>8.9999999999999993E-3</v>
      </c>
      <c r="K10" s="26"/>
    </row>
    <row r="11" spans="1:11" ht="60.75" customHeight="1" thickTop="1" thickBot="1" x14ac:dyDescent="0.3">
      <c r="A11" s="36" t="s">
        <v>19</v>
      </c>
      <c r="B11" s="8" t="s">
        <v>20</v>
      </c>
      <c r="C11" s="8" t="s">
        <v>21</v>
      </c>
      <c r="D11" s="6" t="s">
        <v>22</v>
      </c>
      <c r="E11" s="6" t="s">
        <v>80</v>
      </c>
      <c r="F11" s="7">
        <v>0.6</v>
      </c>
      <c r="G11" s="7">
        <v>0.6</v>
      </c>
      <c r="H11" s="7">
        <v>0.67</v>
      </c>
      <c r="I11" s="7">
        <v>0.71</v>
      </c>
      <c r="J11" s="27">
        <v>0.85899999999999999</v>
      </c>
      <c r="K11" s="5" t="s">
        <v>87</v>
      </c>
    </row>
    <row r="12" spans="1:11" ht="81" customHeight="1" thickTop="1" thickBot="1" x14ac:dyDescent="0.3">
      <c r="A12" s="36"/>
      <c r="B12" s="5" t="s">
        <v>23</v>
      </c>
      <c r="C12" s="8" t="s">
        <v>24</v>
      </c>
      <c r="D12" s="6" t="s">
        <v>25</v>
      </c>
      <c r="E12" s="6" t="s">
        <v>26</v>
      </c>
      <c r="F12" s="7">
        <v>0.8</v>
      </c>
      <c r="G12" s="7">
        <v>0.71</v>
      </c>
      <c r="H12" s="7">
        <v>0.81</v>
      </c>
      <c r="I12" s="7">
        <v>0.81</v>
      </c>
      <c r="J12" s="7">
        <v>0.84399999999999997</v>
      </c>
      <c r="K12" s="5" t="s">
        <v>88</v>
      </c>
    </row>
    <row r="13" spans="1:11" ht="47.25" customHeight="1" thickTop="1" thickBot="1" x14ac:dyDescent="0.3">
      <c r="A13" s="36"/>
      <c r="B13" s="5" t="s">
        <v>27</v>
      </c>
      <c r="C13" s="8" t="s">
        <v>11</v>
      </c>
      <c r="D13" s="6" t="s">
        <v>28</v>
      </c>
      <c r="E13" s="6" t="s">
        <v>13</v>
      </c>
      <c r="F13" s="7">
        <v>1</v>
      </c>
      <c r="G13" s="14">
        <v>0</v>
      </c>
      <c r="H13" s="14">
        <v>0</v>
      </c>
      <c r="I13" s="14">
        <v>0</v>
      </c>
      <c r="J13" s="14">
        <v>0</v>
      </c>
      <c r="K13" s="5" t="s">
        <v>86</v>
      </c>
    </row>
    <row r="14" spans="1:11" ht="72.75" customHeight="1" thickTop="1" thickBot="1" x14ac:dyDescent="0.3">
      <c r="A14" s="37"/>
      <c r="B14" s="5" t="s">
        <v>29</v>
      </c>
      <c r="C14" s="8" t="s">
        <v>24</v>
      </c>
      <c r="D14" s="6" t="s">
        <v>30</v>
      </c>
      <c r="E14" s="6" t="s">
        <v>65</v>
      </c>
      <c r="F14" s="25" t="s">
        <v>66</v>
      </c>
      <c r="G14" s="18" t="s">
        <v>66</v>
      </c>
      <c r="H14" s="7" t="s">
        <v>66</v>
      </c>
      <c r="I14" s="7" t="s">
        <v>66</v>
      </c>
      <c r="J14" s="28" t="s">
        <v>66</v>
      </c>
      <c r="K14" s="5"/>
    </row>
    <row r="15" spans="1:11" ht="91.5" customHeight="1" thickTop="1" thickBot="1" x14ac:dyDescent="0.3">
      <c r="A15" s="35" t="s">
        <v>31</v>
      </c>
      <c r="B15" s="10" t="s">
        <v>32</v>
      </c>
      <c r="C15" s="8" t="s">
        <v>24</v>
      </c>
      <c r="D15" s="6" t="s">
        <v>33</v>
      </c>
      <c r="E15" s="6" t="s">
        <v>67</v>
      </c>
      <c r="F15" s="15" t="s">
        <v>81</v>
      </c>
      <c r="G15" s="11" t="s">
        <v>89</v>
      </c>
      <c r="H15" s="11" t="s">
        <v>90</v>
      </c>
      <c r="I15" s="11" t="s">
        <v>91</v>
      </c>
      <c r="J15" s="11" t="s">
        <v>92</v>
      </c>
      <c r="K15" s="9" t="s">
        <v>93</v>
      </c>
    </row>
    <row r="16" spans="1:11" ht="90.75" customHeight="1" thickTop="1" thickBot="1" x14ac:dyDescent="0.3">
      <c r="A16" s="35"/>
      <c r="B16" s="10" t="s">
        <v>34</v>
      </c>
      <c r="C16" s="8" t="s">
        <v>35</v>
      </c>
      <c r="D16" s="6" t="s">
        <v>75</v>
      </c>
      <c r="E16" s="6" t="s">
        <v>68</v>
      </c>
      <c r="F16" s="15" t="s">
        <v>60</v>
      </c>
      <c r="G16" s="34">
        <v>17570</v>
      </c>
      <c r="H16" s="34">
        <v>35509.851999999999</v>
      </c>
      <c r="I16" s="34">
        <v>53565.671999999999</v>
      </c>
      <c r="J16" s="34">
        <v>74878.588000000003</v>
      </c>
      <c r="K16" s="9" t="s">
        <v>114</v>
      </c>
    </row>
    <row r="17" spans="1:11" ht="67.5" customHeight="1" thickTop="1" thickBot="1" x14ac:dyDescent="0.3">
      <c r="A17" s="35"/>
      <c r="B17" s="10" t="s">
        <v>108</v>
      </c>
      <c r="C17" s="8" t="s">
        <v>36</v>
      </c>
      <c r="D17" s="6" t="s">
        <v>109</v>
      </c>
      <c r="E17" s="6" t="s">
        <v>110</v>
      </c>
      <c r="F17" s="15">
        <v>0.7</v>
      </c>
      <c r="G17" s="11">
        <v>0.8</v>
      </c>
      <c r="H17" s="11">
        <v>0.81</v>
      </c>
      <c r="I17" s="11">
        <v>0.83</v>
      </c>
      <c r="J17" s="11">
        <v>0.85</v>
      </c>
      <c r="K17" s="9" t="s">
        <v>111</v>
      </c>
    </row>
    <row r="18" spans="1:11" ht="42.75" customHeight="1" thickTop="1" thickBot="1" x14ac:dyDescent="0.3">
      <c r="A18" s="35"/>
      <c r="B18" s="5" t="s">
        <v>37</v>
      </c>
      <c r="C18" s="8" t="s">
        <v>36</v>
      </c>
      <c r="D18" s="6" t="s">
        <v>38</v>
      </c>
      <c r="E18" s="6" t="s">
        <v>38</v>
      </c>
      <c r="F18" s="19">
        <v>2</v>
      </c>
      <c r="G18" s="7">
        <v>0</v>
      </c>
      <c r="H18" s="12">
        <v>0</v>
      </c>
      <c r="I18" s="12">
        <v>0</v>
      </c>
      <c r="J18" s="29">
        <v>0</v>
      </c>
      <c r="K18" s="9" t="s">
        <v>106</v>
      </c>
    </row>
    <row r="19" spans="1:11" ht="65.25" customHeight="1" thickTop="1" thickBot="1" x14ac:dyDescent="0.3">
      <c r="A19" s="45" t="s">
        <v>39</v>
      </c>
      <c r="B19" s="10" t="s">
        <v>40</v>
      </c>
      <c r="C19" s="8" t="s">
        <v>41</v>
      </c>
      <c r="D19" s="6" t="s">
        <v>73</v>
      </c>
      <c r="E19" s="6" t="s">
        <v>69</v>
      </c>
      <c r="F19" s="19" t="s">
        <v>82</v>
      </c>
      <c r="G19" s="29">
        <v>55</v>
      </c>
      <c r="H19" s="29">
        <v>100</v>
      </c>
      <c r="I19" s="29">
        <v>99</v>
      </c>
      <c r="J19" s="29">
        <v>110</v>
      </c>
      <c r="K19" s="9" t="s">
        <v>112</v>
      </c>
    </row>
    <row r="20" spans="1:11" ht="118.5" customHeight="1" thickTop="1" thickBot="1" x14ac:dyDescent="0.3">
      <c r="A20" s="37"/>
      <c r="B20" s="10" t="s">
        <v>76</v>
      </c>
      <c r="C20" s="8" t="s">
        <v>42</v>
      </c>
      <c r="D20" s="6" t="s">
        <v>57</v>
      </c>
      <c r="E20" s="6" t="s">
        <v>56</v>
      </c>
      <c r="F20" s="19" t="s">
        <v>83</v>
      </c>
      <c r="G20" s="29">
        <v>3352</v>
      </c>
      <c r="H20" s="29">
        <v>7274</v>
      </c>
      <c r="I20" s="29">
        <v>10818</v>
      </c>
      <c r="J20" s="29">
        <v>14060</v>
      </c>
      <c r="K20" s="9" t="s">
        <v>113</v>
      </c>
    </row>
    <row r="21" spans="1:11" ht="65.25" customHeight="1" thickTop="1" thickBot="1" x14ac:dyDescent="0.3">
      <c r="A21" s="32" t="s">
        <v>43</v>
      </c>
      <c r="B21" s="10" t="s">
        <v>44</v>
      </c>
      <c r="C21" s="8" t="s">
        <v>45</v>
      </c>
      <c r="D21" s="6" t="s">
        <v>46</v>
      </c>
      <c r="E21" s="6" t="s">
        <v>74</v>
      </c>
      <c r="F21" s="19" t="s">
        <v>84</v>
      </c>
      <c r="G21" s="29">
        <v>1374</v>
      </c>
      <c r="H21" s="29">
        <v>3299</v>
      </c>
      <c r="I21" s="29">
        <v>5334</v>
      </c>
      <c r="J21" s="29">
        <v>7711</v>
      </c>
      <c r="K21" s="9"/>
    </row>
    <row r="22" spans="1:11" ht="82.5" customHeight="1" thickTop="1" thickBot="1" x14ac:dyDescent="0.3">
      <c r="A22" s="45" t="s">
        <v>47</v>
      </c>
      <c r="B22" s="13" t="s">
        <v>58</v>
      </c>
      <c r="C22" s="46" t="s">
        <v>24</v>
      </c>
      <c r="D22" s="6" t="s">
        <v>77</v>
      </c>
      <c r="E22" s="6" t="s">
        <v>70</v>
      </c>
      <c r="F22" s="7" t="s">
        <v>85</v>
      </c>
      <c r="G22" s="7" t="s">
        <v>94</v>
      </c>
      <c r="H22" s="7" t="s">
        <v>95</v>
      </c>
      <c r="I22" s="7" t="s">
        <v>96</v>
      </c>
      <c r="J22" s="7" t="s">
        <v>97</v>
      </c>
      <c r="K22" s="9" t="s">
        <v>98</v>
      </c>
    </row>
    <row r="23" spans="1:11" ht="85.5" customHeight="1" thickTop="1" thickBot="1" x14ac:dyDescent="0.3">
      <c r="A23" s="36"/>
      <c r="B23" s="13" t="s">
        <v>59</v>
      </c>
      <c r="C23" s="47"/>
      <c r="D23" s="6" t="s">
        <v>78</v>
      </c>
      <c r="E23" s="6" t="s">
        <v>71</v>
      </c>
      <c r="F23" s="7" t="s">
        <v>72</v>
      </c>
      <c r="G23" s="7" t="s">
        <v>99</v>
      </c>
      <c r="H23" s="7" t="s">
        <v>100</v>
      </c>
      <c r="I23" s="7" t="s">
        <v>101</v>
      </c>
      <c r="J23" s="7" t="s">
        <v>102</v>
      </c>
      <c r="K23" s="9" t="s">
        <v>107</v>
      </c>
    </row>
    <row r="24" spans="1:11" ht="135.75" customHeight="1" thickTop="1" thickBot="1" x14ac:dyDescent="0.3">
      <c r="A24" s="37"/>
      <c r="B24" s="13" t="s">
        <v>48</v>
      </c>
      <c r="C24" s="48"/>
      <c r="D24" s="6" t="s">
        <v>49</v>
      </c>
      <c r="E24" s="6" t="s">
        <v>50</v>
      </c>
      <c r="F24" s="7">
        <v>0.9</v>
      </c>
      <c r="G24" s="7">
        <v>0.78</v>
      </c>
      <c r="H24" s="7">
        <v>0.79</v>
      </c>
      <c r="I24" s="7">
        <v>0.84</v>
      </c>
      <c r="J24" s="7">
        <v>0.93</v>
      </c>
      <c r="K24" s="9" t="s">
        <v>103</v>
      </c>
    </row>
    <row r="25" spans="1:11" ht="44.25" customHeight="1" thickTop="1" thickBot="1" x14ac:dyDescent="0.3">
      <c r="A25" s="35" t="s">
        <v>51</v>
      </c>
      <c r="B25" s="49" t="s">
        <v>52</v>
      </c>
      <c r="C25" s="46" t="s">
        <v>35</v>
      </c>
      <c r="D25" s="6" t="s">
        <v>53</v>
      </c>
      <c r="E25" s="6" t="s">
        <v>79</v>
      </c>
      <c r="F25" s="14">
        <v>0.98</v>
      </c>
      <c r="G25" s="14">
        <v>0.97979797979797978</v>
      </c>
      <c r="H25" s="14">
        <v>0.99090909090909096</v>
      </c>
      <c r="I25" s="14">
        <v>1</v>
      </c>
      <c r="J25" s="14">
        <v>0.99350649350649356</v>
      </c>
      <c r="K25" s="9" t="s">
        <v>104</v>
      </c>
    </row>
    <row r="26" spans="1:11" ht="39.75" thickTop="1" thickBot="1" x14ac:dyDescent="0.3">
      <c r="A26" s="35"/>
      <c r="B26" s="50"/>
      <c r="C26" s="48"/>
      <c r="D26" s="6" t="s">
        <v>54</v>
      </c>
      <c r="E26" s="6" t="s">
        <v>55</v>
      </c>
      <c r="F26" s="14">
        <v>0.8</v>
      </c>
      <c r="G26" s="14">
        <v>0.14463452566096424</v>
      </c>
      <c r="H26" s="14">
        <v>0.3405909797822706</v>
      </c>
      <c r="I26" s="14">
        <v>0.26438569206842921</v>
      </c>
      <c r="J26" s="15">
        <v>0.23950233281493002</v>
      </c>
      <c r="K26" s="9" t="s">
        <v>105</v>
      </c>
    </row>
    <row r="27" spans="1:11" ht="15.75" thickTop="1" x14ac:dyDescent="0.25"/>
  </sheetData>
  <autoFilter ref="A7:K26" xr:uid="{E9EB1BA3-8B03-4BEF-91B8-9483100B4C5F}"/>
  <mergeCells count="19">
    <mergeCell ref="A19:A20"/>
    <mergeCell ref="A22:A24"/>
    <mergeCell ref="C22:C24"/>
    <mergeCell ref="A25:A26"/>
    <mergeCell ref="B25:B26"/>
    <mergeCell ref="C25:C26"/>
    <mergeCell ref="A8:A10"/>
    <mergeCell ref="A11:A14"/>
    <mergeCell ref="A15:A18"/>
    <mergeCell ref="B2:K2"/>
    <mergeCell ref="B4:K4"/>
    <mergeCell ref="D8:D9"/>
    <mergeCell ref="E8:E9"/>
    <mergeCell ref="G8:G9"/>
    <mergeCell ref="H8:H9"/>
    <mergeCell ref="F8:F9"/>
    <mergeCell ref="J8:J9"/>
    <mergeCell ref="I8:I9"/>
    <mergeCell ref="K8:K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CA8AF-F5D4-4E53-A364-C9D5143C874D}">
  <dimension ref="E14:P20"/>
  <sheetViews>
    <sheetView zoomScaleNormal="60" zoomScaleSheetLayoutView="100" workbookViewId="0">
      <selection activeCell="O1" sqref="O1"/>
    </sheetView>
  </sheetViews>
  <sheetFormatPr baseColWidth="10" defaultColWidth="9.140625" defaultRowHeight="15" x14ac:dyDescent="0.25"/>
  <sheetData>
    <row r="14" spans="5:11" x14ac:dyDescent="0.25">
      <c r="E14">
        <v>500</v>
      </c>
    </row>
    <row r="16" spans="5:11" x14ac:dyDescent="0.25">
      <c r="F16">
        <v>255945</v>
      </c>
      <c r="G16">
        <v>189220</v>
      </c>
      <c r="H16">
        <v>36922</v>
      </c>
      <c r="I16">
        <v>36922</v>
      </c>
      <c r="J16">
        <v>53554</v>
      </c>
      <c r="K16" s="31">
        <v>79814</v>
      </c>
    </row>
    <row r="17" spans="6:16" x14ac:dyDescent="0.25">
      <c r="F17">
        <v>20313</v>
      </c>
      <c r="G17">
        <v>18513</v>
      </c>
      <c r="H17">
        <v>3553</v>
      </c>
      <c r="I17">
        <v>3553</v>
      </c>
      <c r="J17">
        <v>7310</v>
      </c>
      <c r="K17">
        <v>5944</v>
      </c>
      <c r="O17">
        <f>M20/500</f>
        <v>3223.8440000000001</v>
      </c>
      <c r="P17">
        <f>O17/12</f>
        <v>268.65366666666665</v>
      </c>
    </row>
    <row r="18" spans="6:16" x14ac:dyDescent="0.25">
      <c r="F18">
        <v>81945</v>
      </c>
      <c r="G18">
        <v>145291</v>
      </c>
      <c r="H18">
        <v>151944</v>
      </c>
      <c r="I18">
        <v>151944</v>
      </c>
      <c r="J18">
        <v>48304</v>
      </c>
      <c r="K18">
        <v>52238</v>
      </c>
    </row>
    <row r="19" spans="6:16" x14ac:dyDescent="0.25">
      <c r="F19">
        <v>50987</v>
      </c>
      <c r="G19">
        <v>75127</v>
      </c>
      <c r="H19">
        <v>30215</v>
      </c>
      <c r="I19">
        <v>30215</v>
      </c>
      <c r="J19">
        <v>25271</v>
      </c>
      <c r="K19">
        <v>21556</v>
      </c>
      <c r="L19" s="31">
        <v>35322</v>
      </c>
    </row>
    <row r="20" spans="6:16" x14ac:dyDescent="0.25">
      <c r="F20" s="30">
        <f>SUM(F16:F19)</f>
        <v>409190</v>
      </c>
      <c r="G20" s="30">
        <f t="shared" ref="G20:H20" si="0">SUM(G16:G19)</f>
        <v>428151</v>
      </c>
      <c r="H20" s="30">
        <f t="shared" si="0"/>
        <v>222634</v>
      </c>
      <c r="I20" s="30">
        <f>SUM(I16:I19)</f>
        <v>222634</v>
      </c>
      <c r="J20" s="30">
        <f t="shared" ref="J20:L20" si="1">SUM(J16:J19)</f>
        <v>134439</v>
      </c>
      <c r="K20" s="30">
        <f t="shared" si="1"/>
        <v>159552</v>
      </c>
      <c r="L20" s="30">
        <f t="shared" si="1"/>
        <v>35322</v>
      </c>
      <c r="M20" s="30">
        <f>SUM(F20:L20)</f>
        <v>1611922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Gustavo Adolfo Acosta Ochoa</dc:creator>
  <cp:keywords/>
  <dc:description/>
  <cp:lastModifiedBy>Gustavo Adolfo Acosta Ochoa</cp:lastModifiedBy>
  <cp:revision/>
  <dcterms:created xsi:type="dcterms:W3CDTF">2022-12-09T19:50:41Z</dcterms:created>
  <dcterms:modified xsi:type="dcterms:W3CDTF">2025-01-31T16:03:31Z</dcterms:modified>
  <cp:category/>
  <cp:contentStatus/>
</cp:coreProperties>
</file>