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EJORAMIENTO_CONTINUO\Sitio ciudadano\Planeación\2019\"/>
    </mc:Choice>
  </mc:AlternateContent>
  <bookViews>
    <workbookView xWindow="0" yWindow="0" windowWidth="20490" windowHeight="7755" tabRatio="863"/>
  </bookViews>
  <sheets>
    <sheet name="Matriz Inicial Enero" sheetId="23" r:id="rId1"/>
  </sheets>
  <definedNames>
    <definedName name="_xlnm._FilterDatabase" localSheetId="0" hidden="1">'Matriz Inicial Enero'!$A$1:$K$136</definedName>
    <definedName name="_xlnm.Print_Area" localSheetId="0">'Matriz Inicial Enero'!$A$1:$K$136</definedName>
    <definedName name="_xlnm.Print_Titles" localSheetId="0">'Matriz Inicial Enero'!$1:$1</definedName>
  </definedNames>
  <calcPr calcId="152511"/>
</workbook>
</file>

<file path=xl/calcChain.xml><?xml version="1.0" encoding="utf-8"?>
<calcChain xmlns="http://schemas.openxmlformats.org/spreadsheetml/2006/main">
  <c r="I131" i="23" l="1"/>
  <c r="I125" i="23"/>
  <c r="I119" i="23"/>
  <c r="I109" i="23"/>
  <c r="I107" i="23"/>
  <c r="I106" i="23"/>
  <c r="I103" i="23"/>
  <c r="I100" i="23"/>
  <c r="I69" i="23"/>
  <c r="I67" i="23"/>
  <c r="I47" i="23"/>
  <c r="I39" i="23"/>
  <c r="I32" i="23"/>
  <c r="I28" i="23"/>
  <c r="I27" i="23"/>
  <c r="I26" i="23"/>
  <c r="I22" i="23"/>
  <c r="I6" i="23"/>
  <c r="I2" i="23"/>
  <c r="J136" i="23" l="1"/>
  <c r="I136" i="23"/>
</calcChain>
</file>

<file path=xl/comments1.xml><?xml version="1.0" encoding="utf-8"?>
<comments xmlns="http://schemas.openxmlformats.org/spreadsheetml/2006/main">
  <authors>
    <author>Luis Alfonso Correa Lindarte</author>
  </authors>
  <commentList>
    <comment ref="F114" authorId="0" shapeId="0">
      <text>
        <r>
          <rPr>
            <b/>
            <sz val="9"/>
            <color indexed="81"/>
            <rFont val="Tahoma"/>
            <family val="2"/>
          </rPr>
          <t>Luis Alfonso Correa Lindarte:</t>
        </r>
        <r>
          <rPr>
            <sz val="9"/>
            <color indexed="81"/>
            <rFont val="Tahoma"/>
            <family val="2"/>
          </rPr>
          <t xml:space="preserve">
Propuesta:
Avanzar en las acciones priorizadas para la vigencia 2019 de la Política de Sostenibilidad en el marco del Programa de Educación en Sostenibilidad e Innovación - Gran Faro con el fin de promover y fortalecer el Sello de Sostenibilidad, la Cátedra de Sostenibilidad, los Días S y estrategias ligadas a mejorar el desempeño en el Ranking Green Metric.</t>
        </r>
      </text>
    </comment>
  </commentList>
</comments>
</file>

<file path=xl/sharedStrings.xml><?xml version="1.0" encoding="utf-8"?>
<sst xmlns="http://schemas.openxmlformats.org/spreadsheetml/2006/main" count="417" uniqueCount="300">
  <si>
    <t>INDICADOR</t>
  </si>
  <si>
    <t>RESPONSABLE</t>
  </si>
  <si>
    <t>Vicerrector Administrativo</t>
  </si>
  <si>
    <t>Gestión de proyectos de desarrollo social y productivo</t>
  </si>
  <si>
    <t>Recuperación y preservación del patrimonio y del acervo cultural local, regional y nacional</t>
  </si>
  <si>
    <t>Fortalecimiento de las capacidades y servicios de extensión</t>
  </si>
  <si>
    <t>Fomento al emprendimiento</t>
  </si>
  <si>
    <t>Gestión de proyectos de investigación en conjunto con el sector productivo y entidades gubernamentales</t>
  </si>
  <si>
    <t xml:space="preserve">Modernización y adecuación de la infraestructura física
</t>
  </si>
  <si>
    <t>Directora de Talento Humano</t>
  </si>
  <si>
    <t>N°</t>
  </si>
  <si>
    <t>Propiedad intelectual y gestión del conocimiento</t>
  </si>
  <si>
    <t>OBJETIVO</t>
  </si>
  <si>
    <t>Programa de seguimiento y vinculación del egresado y su asociación</t>
  </si>
  <si>
    <t>TOTAL</t>
  </si>
  <si>
    <t>Acreditación institucional y de programas académicos por alta calidad.</t>
  </si>
  <si>
    <t>Incremento y diversificación de las fuentes de recursos para el financiamiento.</t>
  </si>
  <si>
    <t>Modelo de gestión integral de personal administrativo.</t>
  </si>
  <si>
    <t>Fomento al desarrollo humano y salud integral.</t>
  </si>
  <si>
    <t xml:space="preserve">Consolidación de grupos e institutos de investigación.
</t>
  </si>
  <si>
    <t>META</t>
  </si>
  <si>
    <t>PROYECTO</t>
  </si>
  <si>
    <t>Vicerrector de Investigación</t>
  </si>
  <si>
    <t>Director de Bienestar Universitario</t>
  </si>
  <si>
    <t>Modelo de gestión integral de personal docente.</t>
  </si>
  <si>
    <t>Número de estudiantes participantes en eventos académicos nacionales e internacionales</t>
  </si>
  <si>
    <t>Fortalecimiento de los procesos de autoevaluación, acreditación y mejoramiento continuo</t>
  </si>
  <si>
    <t>Formulación de políticas y lineamientos para el diseño y desarrollo curricular</t>
  </si>
  <si>
    <t>Ampliación de cobertura y fortalecimiento de la oferta académica presencial.</t>
  </si>
  <si>
    <t>Fomento del uso de las TIC en los procesos académicos y administrativos</t>
  </si>
  <si>
    <t xml:space="preserve">Programa para la participación bilateral de profesionales, docentes, investigadores y estudiantes en actividades con la industria </t>
  </si>
  <si>
    <t>1. ASEGURAMIENTO DE LA CALIDAD Y ACREDITACIÓN</t>
  </si>
  <si>
    <t>2. FORMACIÓN AVANZADA Y DESARROLLO HUMANO</t>
  </si>
  <si>
    <t>3. INVESTIGACIÓN, INNOVACIÓN Y RESPONSABILIDAD SOCIAL Y AMBIENTAL</t>
  </si>
  <si>
    <t>4. DESARROLLO ORGANIZACIONAL, INFRAESTRUCTURA FÍSICA, TECNOLÓGICA Y DE SERVICIOS</t>
  </si>
  <si>
    <t>Jefe Oficina de Relaciones Internacionales</t>
  </si>
  <si>
    <t>Número de actividades de bienestar realizadas para las familias de estudiantes, docentes, empleados administrativos, pensionados y graduados</t>
  </si>
  <si>
    <t>Porcentaje de beneficiarios del Programa de Almuerzos y Refrigerios Gratuitos que permanecen matriculados.</t>
  </si>
  <si>
    <t>Fortalecimiento de los programas para facilitar permanencia, graduación e inclusión de la comunidad estudiantil</t>
  </si>
  <si>
    <t>Fortalecimiento de los programas de apoyo a la manutención y desarrollo estudiantil</t>
  </si>
  <si>
    <t>Sistema de seguimiento y acompañamiento al Egresado</t>
  </si>
  <si>
    <t>Extensión solidaria y educación continua</t>
  </si>
  <si>
    <t>Participación en convocatorias externas</t>
  </si>
  <si>
    <t>Fortalecimiento de la capacidad financiera</t>
  </si>
  <si>
    <t xml:space="preserve">Movilidad de docentes </t>
  </si>
  <si>
    <t>Fortalecimiento de la planta de personal administrativo</t>
  </si>
  <si>
    <t>Ordenamiento espacial del campus y gestión ambiental</t>
  </si>
  <si>
    <t>Fortalecimiento de la identidad, posicionamiento, presencia digital y de marca de la Universidad del Magdalena</t>
  </si>
  <si>
    <t>Accesibilidad e inclusión</t>
  </si>
  <si>
    <t>Fomento y creación de espacios académicos para el fortalecimiento de las relaciones con el entorno</t>
  </si>
  <si>
    <t>Ampliación, modernización e integración de sistemas de gestión, comunicación e información institucionales</t>
  </si>
  <si>
    <t>TEMA ESTRATÉGICO PDU 2010 - 2019</t>
  </si>
  <si>
    <t>OBJETIVO ESTRATÉGICO</t>
  </si>
  <si>
    <t xml:space="preserve">INICIATIVA ESTRATÉGICA </t>
  </si>
  <si>
    <t>Modernización de la gestión administrativa</t>
  </si>
  <si>
    <t>Mejoramiento de la calidad de vida, bienestar y desarrollo personal de la comunidad universitaria</t>
  </si>
  <si>
    <t>Porcentaje de miembros de la comunidad universitaria participantes en actividades deportivas en los niveles formativo, recreativo y representativo</t>
  </si>
  <si>
    <t>Incrementar la cobertura de los programas de apoyo, inclusión y beneficios estudiantiles orientados a mitigar los factores de riesgo (de exclusión, de marginación o de abandono del sistema educativo)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</si>
  <si>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</si>
  <si>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Incrementar la cobertura de los programas de apoyo a la manutención para mitigar los factores de riesgos económicos que conlleven al abandono del sistema educativo</t>
  </si>
  <si>
    <t>Fortalecimiento de la política de internacionalización de la Universidad del Magdalena</t>
  </si>
  <si>
    <t>Mejorar la calidad, eficacia y eficiencia de la investigación, la docencia y la extensión, mediante la participación en Consorcios y Alianzas Internacionales, movilidad nacional e internacional de estudiantes y en los diferentes espacios y contextos de formación, trabajo y vida universitaria</t>
  </si>
  <si>
    <t>Recursos gestionados por convocatorias (millones de pesos)</t>
  </si>
  <si>
    <t>Número de cátedras realizadas</t>
  </si>
  <si>
    <t>Generar espacios para la interacción universidad - sociedad en las diferentes manifestaciones culturales</t>
  </si>
  <si>
    <t>Implementar el sistema de seguimiento al egresado que fortalezca su vínculo con la Institución.</t>
  </si>
  <si>
    <t>Número de graduados actualizados, carnetizados y participantes en eventos institucionales</t>
  </si>
  <si>
    <t>Promover el desarrollo de proyectos conjuntos universidad - sector público y privado</t>
  </si>
  <si>
    <t>Número de actividades realizadas (exposiciones de arte y etnográficas, actividades culturales y producciones musicales)</t>
  </si>
  <si>
    <t>Número de publicaciones y mecanismos de difusión cultural</t>
  </si>
  <si>
    <t>Número de cursos de capacitación y/o entrenamiento realizados</t>
  </si>
  <si>
    <t>Número de administrativos participantes de cursos de capacitación y/o entrenamiento.</t>
  </si>
  <si>
    <t>Número de empleados administrativos participantes en eventos académicos nacionales e internacionales</t>
  </si>
  <si>
    <t>Número de movilidades y/o intercambios de personal administrativo.</t>
  </si>
  <si>
    <t>Voluntariado Unimagdalena</t>
  </si>
  <si>
    <t>Número de proyectos y/o alianzas gestionados por el Voluntariado Unimagdalena</t>
  </si>
  <si>
    <t>Número de estudiantes activos en el Voluntariado Unimagdalena</t>
  </si>
  <si>
    <t>Número de actividades realizadas por el Voluntariado Unimagdalena</t>
  </si>
  <si>
    <t>Jefe Oficina de Aseguramiento de la Calidad</t>
  </si>
  <si>
    <t>Fomentar la interacción de la Universidad con la comunidad.</t>
  </si>
  <si>
    <t>Infraestructura, Dotación y Equipos para el Fortalecimiento de la Gestión Académica y el Bienestar Universitario</t>
  </si>
  <si>
    <t>Infraestructura, Dotación y Equipos para el Fortalecimiento de la Gestión de la Extensión, la Proyección Social, Ambiental y Cultural</t>
  </si>
  <si>
    <t>Reformular la políticas y lineamientos para el diseño del currículo mediante estrategias participativas de la comunidad interna y externa.</t>
  </si>
  <si>
    <t>Vicerrectora Académica;
Directora Curricular y de Docencia</t>
  </si>
  <si>
    <t>Vicerrectora Académica</t>
  </si>
  <si>
    <t xml:space="preserve"> Vicerrectora Académica</t>
  </si>
  <si>
    <t>Vicerrector de Extensión y Proyección Social</t>
  </si>
  <si>
    <t>Jefe Oficina Asesora de Planeación</t>
  </si>
  <si>
    <t>Vicerrectora Académica; 
Director del CETEP</t>
  </si>
  <si>
    <t>Movilidad nacional e internacional de la comunidad universitaria.</t>
  </si>
  <si>
    <t>Número de solicitudes de protección de producción intelectual tramitadas ante las entidades encargadas (SIC, DNDA, ICA, etc.)</t>
  </si>
  <si>
    <t>Ajustar la infraestructura física, logística y tecnológica de la Universidad tomando como referencia las normas y estándares internacionales de accesibilidad e inclusión.</t>
  </si>
  <si>
    <t>Número de áreas adecuadas o servicios implementados para el mejoramiento de la accesibilidad</t>
  </si>
  <si>
    <t>Nuevos metros cuadrados construidos</t>
  </si>
  <si>
    <t>Espacios adecuados y/o modernizados para el desarrollo de actividades de extensión, proyección social, ambiental y Cultural</t>
  </si>
  <si>
    <t>Número de redes de servicio construidas y/o modernizadas</t>
  </si>
  <si>
    <t>Número de pensiones subrogadas en nómina de Colpensiones y compartidas con la Universidad</t>
  </si>
  <si>
    <t>Ampliar y modernizar la infraestructura física, logísticos y tecnológica orientada a la gestión académica y el bienestar universitario.</t>
  </si>
  <si>
    <t>Ampliar y modernizar la infraestructura física, logísticos y tecnológica orientada a la gestión de la extensión, la proyección social, ambiental y cultural</t>
  </si>
  <si>
    <t>Ampliar y modernizar la infraestructura física, logísticos y tecnológica orientada a la gestión administrativa y la política de regionalización</t>
  </si>
  <si>
    <t>Fortalecer la capacidad financiera de la institución.</t>
  </si>
  <si>
    <t>Generar valor social en el entorno propiciando espacios de reflexión y formación sobre temas de actualidad e interés general, para la comunidad universitaria, organizaciones sociales y sus comunidades de influencia.</t>
  </si>
  <si>
    <t>Número de organizaciones fortalecidas por el trabajo final de los estudiantes en prácticas profesionales en el periodo</t>
  </si>
  <si>
    <t>Fortalecer la gestión institucional, mediante la implementación de tecnologías y herramientas de gestión para mejorar la agilidad de los procesos, la recopilación y entrega oportuna de información, que garanticen el acceso y la calidad de la información pública, y promuevan la rendición de cuentas y la prevención de la corrupción</t>
  </si>
  <si>
    <t>Modelo de gestión integral de personal docente</t>
  </si>
  <si>
    <t>Financiación de la formación científica</t>
  </si>
  <si>
    <t>Infraestructura, dotación y equipos para el fortalecimiento de la gestión administrativa, soporte tecnológico y el campus universitario</t>
  </si>
  <si>
    <t>Desarrollo de competencias y mejoramiento de los resultados en pruebas estandarizadas</t>
  </si>
  <si>
    <t>Fortalecimiento, actualización y cualificación de la planta docente</t>
  </si>
  <si>
    <t>Innovación educativa basada en tecnología</t>
  </si>
  <si>
    <t>Implementación de la política de "Smart University"</t>
  </si>
  <si>
    <t>Modernización y adecuación de la infraestructura física</t>
  </si>
  <si>
    <t>Número de docentes participando en eventos nacionales e internacionales</t>
  </si>
  <si>
    <t>Cualificar los empleados públicos administrativos y promover el intercambio de experiencias, como medios para el fortalecimiento de las competencias laborales y de gestión.</t>
  </si>
  <si>
    <t>Tasa de éxito de estudiantes que reciben asesoría por parte de ayudantes académicos en docencia</t>
  </si>
  <si>
    <t>Talento Magdalena</t>
  </si>
  <si>
    <t>Promover el acceso efectivo a la educación superior a los jóvenes magdalenenses destacados por su mérito académico.</t>
  </si>
  <si>
    <t>Creación de sedes regionales con una oferta académica acorde con las necesidades de la Región.</t>
  </si>
  <si>
    <t>Editar, publicar y divulgar la producción bibliográfica y audiovisual generada por comunidad académica, científica y cultural tanto externa como interna de Unimagdalena</t>
  </si>
  <si>
    <t>Propiedad intelectual y gestión del conocimiento.</t>
  </si>
  <si>
    <t>Número de docentes de Unimagdalena activos en el Voluntariado</t>
  </si>
  <si>
    <t>Número de egresados de Unimagdalena activos en el Voluntariado</t>
  </si>
  <si>
    <t>Número de productos mínimos viables desarrollados.</t>
  </si>
  <si>
    <t>Número de planes de negocios desarrollados</t>
  </si>
  <si>
    <t>Número de graduados beneficiados a través de estímulos académicos</t>
  </si>
  <si>
    <t>Alianzas estratégicas Universidad - Empresa</t>
  </si>
  <si>
    <t>Número de estudiantes activos con practicas profesionales en el exterior</t>
  </si>
  <si>
    <t>Número de alianzas y/o Convenios establecidas con entidades del sector público y privado</t>
  </si>
  <si>
    <t>Porcentaje de incremento del recaudo de  recursos provenientes de la estampilla Refundación de la Universidad del Magdalena de Cara al Nuevo Milenio con relación a la vigencia anterior</t>
  </si>
  <si>
    <t>Retroactivo pensional generado por la subrogación pensional durante la vigencia</t>
  </si>
  <si>
    <t>Fortalecimiento del Sistema de Museos y la Oferta Cultural</t>
  </si>
  <si>
    <t>Porcentaje de puntos totales (Total Score) en Ranking Internacional de Sostenibilidad Ambiental UI Green Metric</t>
  </si>
  <si>
    <t>Número de sistemas de gestión integrados a COGUI+ que cuenten con certificación de sus procesos bajo estándares nacionales y/o internacionales</t>
  </si>
  <si>
    <t>PRESUPUESTO INICIAL</t>
  </si>
  <si>
    <t>Número de docentes cualificados</t>
  </si>
  <si>
    <t>Número de estudiantes activos en prácticas profesionales en entidades públicas</t>
  </si>
  <si>
    <t>Número de estudiantes activos en prácticas profesionales en entidades privadas</t>
  </si>
  <si>
    <t>Vincular a actores universitarios y de la comunidad externa que tengan vocación de servicios para desarrollar proyectos en beneficio de la sociedad en general a través de un ejercicio libre y organizado en cumplimiento de la política de responsabilidad social universitaria</t>
  </si>
  <si>
    <t>Número de seminarios y/o programas de formación continua en: arte, patrimonio cultura y turismo</t>
  </si>
  <si>
    <t>Porcentaje de participación de estudiantes, docentes y Administrativos en actividades de salud</t>
  </si>
  <si>
    <t>Porcentaje de participación de estudiantes, docentes y Administrativos en actividades de Cultura</t>
  </si>
  <si>
    <t>Número de estudiantes participantes en talleres y eventos de formación para el fortalecimiento en competencias genéricas y específicas.</t>
  </si>
  <si>
    <r>
      <rPr>
        <b/>
        <sz val="14"/>
        <rFont val="Arial Narrow"/>
        <family val="2"/>
      </rPr>
      <t>Objetivo 1</t>
    </r>
    <r>
      <rPr>
        <sz val="14"/>
        <rFont val="Arial Narrow"/>
        <family val="2"/>
      </rPr>
      <t xml:space="preserve"> Consolidar un sistema de aseguramiento de la calidad que garantice la acreditación por alta calidad de los programas académicos, a nivel nacional y/o internacional, y la Acreditación Institucional.</t>
    </r>
  </si>
  <si>
    <r>
      <rPr>
        <b/>
        <sz val="14"/>
        <rFont val="Arial Narrow"/>
        <family val="2"/>
      </rPr>
      <t xml:space="preserve">Objetivo 2 </t>
    </r>
    <r>
      <rPr>
        <sz val="14"/>
        <rFont val="Arial Narrow"/>
        <family val="2"/>
      </rPr>
      <t>Fortalecer la internacionalización de los procesos misionales: docencia, investigación y extensión, promoviendo la apertura e interacción con la comunidad internacional.</t>
    </r>
  </si>
  <si>
    <r>
      <rPr>
        <b/>
        <sz val="14"/>
        <rFont val="Arial Narrow"/>
        <family val="2"/>
      </rPr>
      <t xml:space="preserve">Objetivo 3 </t>
    </r>
    <r>
      <rPr>
        <sz val="14"/>
        <rFont val="Arial Narrow"/>
        <family val="2"/>
      </rPr>
      <t>Ampliar cobertura y la oferta académica en el pregrado y en el posgrado.</t>
    </r>
  </si>
  <si>
    <r>
      <rPr>
        <b/>
        <sz val="14"/>
        <rFont val="Arial Narrow"/>
        <family val="2"/>
      </rPr>
      <t xml:space="preserve">Objetivo 5 </t>
    </r>
    <r>
      <rPr>
        <sz val="14"/>
        <rFont val="Arial Narrow"/>
        <family val="2"/>
      </rPr>
      <t>Desarrollar un modelo de gestión de personal que eleve el nivel de formación y competencias del talento humano.</t>
    </r>
  </si>
  <si>
    <r>
      <rPr>
        <b/>
        <sz val="14"/>
        <rFont val="Arial Narrow"/>
        <family val="2"/>
      </rPr>
      <t>Objetivo 5</t>
    </r>
    <r>
      <rPr>
        <sz val="14"/>
        <rFont val="Arial Narrow"/>
        <family val="2"/>
      </rPr>
      <t xml:space="preserve"> Desarrollar un modelo de gestión de personal que eleve el nivel de formación y competencias del talento humano.</t>
    </r>
  </si>
  <si>
    <r>
      <rPr>
        <b/>
        <sz val="14"/>
        <rFont val="Arial Narrow"/>
        <family val="2"/>
      </rPr>
      <t xml:space="preserve">Objetivo 5 </t>
    </r>
    <r>
      <rPr>
        <sz val="14"/>
        <rFont val="Arial Narrow"/>
        <family val="2"/>
      </rPr>
      <t>Desarrollar un modelo de gestión de personal que eleve el nivel de formación y competencias del talento humano</t>
    </r>
  </si>
  <si>
    <r>
      <rPr>
        <b/>
        <sz val="14"/>
        <rFont val="Arial Narrow"/>
        <family val="2"/>
      </rPr>
      <t xml:space="preserve">Objetivo 6 </t>
    </r>
    <r>
      <rPr>
        <sz val="14"/>
        <rFont val="Arial Narrow"/>
        <family val="2"/>
      </rPr>
      <t>Mejorar la calidad de vida y el bienestar de la comunidad universitaria.</t>
    </r>
  </si>
  <si>
    <r>
      <rPr>
        <b/>
        <sz val="14"/>
        <rFont val="Arial Narrow"/>
        <family val="2"/>
      </rPr>
      <t>Objetivo 4</t>
    </r>
    <r>
      <rPr>
        <sz val="14"/>
        <rFont val="Arial Narrow"/>
        <family val="2"/>
      </rPr>
      <t xml:space="preserve"> Fortalecer la presencia regional de la Universidad</t>
    </r>
  </si>
  <si>
    <r>
      <rPr>
        <b/>
        <sz val="14"/>
        <rFont val="Arial Narrow"/>
        <family val="2"/>
      </rPr>
      <t xml:space="preserve">Objetivo 7 </t>
    </r>
    <r>
      <rPr>
        <sz val="14"/>
        <rFont val="Arial Narrow"/>
        <family val="2"/>
      </rPr>
      <t xml:space="preserve">Promover el desarrollo de Ciencia, Tecnología e Innovación que impulse la transformación productiva y el desarrollo sostenible de la región y el país.
</t>
    </r>
  </si>
  <si>
    <r>
      <rPr>
        <b/>
        <sz val="14"/>
        <rFont val="Arial Narrow"/>
        <family val="2"/>
      </rPr>
      <t xml:space="preserve">Objetivo 7 </t>
    </r>
    <r>
      <rPr>
        <sz val="14"/>
        <rFont val="Arial Narrow"/>
        <family val="2"/>
      </rPr>
      <t>Promover el desarrollo de Ciencia, Tecnología e Innovación que impulse la transformación productiva y el desarrollo sostenible de la región y el país.</t>
    </r>
  </si>
  <si>
    <r>
      <rPr>
        <b/>
        <sz val="14"/>
        <rFont val="Arial Narrow"/>
        <family val="2"/>
      </rPr>
      <t xml:space="preserve">Objetivo 8 </t>
    </r>
    <r>
      <rPr>
        <sz val="14"/>
        <rFont val="Arial Narrow"/>
        <family val="2"/>
      </rPr>
      <t>Estimular el uso y apropiación del conocimiento en la solución de problemas del entorno así como la difusión y preservación del patrimonio cultural de las comunidades.</t>
    </r>
  </si>
  <si>
    <r>
      <rPr>
        <b/>
        <sz val="14"/>
        <rFont val="Arial Narrow"/>
        <family val="2"/>
      </rPr>
      <t>Objetivo 8</t>
    </r>
    <r>
      <rPr>
        <sz val="14"/>
        <rFont val="Arial Narrow"/>
        <family val="2"/>
      </rPr>
      <t xml:space="preserve"> Estimular el uso y apropiación del conocimiento en la solución de problemas del entorno así como la difusión y preservación del patrimonio cultural de las comunidades.</t>
    </r>
  </si>
  <si>
    <r>
      <rPr>
        <b/>
        <sz val="14"/>
        <rFont val="Arial Narrow"/>
        <family val="2"/>
      </rPr>
      <t xml:space="preserve">Objetivo 9 </t>
    </r>
    <r>
      <rPr>
        <sz val="14"/>
        <rFont val="Arial Narrow"/>
        <family val="2"/>
      </rPr>
      <t>Fortalecer la relación y cooperación universidad-empresa-estado en articulación con la sociedad.</t>
    </r>
  </si>
  <si>
    <r>
      <rPr>
        <b/>
        <sz val="14"/>
        <rFont val="Arial Narrow"/>
        <family val="2"/>
      </rPr>
      <t xml:space="preserve">Objetivo 10 </t>
    </r>
    <r>
      <rPr>
        <sz val="14"/>
        <rFont val="Arial Narrow"/>
        <family val="2"/>
      </rPr>
      <t>Ampliar y modernizar la infraestructura de manera sostenible y amigable con el ambiente.</t>
    </r>
  </si>
  <si>
    <r>
      <rPr>
        <b/>
        <sz val="14"/>
        <rFont val="Arial Narrow"/>
        <family val="2"/>
      </rPr>
      <t xml:space="preserve">Objetivo 11 </t>
    </r>
    <r>
      <rPr>
        <sz val="14"/>
        <rFont val="Arial Narrow"/>
        <family val="2"/>
      </rPr>
      <t>Adoptar una estructura organizacional acorde con el crecimiento y desarrollo de la Institución</t>
    </r>
  </si>
  <si>
    <r>
      <rPr>
        <b/>
        <sz val="14"/>
        <rFont val="Arial Narrow"/>
        <family val="2"/>
      </rPr>
      <t xml:space="preserve">Objetivo 12 </t>
    </r>
    <r>
      <rPr>
        <sz val="14"/>
        <rFont val="Arial Narrow"/>
        <family val="2"/>
      </rPr>
      <t>Apropiar y articular el uso de las TIC en los procesos misionales, estratégicos y de apoyo.</t>
    </r>
  </si>
  <si>
    <r>
      <t xml:space="preserve">
</t>
    </r>
    <r>
      <rPr>
        <b/>
        <sz val="14"/>
        <rFont val="Arial Narrow"/>
        <family val="2"/>
      </rPr>
      <t xml:space="preserve">Objetivo 14 </t>
    </r>
    <r>
      <rPr>
        <sz val="14"/>
        <rFont val="Arial Narrow"/>
        <family val="2"/>
      </rPr>
      <t xml:space="preserve">Diversificar mecanismos de gestión de recursos financieros que garanticen el cumplimiento de la misión institucional.
</t>
    </r>
  </si>
  <si>
    <t>Movilidad de estudiantes</t>
  </si>
  <si>
    <t>Facilitar la gestión para la consecución de recursos externos mediante la presentación de ofertas de servicios  para suplir las necesidades expresadas por entidades publicas y/o empresas  privadas</t>
  </si>
  <si>
    <t>Número de actividades de salud familiar y convivencia social, ambiental y cultural (Jornadas de atención integral)</t>
  </si>
  <si>
    <t>PRESUPUESTO</t>
  </si>
  <si>
    <t>Fortalecimiento de la cultura de la planeación y el direccionamiento estratégico</t>
  </si>
  <si>
    <t>Número de actividades para facilitar la permanencia y la inclusión de la comunidad estudiantil</t>
  </si>
  <si>
    <t>Consolidación de la Oferta Académica de la Universidad del Magdalena</t>
  </si>
  <si>
    <t>Edición, publicación y divulgación de productos bibliográficos</t>
  </si>
  <si>
    <t>Gestión y fortalecimiento de relaciones con el entorno para actividades de ciencia, tecnología e innovación</t>
  </si>
  <si>
    <t>Gestión y transferencia de la propiedad intelectual resultante de actividades de ciencia, tecnología e innovación</t>
  </si>
  <si>
    <t>Infraestructura y dotación locativa, tecnológica o bibliográfica para actividades de ciencia, tecnología e innovación</t>
  </si>
  <si>
    <t>Organización y participación en eventos de ciencia, tecnología e innovación</t>
  </si>
  <si>
    <t>Programa de Atención Psicológica</t>
  </si>
  <si>
    <t>Fortalecimiento de unidades organizativas que realizan o gestionan actividades de ciencia, tecnología e innovación</t>
  </si>
  <si>
    <t>Cultura, fomento y acompañamiento a la innovación y el emprendimiento</t>
  </si>
  <si>
    <t>Financiación y gestión de proyectos de ciencia, tecnología e innovación</t>
  </si>
  <si>
    <r>
      <rPr>
        <b/>
        <sz val="14"/>
        <rFont val="Arial Narrow"/>
        <family val="2"/>
      </rPr>
      <t xml:space="preserve">Objetivo 4 </t>
    </r>
    <r>
      <rPr>
        <sz val="14"/>
        <rFont val="Arial Narrow"/>
        <family val="2"/>
      </rPr>
      <t>Fortalecer la presencia regional de la Universidad</t>
    </r>
  </si>
  <si>
    <t>Sedes regionales de la Universidad del Magdalena</t>
  </si>
  <si>
    <t>Oportunidades de creación de valor social a partir de la Economía Naranja</t>
  </si>
  <si>
    <t>Formulación del nuevo Plan de Desarrollo Estratégico 2019 -2030</t>
  </si>
  <si>
    <t>Implementación de la Política de Sostenibilidad de la Universidad del Magdalena</t>
  </si>
  <si>
    <r>
      <rPr>
        <b/>
        <sz val="14"/>
        <rFont val="Arial Narrow"/>
        <family val="2"/>
      </rPr>
      <t>Objetivo 10</t>
    </r>
    <r>
      <rPr>
        <sz val="14"/>
        <rFont val="Arial Narrow"/>
        <family val="2"/>
      </rPr>
      <t xml:space="preserve"> Ampliar y modernizar la infraestructura de manera sostenible y amigable con el ambiente.</t>
    </r>
  </si>
  <si>
    <t xml:space="preserve">Plan de Ordenamiento y Fortalecimiento del Campus Biocultural </t>
  </si>
  <si>
    <t>Estructuración de Proyectos para el fortalecimiento de la infraestructura universitaria</t>
  </si>
  <si>
    <t>Número de documentos para el diseño del currículo y seguimiento académico aprobados</t>
  </si>
  <si>
    <t>Número de programas por encima de la media nacional en competencias genéricas y específicas</t>
  </si>
  <si>
    <t>Docentes cualificados en formación y evaluación por competencias</t>
  </si>
  <si>
    <t>Fortalecer las competencias genéricas y específicas de los estudiantes</t>
  </si>
  <si>
    <t>Propiciar el intercambio de estudiantes con comunidades académicas nacionales e internacionales.</t>
  </si>
  <si>
    <t>Propiciar el intercambio de docentes con comunidades académicas nacionales e internacionales.</t>
  </si>
  <si>
    <t>Número de estrategias implementadas para el seguimiento académico.</t>
  </si>
  <si>
    <t>Número de programas creados</t>
  </si>
  <si>
    <t>Fortalecer los procesos de seguimiento y nueva oferta académica</t>
  </si>
  <si>
    <t>Fortalecer la cualificación y formación avanzada de los docentes de carrera</t>
  </si>
  <si>
    <t>Número de docentes en proceso de Formación Avanzada</t>
  </si>
  <si>
    <t>Brindar servicios ayuda psicológica asistencial a estudiantes que presentan dificultades personales y académicas</t>
  </si>
  <si>
    <t>Número de estudiantes que ingresan al programa</t>
  </si>
  <si>
    <t>Número de docentes formados en uso y apropiación de TIC en actividades de enseñanza</t>
  </si>
  <si>
    <t>Número de cursos rediseñados e implementados en aula virtual con la asesoría del CETEP</t>
  </si>
  <si>
    <t>Fomentar la incorporación de las TIC en las actividades de enseñanza, aprendizaje e investigación creativa.</t>
  </si>
  <si>
    <t>Espacios adecuados y/o modernizados para el desarrollo de la gestión administrativa (metros cuadrados)</t>
  </si>
  <si>
    <t>Metros lineales de archivo intervenidos</t>
  </si>
  <si>
    <t>Gestión de recursos de orden nacional y territorial y empresas privadas durante la vigencia para inversión o funcionamiento</t>
  </si>
  <si>
    <t>Disminución del gasto anual por pago de mesadas pensionales durante la vigencia</t>
  </si>
  <si>
    <t xml:space="preserve">Fortalecer el concepto de "Smart University" a partir de la incorporación de sistemas de información y tecnologías emergentes, así como la adecuación de espacios físicos y/o virtuales acordes con la visión de una universidad de tercera generación, incluyente, innovadora y sostenible. </t>
  </si>
  <si>
    <t>Porcentaje de ejecución del proyecto de infraestructura sostenible e inteligente "BOHÍOS" para su articulación con el campus universitario y la participación en la competencia internacional Solar Decathlon Latinoamérica 2019</t>
  </si>
  <si>
    <t>Número de plataformas digitales y virtuales implementadas, enmarcadas en la política de Smart University</t>
  </si>
  <si>
    <t>Número de espacios físicos adecuados y/o modernizados bajo el concepto de Smart University</t>
  </si>
  <si>
    <t>Evaluar el Plan de Desarrollo Físico Universidad del Magdalena 2001-2020 con el fin de estructurar un plan de ordenamiento del campus universitario que se pueda integrar a la formulación del nuevo plan de desarrollo institucional 2019-2030, y al fortalecimiento del campus desde una concepción biocultural.</t>
  </si>
  <si>
    <t>Número de documentos desarrollados para el diagnóstico, diseño y formulación del Plan de Ordenamiento del Campus Universitario</t>
  </si>
  <si>
    <t>Número de espacios físicos adecuados y/o modernizados bajo los conceptos de Campus Biocultural y Campus Museo</t>
  </si>
  <si>
    <t>Avanzar en las acciones priorizadas para la vigencia de la Política de Sostenibilidad con el fin de promover y fortalecer las estrategias ligadas a mejorar el desempeño en el Ranking Green Metric.</t>
  </si>
  <si>
    <t>Número de jornadas de sensibilización y promoción de hábitos y estilos de vida saludables, sostenibles y seguros (Días S)</t>
  </si>
  <si>
    <t>Número de hojas de ruta definidas para la  implementación del Sello de Sostenibilidad en programas académicos</t>
  </si>
  <si>
    <t xml:space="preserve">Número de sistemas y/o aplicaciones de apoyo a la gestión integrados e implementados </t>
  </si>
  <si>
    <t>Mejorar el posicionamiento y la presencia digital y de marca de Unimagdalena, a través de la participación en rankings, auditorías y procesos de certificación y estudios de evaluación comparativa internacionales, difusión en medios de comunicación, desarrollo de  plataformas digitales que promuevan la oferta científica, cultural y artística, y el refinamiento de marca institucional.</t>
  </si>
  <si>
    <t>Informe de Resultados de Procesos de  posicionamiento internacional con la firma QS para la vigencia 2019 (Ranking, Auditoría, Benchmarking)</t>
  </si>
  <si>
    <t>Informe trimestral de difusión y posicionamiento en medios de comunicación de la Universidad del Magdalena.</t>
  </si>
  <si>
    <t>Documento Manual de Imagen creado y aprobado.</t>
  </si>
  <si>
    <t>Número de documentos desarrollados para la planeación estratégica de los ejes misionales en el horizonte 2019-2030</t>
  </si>
  <si>
    <t>Número de documentos desarrollados para la planeación estratégica de las facultades en el horizonte 2019-2030</t>
  </si>
  <si>
    <t>Número de jornadas participativas para el diseño y  formulación del Portafolio Integrado de Desarrollo Institucional 2019-2030 alineado con los Objetivos de Desarrollo Sostenible (ODS) y tendencias globales.</t>
  </si>
  <si>
    <r>
      <rPr>
        <b/>
        <sz val="14"/>
        <rFont val="Arial Narrow"/>
        <family val="2"/>
      </rPr>
      <t xml:space="preserve">Objetivo 10 </t>
    </r>
    <r>
      <rPr>
        <sz val="14"/>
        <rFont val="Arial Narrow"/>
        <family val="2"/>
      </rPr>
      <t>Ampliar y modernizar la infraestructura de manera sostenible y amigable con el ambiente</t>
    </r>
  </si>
  <si>
    <r>
      <rPr>
        <b/>
        <sz val="14"/>
        <rFont val="Arial Narrow"/>
        <family val="2"/>
      </rPr>
      <t>Objetivo 10</t>
    </r>
    <r>
      <rPr>
        <sz val="14"/>
        <rFont val="Arial Narrow"/>
        <family val="2"/>
      </rPr>
      <t xml:space="preserve"> Ampliar y modernizar la infraestructura de manera sostenible y amigable con el ambiente</t>
    </r>
  </si>
  <si>
    <t>Número de Proyectos formulados para el fortalecimiento de la infraestructura universitaria</t>
  </si>
  <si>
    <t>Número de propuestas de proyectos de CTI presentadas para financiación interna, externa y de cooperación internacional.</t>
  </si>
  <si>
    <t>Número de proyectos de CTI con financiación interna, externa y de cooperación internacional que inician en la vigencia.</t>
  </si>
  <si>
    <t>Número de propuestas de trabajos de grado en alguna modalidad relacionada con investigación presentados en convocatorias internas de financiación.</t>
  </si>
  <si>
    <t>Número de graduados con trabajos de grado en alguna modalidad relacionada con investigación.</t>
  </si>
  <si>
    <t>Número de trabajos de grado en modalidad investigación finalizados.</t>
  </si>
  <si>
    <t>Número de unidades organizativas fortalecidas.</t>
  </si>
  <si>
    <t>Financiar y gestionar proyectos de CTI, con el fin de generar producción intelectual y fortalecer las capacidades de los grupos de investigación.</t>
  </si>
  <si>
    <t>Mejorar las capacidades científicas de profesores y funcionarios miembros de grupos de investigación de la Universidad, por medio de apoyo financiero para adelantar estudios en programas de maestrías y doctorado en instituciones colombianas o extranjeras.</t>
  </si>
  <si>
    <t>Proteger y transferir la producción intelectual de carácter científico, tecnológico o artístico y cultural,  resultante de actividades de ciencia, tecnología e innovación.</t>
  </si>
  <si>
    <t>Número de convenios o contratos de transferencia de la propiedad intelectual.</t>
  </si>
  <si>
    <t>Número de obras bibliográficas y audiovisuales publicados por la editorial.</t>
  </si>
  <si>
    <t>Número de ediciones (volúmenes o números) de revistas científicas y divulgativas publicados por la editorial Unimagdalena.</t>
  </si>
  <si>
    <t>Número de artículos de autoría de investigadores de la Unimagdalena sometidos  a evaluación, aceptados para publicación o publicados en el marco de la convocatoria de apoyo a publicación de artículos en inglés.</t>
  </si>
  <si>
    <t>Número de participaciones de la  Editorial Unimagdalena en ferias de libros nacionales e internacionales.</t>
  </si>
  <si>
    <t>Número de indexaciones, Indizaciones y repositorios  a nivel nacional e internacional de las revista institucionales.</t>
  </si>
  <si>
    <t>Número de productos bibliográficos publicados en coedición.</t>
  </si>
  <si>
    <t>Mejorar las capacidades del talento humano dedicado a actividades de CTI,  por medio de capacitaciones de diversos tipos y la participación en eventos CTI.</t>
  </si>
  <si>
    <t>Número de eventos de CTI organizados por la Unimagdalena.</t>
  </si>
  <si>
    <t>Número de participantes en eventos de CTI organizados por la Unimagdalena.</t>
  </si>
  <si>
    <t>Número de profesores o investigadores miembros de grupos de investigación participantes en eventos de CTI nacionales e internacionales.</t>
  </si>
  <si>
    <t>Número de actividades de capacitación y otras actividades académicas en CTI organizados por la Unimagdalena</t>
  </si>
  <si>
    <t>Número de participantes en capacitaciones y otras actividades académicas en CTI organizados por la Unimagdalena.</t>
  </si>
  <si>
    <t>Número de estudiantes y jóvenes investigadores miembros de grupos de investigación participantes en eventos de CTI nacionales e internacionales.</t>
  </si>
  <si>
    <t>Crear y fortalecer relaciones con organizaciones del entorno que permitan dinamizar la realización de actividades de CTI  por medio del establecimiento y operación de convenios, la movilidad saliente y entrante, entre otros.</t>
  </si>
  <si>
    <t>Número de convenios para dinamizar y realizar actividades de CTI.</t>
  </si>
  <si>
    <t>Número de movilidades para gestión y fortalecimiento de las relaciones con el entorno para actividades de CTI.</t>
  </si>
  <si>
    <t>Número de sesiones del Comité Universidad Empresa Estado.</t>
  </si>
  <si>
    <t>Mejorar la infraestructura física y tecnológica para actividades de CTI con la construcción o adecuación de espacios físicos, la adquisición o mejoramiento de equipos,  incorporación de tecnologías de información y comunicación, y de fuentes de conocimiento científico como  bases de datos y demás material bibliográfico.</t>
  </si>
  <si>
    <t>Número de bases de datos y herramientas informáticas para CTI adquiridos o con membresía.</t>
  </si>
  <si>
    <t>Número de equipos, licencias de software y  libros para CTI adquiridos.</t>
  </si>
  <si>
    <t>Número de espacios físicos, nuevos o mejorados,  para actividades de CTI.</t>
  </si>
  <si>
    <t>Fomentar, hacer seguimiento y promover los procesos de Autoevaluación, Acreditación y Aseguramiento de la calidad en los programas académicos y en la Institución.</t>
  </si>
  <si>
    <t>Radicación del informe de Autoevaluación con fines de Renovación de Acreditación Institucional</t>
  </si>
  <si>
    <t>Número de programas radicados ante el MEN para solicitud de registro calificado.</t>
  </si>
  <si>
    <t>Número de programas radicados ante el MEN para renovación de registro calificado</t>
  </si>
  <si>
    <t>Número de programas radicados ante el CNA para solicitud de acreditación de alta calidad o renovación</t>
  </si>
  <si>
    <t>Acompañar a los miembros de la comunidad universitaria interesados en realizar actividades de innovación y emprendimiento que puedan resultar en productos mínimos viables, planes de negocio o empresas Spin- Off o StartUp.</t>
  </si>
  <si>
    <t>Vicerrectora Académica; Decanos de Facultades</t>
  </si>
  <si>
    <t>Garantizar la apertura de sedes de la Universidad del Magdalena, de acuerdo con las necesidades del entorno y las aspiraciones de la población.</t>
  </si>
  <si>
    <t>Diseños y Estudios previos Elaborados</t>
  </si>
  <si>
    <t>SI</t>
  </si>
  <si>
    <t>Número de alianzas estratégicas establecidas con instituciones Departamentales para la oferta de programas</t>
  </si>
  <si>
    <t>Porcentaje de Adjudicación de Propuestas presentadas</t>
  </si>
  <si>
    <t>Número de organizaciones sociales participantes en la cátedra</t>
  </si>
  <si>
    <t>Número de personas capacitadas en los programas de educación continua</t>
  </si>
  <si>
    <t>Autorización para la prestación del servicio de Bolsa de Empleo</t>
  </si>
  <si>
    <t>Desarrollar procesos de articulación entre la academia y la sociedad con el fin de promover y desarrollar actividades asociadas a la economía naranja, para generar valor económico y social en las comunidades.</t>
  </si>
  <si>
    <t>Número de beneficiarios de los programas de formación</t>
  </si>
  <si>
    <t>Número de proyectos formulados</t>
  </si>
  <si>
    <t xml:space="preserve">Documento semestral de evaluación integral de la Cátedra de Sostenibilidad </t>
  </si>
  <si>
    <t>Número de estudiantes internacionales y nacionales en movilidad entrante</t>
  </si>
  <si>
    <t>Número de estudiantes atendidos en los servicios psicológicos en atención individual</t>
  </si>
  <si>
    <t>Número de materiales y objetos de aprendizajes desarrollados por los profesores con la asesoría del CETEP</t>
  </si>
  <si>
    <t>Número de profesores, funcionarios o graduados miembros de grupos de investigación beneficiados.</t>
  </si>
  <si>
    <t>Fortalecer unidades organizativas que realizan o gestionan actividades de ciencia, tecnología e innovación</t>
  </si>
  <si>
    <t>Número de propuestas de trabajos de grado presentadas en modalidad de práctica de innovación y emprendimiento en la vigencia</t>
  </si>
  <si>
    <t>Número de trabajos de grado finalizados en modalidad de práctica de innovación y emprendimiento.</t>
  </si>
  <si>
    <t>Número de sesiones de mentoría de innovación y emprendimiento.</t>
  </si>
  <si>
    <t>Número de investigadores de otras instituciones que visitan la Unimagdalena para realizar actividades de CTI.</t>
  </si>
  <si>
    <t>Número de empresas vinculadas a los servicios y beneficios de los graduados.</t>
  </si>
  <si>
    <t>Número de programas de pregrado reformulados con nuevas políticas y lineamientos</t>
  </si>
  <si>
    <t>Número de docentes con productos concretos en colaboraciones internacionales académicas y científicas</t>
  </si>
  <si>
    <t>Número de actividades de promoción y prevención en salud mental realizadas para la comunidad universitaria</t>
  </si>
  <si>
    <t>Número de encuentros, seminarios y talleres artísticos en arte, cultura para el emprendimiento e innovación tecnológica con cooperación nacional y/o internacional del Sistema de Museos.</t>
  </si>
  <si>
    <t>Formular participativamente el Portafolio Integrado de Desarrollo Institucional 2019-2030 a partir de la articulación de los planes y políticas de desarrollo de cada eje misional y sus unidades organizativas, que a su vez estén alineados con  referentes y tendencias locales, nacionales y globales como los Objetivos de Desarrollo Sostenible (ODS)</t>
  </si>
  <si>
    <t>Formular y Realizar estudios técnicos de prefactibilidad de proyectos estratégicos de infraestructura que posibilite la gestión de fuentes de financiación externas y la planificación financiera en el corto, mediano y largo plazo</t>
  </si>
  <si>
    <t>Aulas, laboratorios y otras áreas adecuadas y/o modernizadas para el desarrollo de actividades académicas</t>
  </si>
  <si>
    <t>Número de miembros de la comunidad universitaria transportados con el parque automotor</t>
  </si>
  <si>
    <t>Número de estudiantes en movilidad nacional e internacional saliente a través de Convocatorias</t>
  </si>
  <si>
    <t>Número de proyectos financiados en convocatorias internacionales</t>
  </si>
  <si>
    <t>Número de actividades de apoyo en iniciativas culturales en proyección de arte y cultura a nivel interno y/o externo</t>
  </si>
  <si>
    <t>Número de programas de educación continua desarrollados por el proceso de extensión y proyección social</t>
  </si>
  <si>
    <t>Número de organizaciones fortalecidas</t>
  </si>
  <si>
    <t>Número de graduados vinculados al programa de emprendimiento</t>
  </si>
  <si>
    <t>Número de graduados vinculados a través de vacantes ofertadas por la Bolsa de Empleo Unimagdalena</t>
  </si>
  <si>
    <r>
      <rPr>
        <b/>
        <sz val="14"/>
        <rFont val="Arial Narrow"/>
        <family val="2"/>
      </rPr>
      <t>Objetivo 13</t>
    </r>
    <r>
      <rPr>
        <sz val="14"/>
        <rFont val="Arial Narrow"/>
        <family val="2"/>
      </rPr>
      <t xml:space="preserve"> Consolidar un modelo de gestión que garantice el aseguramiento de la calidad en la Institución.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</si>
</sst>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* #,##0_);_(* \(#,##0\);_(* &quot;-&quot;??_);_(@_)"/>
    <numFmt numFmtId="165" formatCode="_ * #,##0.00_ ;_ * \-#,##0.00_ ;_ * &quot;-&quot;??_ ;_ @_ "/>
    <numFmt numFmtId="166" formatCode="&quot;$&quot;\ #,##0"/>
    <numFmt numFmtId="167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4"/>
      <name val="Arial Narrow"/>
      <family val="2"/>
    </font>
    <font>
      <sz val="14"/>
      <name val="Arial Narrow"/>
      <family val="2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>
      <alignment vertical="top"/>
    </xf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>
      <alignment vertical="top"/>
    </xf>
    <xf numFmtId="44" fontId="2" fillId="0" borderId="0" quotePrefix="1" applyFont="0" applyFill="0" applyBorder="0" applyAlignment="0">
      <protection locked="0"/>
    </xf>
    <xf numFmtId="0" fontId="3" fillId="0" borderId="0">
      <alignment vertical="top"/>
    </xf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9">
    <xf numFmtId="0" fontId="0" fillId="0" borderId="0" xfId="0"/>
    <xf numFmtId="0" fontId="6" fillId="0" borderId="0" xfId="0" applyNumberFormat="1" applyFont="1" applyFill="1" applyAlignment="1">
      <alignment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3" fontId="6" fillId="0" borderId="0" xfId="1" applyNumberFormat="1" applyFont="1" applyFill="1" applyAlignment="1">
      <alignment horizontal="left" vertical="center" wrapText="1"/>
    </xf>
    <xf numFmtId="3" fontId="6" fillId="0" borderId="0" xfId="1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66" fontId="6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1" quotePrefix="1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9" fontId="6" fillId="0" borderId="1" xfId="3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" quotePrefix="1" applyNumberFormat="1" applyFont="1" applyFill="1" applyBorder="1" applyAlignment="1">
      <alignment horizontal="center" vertical="center" wrapText="1"/>
    </xf>
    <xf numFmtId="166" fontId="6" fillId="0" borderId="1" xfId="2" quotePrefix="1" applyNumberFormat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left" vertical="center" wrapText="1"/>
    </xf>
    <xf numFmtId="0" fontId="6" fillId="0" borderId="0" xfId="1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16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/>
    </xf>
    <xf numFmtId="164" fontId="6" fillId="0" borderId="0" xfId="1" applyNumberFormat="1" applyFont="1" applyFill="1" applyAlignment="1">
      <alignment horizontal="justify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Alignment="1">
      <alignment vertical="center" wrapText="1"/>
    </xf>
    <xf numFmtId="166" fontId="5" fillId="2" borderId="1" xfId="0" applyNumberFormat="1" applyFont="1" applyFill="1" applyBorder="1" applyAlignment="1">
      <alignment horizontal="right" vertical="center" wrapText="1"/>
    </xf>
    <xf numFmtId="166" fontId="5" fillId="0" borderId="0" xfId="0" applyNumberFormat="1" applyFont="1" applyFill="1" applyAlignment="1">
      <alignment horizontal="right" vertical="center" wrapText="1"/>
    </xf>
    <xf numFmtId="3" fontId="6" fillId="0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horizontal="right" vertical="center" wrapText="1"/>
    </xf>
    <xf numFmtId="3" fontId="6" fillId="0" borderId="0" xfId="0" applyNumberFormat="1" applyFont="1" applyFill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66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right" vertical="center" wrapText="1"/>
    </xf>
    <xf numFmtId="166" fontId="6" fillId="0" borderId="4" xfId="0" applyNumberFormat="1" applyFont="1" applyFill="1" applyBorder="1" applyAlignment="1">
      <alignment horizontal="right" vertical="center" wrapText="1"/>
    </xf>
    <xf numFmtId="166" fontId="6" fillId="0" borderId="3" xfId="0" applyNumberFormat="1" applyFont="1" applyFill="1" applyBorder="1" applyAlignment="1">
      <alignment horizontal="right" vertical="center" wrapText="1"/>
    </xf>
    <xf numFmtId="166" fontId="6" fillId="0" borderId="2" xfId="0" applyNumberFormat="1" applyFont="1" applyFill="1" applyBorder="1" applyAlignment="1">
      <alignment horizontal="center" vertical="center" wrapText="1"/>
    </xf>
    <xf numFmtId="166" fontId="6" fillId="0" borderId="4" xfId="0" applyNumberFormat="1" applyFont="1" applyFill="1" applyBorder="1" applyAlignment="1">
      <alignment horizontal="center" vertical="center" wrapText="1"/>
    </xf>
    <xf numFmtId="166" fontId="6" fillId="0" borderId="3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6" fontId="6" fillId="0" borderId="2" xfId="2" applyNumberFormat="1" applyFont="1" applyFill="1" applyBorder="1" applyAlignment="1">
      <alignment horizontal="right" vertical="center" wrapText="1"/>
    </xf>
    <xf numFmtId="166" fontId="6" fillId="0" borderId="4" xfId="2" applyNumberFormat="1" applyFont="1" applyFill="1" applyBorder="1" applyAlignment="1">
      <alignment horizontal="right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49" fontId="6" fillId="0" borderId="1" xfId="1" quotePrefix="1" applyNumberFormat="1" applyFont="1" applyFill="1" applyBorder="1" applyAlignment="1">
      <alignment horizontal="left" vertical="center" wrapText="1"/>
    </xf>
    <xf numFmtId="49" fontId="6" fillId="0" borderId="1" xfId="1" applyNumberFormat="1" applyFont="1" applyFill="1" applyBorder="1" applyAlignment="1">
      <alignment horizontal="left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</cellXfs>
  <cellStyles count="17">
    <cellStyle name="Millares" xfId="1" builtinId="3"/>
    <cellStyle name="Millares [0]" xfId="16" builtinId="6"/>
    <cellStyle name="Millares 14" xfId="15"/>
    <cellStyle name="Millares 2" xfId="7"/>
    <cellStyle name="Millares 2 2 2" xfId="13"/>
    <cellStyle name="Millares 3" xfId="6"/>
    <cellStyle name="Moneda" xfId="2" builtinId="4"/>
    <cellStyle name="Moneda 2" xfId="8"/>
    <cellStyle name="Normal" xfId="0" builtinId="0"/>
    <cellStyle name="Normal 2" xfId="4"/>
    <cellStyle name="Normal 2 2" xfId="9"/>
    <cellStyle name="Normal 2 2 2" xfId="14"/>
    <cellStyle name="Normal 3" xfId="10"/>
    <cellStyle name="Normal 4" xfId="5"/>
    <cellStyle name="Normal 4 2" xfId="11"/>
    <cellStyle name="Porcentaje" xfId="3" builtinId="5"/>
    <cellStyle name="Porcentaje 2" xfId="12"/>
  </cellStyles>
  <dxfs count="0"/>
  <tableStyles count="0" defaultTableStyle="TableStyleMedium2" defaultPivotStyle="PivotStyleLight16"/>
  <colors>
    <mruColors>
      <color rgb="FFFFFF99"/>
      <color rgb="FFFFCC66"/>
      <color rgb="FFAFCB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53"/>
  <sheetViews>
    <sheetView tabSelected="1" view="pageBreakPreview" zoomScaleNormal="55" zoomScaleSheetLayoutView="100" workbookViewId="0">
      <pane ySplit="1" topLeftCell="A128" activePane="bottomLeft" state="frozen"/>
      <selection pane="bottomLeft" activeCell="B2" sqref="B2:B5"/>
    </sheetView>
  </sheetViews>
  <sheetFormatPr baseColWidth="10" defaultColWidth="11.42578125" defaultRowHeight="18" x14ac:dyDescent="0.25"/>
  <cols>
    <col min="1" max="1" width="22.7109375" style="3" customWidth="1"/>
    <col min="2" max="2" width="28.140625" style="3" customWidth="1"/>
    <col min="3" max="3" width="24.28515625" style="3" customWidth="1"/>
    <col min="4" max="4" width="5.85546875" style="4" customWidth="1"/>
    <col min="5" max="5" width="25.85546875" style="5" customWidth="1"/>
    <col min="6" max="6" width="33.140625" style="5" customWidth="1"/>
    <col min="7" max="7" width="49.140625" style="5" customWidth="1"/>
    <col min="8" max="8" width="22.5703125" style="4" customWidth="1"/>
    <col min="9" max="9" width="22.28515625" style="39" hidden="1" customWidth="1"/>
    <col min="10" max="10" width="31.42578125" style="39" customWidth="1"/>
    <col min="11" max="11" width="19.28515625" style="38" customWidth="1"/>
    <col min="12" max="16384" width="11.42578125" style="1"/>
  </cols>
  <sheetData>
    <row r="1" spans="1:11" s="2" customFormat="1" ht="55.5" customHeight="1" x14ac:dyDescent="0.25">
      <c r="A1" s="16" t="s">
        <v>51</v>
      </c>
      <c r="B1" s="16" t="s">
        <v>52</v>
      </c>
      <c r="C1" s="16" t="s">
        <v>53</v>
      </c>
      <c r="D1" s="16" t="s">
        <v>10</v>
      </c>
      <c r="E1" s="16" t="s">
        <v>21</v>
      </c>
      <c r="F1" s="16" t="s">
        <v>12</v>
      </c>
      <c r="G1" s="16" t="s">
        <v>0</v>
      </c>
      <c r="H1" s="16" t="s">
        <v>20</v>
      </c>
      <c r="I1" s="34" t="s">
        <v>133</v>
      </c>
      <c r="J1" s="34" t="s">
        <v>162</v>
      </c>
      <c r="K1" s="34" t="s">
        <v>1</v>
      </c>
    </row>
    <row r="2" spans="1:11" ht="54" x14ac:dyDescent="0.25">
      <c r="A2" s="59" t="s">
        <v>31</v>
      </c>
      <c r="B2" s="59" t="s">
        <v>142</v>
      </c>
      <c r="C2" s="59" t="s">
        <v>15</v>
      </c>
      <c r="D2" s="60">
        <v>1</v>
      </c>
      <c r="E2" s="59" t="s">
        <v>26</v>
      </c>
      <c r="F2" s="59" t="s">
        <v>255</v>
      </c>
      <c r="G2" s="20" t="s">
        <v>256</v>
      </c>
      <c r="H2" s="13">
        <v>1</v>
      </c>
      <c r="I2" s="58">
        <f>25000000</f>
        <v>25000000</v>
      </c>
      <c r="J2" s="58">
        <v>70000000</v>
      </c>
      <c r="K2" s="62" t="s">
        <v>78</v>
      </c>
    </row>
    <row r="3" spans="1:11" ht="36" x14ac:dyDescent="0.25">
      <c r="A3" s="59"/>
      <c r="B3" s="59"/>
      <c r="C3" s="59"/>
      <c r="D3" s="60"/>
      <c r="E3" s="59"/>
      <c r="F3" s="59"/>
      <c r="G3" s="20" t="s">
        <v>257</v>
      </c>
      <c r="H3" s="13">
        <v>12</v>
      </c>
      <c r="I3" s="58"/>
      <c r="J3" s="58"/>
      <c r="K3" s="62"/>
    </row>
    <row r="4" spans="1:11" ht="36" x14ac:dyDescent="0.25">
      <c r="A4" s="59"/>
      <c r="B4" s="59"/>
      <c r="C4" s="59"/>
      <c r="D4" s="60"/>
      <c r="E4" s="59"/>
      <c r="F4" s="59"/>
      <c r="G4" s="20" t="s">
        <v>258</v>
      </c>
      <c r="H4" s="13">
        <v>8</v>
      </c>
      <c r="I4" s="58"/>
      <c r="J4" s="58"/>
      <c r="K4" s="62"/>
    </row>
    <row r="5" spans="1:11" ht="54" x14ac:dyDescent="0.25">
      <c r="A5" s="59"/>
      <c r="B5" s="59"/>
      <c r="C5" s="59"/>
      <c r="D5" s="60"/>
      <c r="E5" s="59"/>
      <c r="F5" s="59"/>
      <c r="G5" s="20" t="s">
        <v>259</v>
      </c>
      <c r="H5" s="13">
        <v>2</v>
      </c>
      <c r="I5" s="58"/>
      <c r="J5" s="58"/>
      <c r="K5" s="62"/>
    </row>
    <row r="6" spans="1:11" ht="77.25" customHeight="1" x14ac:dyDescent="0.25">
      <c r="A6" s="46" t="s">
        <v>31</v>
      </c>
      <c r="B6" s="46" t="s">
        <v>142</v>
      </c>
      <c r="C6" s="46" t="s">
        <v>15</v>
      </c>
      <c r="D6" s="49">
        <v>2</v>
      </c>
      <c r="E6" s="46" t="s">
        <v>27</v>
      </c>
      <c r="F6" s="46" t="s">
        <v>82</v>
      </c>
      <c r="G6" s="20" t="s">
        <v>284</v>
      </c>
      <c r="H6" s="13">
        <v>5</v>
      </c>
      <c r="I6" s="52">
        <f>100000000</f>
        <v>100000000</v>
      </c>
      <c r="J6" s="52">
        <v>50000000</v>
      </c>
      <c r="K6" s="65" t="s">
        <v>83</v>
      </c>
    </row>
    <row r="7" spans="1:11" ht="81.75" customHeight="1" x14ac:dyDescent="0.25">
      <c r="A7" s="69"/>
      <c r="B7" s="69"/>
      <c r="C7" s="69"/>
      <c r="D7" s="68"/>
      <c r="E7" s="48"/>
      <c r="F7" s="69"/>
      <c r="G7" s="20" t="s">
        <v>183</v>
      </c>
      <c r="H7" s="13">
        <v>2</v>
      </c>
      <c r="I7" s="54"/>
      <c r="J7" s="54"/>
      <c r="K7" s="67"/>
    </row>
    <row r="8" spans="1:11" ht="54" x14ac:dyDescent="0.25">
      <c r="A8" s="46" t="s">
        <v>31</v>
      </c>
      <c r="B8" s="46" t="s">
        <v>142</v>
      </c>
      <c r="C8" s="46" t="s">
        <v>15</v>
      </c>
      <c r="D8" s="49">
        <v>3</v>
      </c>
      <c r="E8" s="46" t="s">
        <v>107</v>
      </c>
      <c r="F8" s="46" t="s">
        <v>186</v>
      </c>
      <c r="G8" s="20" t="s">
        <v>141</v>
      </c>
      <c r="H8" s="21">
        <v>1800</v>
      </c>
      <c r="I8" s="52">
        <v>200000000</v>
      </c>
      <c r="J8" s="52">
        <v>100000000</v>
      </c>
      <c r="K8" s="65" t="s">
        <v>84</v>
      </c>
    </row>
    <row r="9" spans="1:11" ht="54" x14ac:dyDescent="0.25">
      <c r="A9" s="47"/>
      <c r="B9" s="47"/>
      <c r="C9" s="47"/>
      <c r="D9" s="50"/>
      <c r="E9" s="47"/>
      <c r="F9" s="47"/>
      <c r="G9" s="20" t="s">
        <v>184</v>
      </c>
      <c r="H9" s="21">
        <v>15</v>
      </c>
      <c r="I9" s="53"/>
      <c r="J9" s="53"/>
      <c r="K9" s="66"/>
    </row>
    <row r="10" spans="1:11" ht="36" x14ac:dyDescent="0.25">
      <c r="A10" s="48"/>
      <c r="B10" s="48"/>
      <c r="C10" s="48"/>
      <c r="D10" s="51"/>
      <c r="E10" s="48"/>
      <c r="F10" s="48"/>
      <c r="G10" s="20" t="s">
        <v>185</v>
      </c>
      <c r="H10" s="21">
        <v>200</v>
      </c>
      <c r="I10" s="54"/>
      <c r="J10" s="54"/>
      <c r="K10" s="67"/>
    </row>
    <row r="11" spans="1:11" ht="131.25" customHeight="1" x14ac:dyDescent="0.25">
      <c r="A11" s="10" t="s">
        <v>31</v>
      </c>
      <c r="B11" s="10" t="s">
        <v>143</v>
      </c>
      <c r="C11" s="10" t="s">
        <v>89</v>
      </c>
      <c r="D11" s="13">
        <v>4</v>
      </c>
      <c r="E11" s="18" t="s">
        <v>159</v>
      </c>
      <c r="F11" s="10" t="s">
        <v>187</v>
      </c>
      <c r="G11" s="20" t="s">
        <v>25</v>
      </c>
      <c r="H11" s="13">
        <v>200</v>
      </c>
      <c r="I11" s="11">
        <v>200000000</v>
      </c>
      <c r="J11" s="11">
        <v>0</v>
      </c>
      <c r="K11" s="12" t="s">
        <v>261</v>
      </c>
    </row>
    <row r="12" spans="1:11" ht="129" customHeight="1" x14ac:dyDescent="0.25">
      <c r="A12" s="10" t="s">
        <v>31</v>
      </c>
      <c r="B12" s="10" t="s">
        <v>143</v>
      </c>
      <c r="C12" s="10" t="s">
        <v>89</v>
      </c>
      <c r="D12" s="13">
        <v>5</v>
      </c>
      <c r="E12" s="18" t="s">
        <v>44</v>
      </c>
      <c r="F12" s="10" t="s">
        <v>188</v>
      </c>
      <c r="G12" s="20" t="s">
        <v>112</v>
      </c>
      <c r="H12" s="13">
        <v>80</v>
      </c>
      <c r="I12" s="11">
        <v>200000000</v>
      </c>
      <c r="J12" s="11">
        <v>0</v>
      </c>
      <c r="K12" s="12" t="s">
        <v>261</v>
      </c>
    </row>
    <row r="13" spans="1:11" ht="36" x14ac:dyDescent="0.25">
      <c r="A13" s="59" t="s">
        <v>31</v>
      </c>
      <c r="B13" s="59" t="s">
        <v>143</v>
      </c>
      <c r="C13" s="59" t="s">
        <v>89</v>
      </c>
      <c r="D13" s="60">
        <v>6</v>
      </c>
      <c r="E13" s="59" t="s">
        <v>60</v>
      </c>
      <c r="F13" s="59" t="s">
        <v>61</v>
      </c>
      <c r="G13" s="20" t="s">
        <v>292</v>
      </c>
      <c r="H13" s="13">
        <v>130</v>
      </c>
      <c r="I13" s="58">
        <v>1000000000</v>
      </c>
      <c r="J13" s="58">
        <v>900000000</v>
      </c>
      <c r="K13" s="62" t="s">
        <v>35</v>
      </c>
    </row>
    <row r="14" spans="1:11" ht="54" x14ac:dyDescent="0.25">
      <c r="A14" s="59"/>
      <c r="B14" s="59"/>
      <c r="C14" s="59"/>
      <c r="D14" s="60"/>
      <c r="E14" s="59"/>
      <c r="F14" s="59"/>
      <c r="G14" s="20" t="s">
        <v>285</v>
      </c>
      <c r="H14" s="13">
        <v>15</v>
      </c>
      <c r="I14" s="58"/>
      <c r="J14" s="58"/>
      <c r="K14" s="62"/>
    </row>
    <row r="15" spans="1:11" ht="36" x14ac:dyDescent="0.25">
      <c r="A15" s="59"/>
      <c r="B15" s="59"/>
      <c r="C15" s="59"/>
      <c r="D15" s="60"/>
      <c r="E15" s="59"/>
      <c r="F15" s="59"/>
      <c r="G15" s="20" t="s">
        <v>274</v>
      </c>
      <c r="H15" s="13">
        <v>50</v>
      </c>
      <c r="I15" s="58"/>
      <c r="J15" s="58"/>
      <c r="K15" s="62"/>
    </row>
    <row r="16" spans="1:11" ht="36" x14ac:dyDescent="0.25">
      <c r="A16" s="59"/>
      <c r="B16" s="59"/>
      <c r="C16" s="59"/>
      <c r="D16" s="60"/>
      <c r="E16" s="59"/>
      <c r="F16" s="59"/>
      <c r="G16" s="20" t="s">
        <v>293</v>
      </c>
      <c r="H16" s="13">
        <v>6</v>
      </c>
      <c r="I16" s="58"/>
      <c r="J16" s="58"/>
      <c r="K16" s="62"/>
    </row>
    <row r="17" spans="1:11" ht="36" customHeight="1" x14ac:dyDescent="0.25">
      <c r="A17" s="46" t="s">
        <v>31</v>
      </c>
      <c r="B17" s="46" t="s">
        <v>144</v>
      </c>
      <c r="C17" s="46" t="s">
        <v>28</v>
      </c>
      <c r="D17" s="49">
        <v>7</v>
      </c>
      <c r="E17" s="46" t="s">
        <v>165</v>
      </c>
      <c r="F17" s="46" t="s">
        <v>191</v>
      </c>
      <c r="G17" s="20" t="s">
        <v>189</v>
      </c>
      <c r="H17" s="13">
        <v>3</v>
      </c>
      <c r="I17" s="52">
        <v>100000000</v>
      </c>
      <c r="J17" s="52">
        <v>50000000</v>
      </c>
      <c r="K17" s="65" t="s">
        <v>84</v>
      </c>
    </row>
    <row r="18" spans="1:11" ht="36" customHeight="1" x14ac:dyDescent="0.25">
      <c r="A18" s="48"/>
      <c r="B18" s="48"/>
      <c r="C18" s="75"/>
      <c r="D18" s="76"/>
      <c r="E18" s="75"/>
      <c r="F18" s="75"/>
      <c r="G18" s="20" t="s">
        <v>190</v>
      </c>
      <c r="H18" s="13">
        <v>6</v>
      </c>
      <c r="I18" s="54"/>
      <c r="J18" s="54"/>
      <c r="K18" s="67"/>
    </row>
    <row r="19" spans="1:11" ht="59.25" customHeight="1" x14ac:dyDescent="0.25">
      <c r="A19" s="59" t="s">
        <v>32</v>
      </c>
      <c r="B19" s="59" t="s">
        <v>145</v>
      </c>
      <c r="C19" s="59" t="s">
        <v>24</v>
      </c>
      <c r="D19" s="60">
        <v>8</v>
      </c>
      <c r="E19" s="59" t="s">
        <v>108</v>
      </c>
      <c r="F19" s="59" t="s">
        <v>192</v>
      </c>
      <c r="G19" s="20" t="s">
        <v>193</v>
      </c>
      <c r="H19" s="13">
        <v>25</v>
      </c>
      <c r="I19" s="52">
        <v>318721114</v>
      </c>
      <c r="J19" s="52">
        <v>286706469</v>
      </c>
      <c r="K19" s="62" t="s">
        <v>85</v>
      </c>
    </row>
    <row r="20" spans="1:11" ht="50.25" customHeight="1" x14ac:dyDescent="0.25">
      <c r="A20" s="59"/>
      <c r="B20" s="59"/>
      <c r="C20" s="59"/>
      <c r="D20" s="60"/>
      <c r="E20" s="59"/>
      <c r="F20" s="59"/>
      <c r="G20" s="20" t="s">
        <v>134</v>
      </c>
      <c r="H20" s="13">
        <v>200</v>
      </c>
      <c r="I20" s="54"/>
      <c r="J20" s="54"/>
      <c r="K20" s="62"/>
    </row>
    <row r="21" spans="1:11" ht="193.5" customHeight="1" x14ac:dyDescent="0.25">
      <c r="A21" s="10" t="s">
        <v>32</v>
      </c>
      <c r="B21" s="10" t="s">
        <v>146</v>
      </c>
      <c r="C21" s="10" t="s">
        <v>104</v>
      </c>
      <c r="D21" s="13">
        <v>9</v>
      </c>
      <c r="E21" s="18" t="s">
        <v>105</v>
      </c>
      <c r="F21" s="10" t="s">
        <v>231</v>
      </c>
      <c r="G21" s="20" t="s">
        <v>277</v>
      </c>
      <c r="H21" s="13">
        <v>10</v>
      </c>
      <c r="I21" s="11">
        <v>300000000</v>
      </c>
      <c r="J21" s="11">
        <v>400000000</v>
      </c>
      <c r="K21" s="12" t="s">
        <v>22</v>
      </c>
    </row>
    <row r="22" spans="1:11" ht="36" x14ac:dyDescent="0.25">
      <c r="A22" s="59" t="s">
        <v>32</v>
      </c>
      <c r="B22" s="59" t="s">
        <v>147</v>
      </c>
      <c r="C22" s="59" t="s">
        <v>17</v>
      </c>
      <c r="D22" s="60">
        <v>10</v>
      </c>
      <c r="E22" s="59" t="s">
        <v>45</v>
      </c>
      <c r="F22" s="59" t="s">
        <v>113</v>
      </c>
      <c r="G22" s="20" t="s">
        <v>70</v>
      </c>
      <c r="H22" s="13">
        <v>60</v>
      </c>
      <c r="I22" s="58">
        <f>100000000</f>
        <v>100000000</v>
      </c>
      <c r="J22" s="58">
        <v>120000000</v>
      </c>
      <c r="K22" s="62" t="s">
        <v>9</v>
      </c>
    </row>
    <row r="23" spans="1:11" ht="37.15" customHeight="1" x14ac:dyDescent="0.25">
      <c r="A23" s="59"/>
      <c r="B23" s="59"/>
      <c r="C23" s="59"/>
      <c r="D23" s="60"/>
      <c r="E23" s="59"/>
      <c r="F23" s="59"/>
      <c r="G23" s="20" t="s">
        <v>71</v>
      </c>
      <c r="H23" s="13">
        <v>270</v>
      </c>
      <c r="I23" s="58"/>
      <c r="J23" s="58"/>
      <c r="K23" s="62"/>
    </row>
    <row r="24" spans="1:11" ht="57" customHeight="1" x14ac:dyDescent="0.25">
      <c r="A24" s="59"/>
      <c r="B24" s="59"/>
      <c r="C24" s="59"/>
      <c r="D24" s="60"/>
      <c r="E24" s="59"/>
      <c r="F24" s="59"/>
      <c r="G24" s="20" t="s">
        <v>72</v>
      </c>
      <c r="H24" s="13">
        <v>20</v>
      </c>
      <c r="I24" s="58"/>
      <c r="J24" s="58"/>
      <c r="K24" s="62"/>
    </row>
    <row r="25" spans="1:11" ht="44.45" customHeight="1" x14ac:dyDescent="0.25">
      <c r="A25" s="59"/>
      <c r="B25" s="59"/>
      <c r="C25" s="59"/>
      <c r="D25" s="60"/>
      <c r="E25" s="59"/>
      <c r="F25" s="59"/>
      <c r="G25" s="20" t="s">
        <v>73</v>
      </c>
      <c r="H25" s="13">
        <v>25</v>
      </c>
      <c r="I25" s="58"/>
      <c r="J25" s="58"/>
      <c r="K25" s="62"/>
    </row>
    <row r="26" spans="1:11" ht="131.25" customHeight="1" x14ac:dyDescent="0.25">
      <c r="A26" s="10" t="s">
        <v>32</v>
      </c>
      <c r="B26" s="10" t="s">
        <v>148</v>
      </c>
      <c r="C26" s="10" t="s">
        <v>18</v>
      </c>
      <c r="D26" s="13">
        <v>11</v>
      </c>
      <c r="E26" s="18" t="s">
        <v>39</v>
      </c>
      <c r="F26" s="10" t="s">
        <v>59</v>
      </c>
      <c r="G26" s="10" t="s">
        <v>37</v>
      </c>
      <c r="H26" s="22">
        <v>0.8</v>
      </c>
      <c r="I26" s="11">
        <f>773194217</f>
        <v>773194217</v>
      </c>
      <c r="J26" s="11">
        <v>1452096511</v>
      </c>
      <c r="K26" s="13" t="s">
        <v>23</v>
      </c>
    </row>
    <row r="27" spans="1:11" ht="177" customHeight="1" x14ac:dyDescent="0.25">
      <c r="A27" s="10" t="s">
        <v>32</v>
      </c>
      <c r="B27" s="10" t="s">
        <v>148</v>
      </c>
      <c r="C27" s="10" t="s">
        <v>18</v>
      </c>
      <c r="D27" s="13">
        <v>12</v>
      </c>
      <c r="E27" s="18" t="s">
        <v>38</v>
      </c>
      <c r="F27" s="10" t="s">
        <v>57</v>
      </c>
      <c r="G27" s="10" t="s">
        <v>114</v>
      </c>
      <c r="H27" s="23">
        <v>0.8</v>
      </c>
      <c r="I27" s="11">
        <f>1800000000</f>
        <v>1800000000</v>
      </c>
      <c r="J27" s="11">
        <v>1500000000</v>
      </c>
      <c r="K27" s="13" t="s">
        <v>23</v>
      </c>
    </row>
    <row r="28" spans="1:11" ht="72.599999999999994" customHeight="1" x14ac:dyDescent="0.25">
      <c r="A28" s="59" t="s">
        <v>32</v>
      </c>
      <c r="B28" s="59" t="s">
        <v>148</v>
      </c>
      <c r="C28" s="59" t="s">
        <v>18</v>
      </c>
      <c r="D28" s="60">
        <v>13</v>
      </c>
      <c r="E28" s="59" t="s">
        <v>55</v>
      </c>
      <c r="F28" s="59" t="s">
        <v>58</v>
      </c>
      <c r="G28" s="10" t="s">
        <v>56</v>
      </c>
      <c r="H28" s="22">
        <v>0.3</v>
      </c>
      <c r="I28" s="58">
        <f>1450000000+50000000</f>
        <v>1500000000</v>
      </c>
      <c r="J28" s="58">
        <v>2221887395</v>
      </c>
      <c r="K28" s="62" t="s">
        <v>23</v>
      </c>
    </row>
    <row r="29" spans="1:11" ht="54" x14ac:dyDescent="0.25">
      <c r="A29" s="59"/>
      <c r="B29" s="59"/>
      <c r="C29" s="59"/>
      <c r="D29" s="60"/>
      <c r="E29" s="59"/>
      <c r="F29" s="59"/>
      <c r="G29" s="10" t="s">
        <v>139</v>
      </c>
      <c r="H29" s="22">
        <v>0.4</v>
      </c>
      <c r="I29" s="58"/>
      <c r="J29" s="58"/>
      <c r="K29" s="62"/>
    </row>
    <row r="30" spans="1:11" ht="55.15" customHeight="1" x14ac:dyDescent="0.25">
      <c r="A30" s="59"/>
      <c r="B30" s="59"/>
      <c r="C30" s="59"/>
      <c r="D30" s="60"/>
      <c r="E30" s="59"/>
      <c r="F30" s="59"/>
      <c r="G30" s="10" t="s">
        <v>140</v>
      </c>
      <c r="H30" s="22">
        <v>0.2</v>
      </c>
      <c r="I30" s="58"/>
      <c r="J30" s="58"/>
      <c r="K30" s="62"/>
    </row>
    <row r="31" spans="1:11" ht="72" x14ac:dyDescent="0.25">
      <c r="A31" s="59"/>
      <c r="B31" s="59"/>
      <c r="C31" s="59"/>
      <c r="D31" s="60"/>
      <c r="E31" s="59"/>
      <c r="F31" s="59"/>
      <c r="G31" s="10" t="s">
        <v>36</v>
      </c>
      <c r="H31" s="13">
        <v>7</v>
      </c>
      <c r="I31" s="58"/>
      <c r="J31" s="58"/>
      <c r="K31" s="62"/>
    </row>
    <row r="32" spans="1:11" ht="135" customHeight="1" x14ac:dyDescent="0.25">
      <c r="A32" s="10" t="s">
        <v>32</v>
      </c>
      <c r="B32" s="10" t="s">
        <v>148</v>
      </c>
      <c r="C32" s="10" t="s">
        <v>18</v>
      </c>
      <c r="D32" s="13">
        <v>14</v>
      </c>
      <c r="E32" s="18" t="s">
        <v>48</v>
      </c>
      <c r="F32" s="18" t="s">
        <v>91</v>
      </c>
      <c r="G32" s="10" t="s">
        <v>92</v>
      </c>
      <c r="H32" s="24">
        <v>6</v>
      </c>
      <c r="I32" s="11">
        <f>0</f>
        <v>0</v>
      </c>
      <c r="J32" s="11">
        <v>180000000</v>
      </c>
      <c r="K32" s="13" t="s">
        <v>2</v>
      </c>
    </row>
    <row r="33" spans="1:11" ht="62.25" customHeight="1" x14ac:dyDescent="0.25">
      <c r="A33" s="46" t="s">
        <v>32</v>
      </c>
      <c r="B33" s="46" t="s">
        <v>148</v>
      </c>
      <c r="C33" s="46" t="s">
        <v>18</v>
      </c>
      <c r="D33" s="49">
        <v>15</v>
      </c>
      <c r="E33" s="46" t="s">
        <v>171</v>
      </c>
      <c r="F33" s="46" t="s">
        <v>194</v>
      </c>
      <c r="G33" s="41" t="s">
        <v>275</v>
      </c>
      <c r="H33" s="24">
        <v>200</v>
      </c>
      <c r="I33" s="42"/>
      <c r="J33" s="52">
        <v>120000000</v>
      </c>
      <c r="K33" s="49" t="s">
        <v>84</v>
      </c>
    </row>
    <row r="34" spans="1:11" ht="57" customHeight="1" x14ac:dyDescent="0.25">
      <c r="A34" s="47"/>
      <c r="B34" s="47"/>
      <c r="C34" s="47"/>
      <c r="D34" s="50"/>
      <c r="E34" s="47"/>
      <c r="F34" s="47"/>
      <c r="G34" s="41" t="s">
        <v>286</v>
      </c>
      <c r="H34" s="24">
        <v>18</v>
      </c>
      <c r="I34" s="42"/>
      <c r="J34" s="53"/>
      <c r="K34" s="50"/>
    </row>
    <row r="35" spans="1:11" ht="52.5" customHeight="1" x14ac:dyDescent="0.25">
      <c r="A35" s="48"/>
      <c r="B35" s="48"/>
      <c r="C35" s="48"/>
      <c r="D35" s="51"/>
      <c r="E35" s="48"/>
      <c r="F35" s="48"/>
      <c r="G35" s="41" t="s">
        <v>164</v>
      </c>
      <c r="H35" s="24">
        <v>10</v>
      </c>
      <c r="I35" s="42"/>
      <c r="J35" s="54"/>
      <c r="K35" s="51"/>
    </row>
    <row r="36" spans="1:11" ht="119.25" customHeight="1" x14ac:dyDescent="0.25">
      <c r="A36" s="10" t="s">
        <v>33</v>
      </c>
      <c r="B36" s="10" t="s">
        <v>149</v>
      </c>
      <c r="C36" s="10" t="s">
        <v>117</v>
      </c>
      <c r="D36" s="13">
        <v>16</v>
      </c>
      <c r="E36" s="18" t="s">
        <v>115</v>
      </c>
      <c r="F36" s="14" t="s">
        <v>116</v>
      </c>
      <c r="G36" s="10" t="s">
        <v>195</v>
      </c>
      <c r="H36" s="13">
        <v>300</v>
      </c>
      <c r="I36" s="11">
        <v>1920000000</v>
      </c>
      <c r="J36" s="11">
        <v>1920000000</v>
      </c>
      <c r="K36" s="13" t="s">
        <v>84</v>
      </c>
    </row>
    <row r="37" spans="1:11" ht="119.25" customHeight="1" x14ac:dyDescent="0.25">
      <c r="A37" s="46" t="s">
        <v>33</v>
      </c>
      <c r="B37" s="46" t="s">
        <v>175</v>
      </c>
      <c r="C37" s="46" t="s">
        <v>117</v>
      </c>
      <c r="D37" s="49">
        <v>17</v>
      </c>
      <c r="E37" s="46" t="s">
        <v>176</v>
      </c>
      <c r="F37" s="77" t="s">
        <v>262</v>
      </c>
      <c r="G37" s="10" t="s">
        <v>263</v>
      </c>
      <c r="H37" s="13" t="s">
        <v>264</v>
      </c>
      <c r="I37" s="11"/>
      <c r="J37" s="52">
        <v>600000000</v>
      </c>
      <c r="K37" s="49" t="s">
        <v>86</v>
      </c>
    </row>
    <row r="38" spans="1:11" ht="119.25" customHeight="1" x14ac:dyDescent="0.25">
      <c r="A38" s="48"/>
      <c r="B38" s="48"/>
      <c r="C38" s="48"/>
      <c r="D38" s="51"/>
      <c r="E38" s="48"/>
      <c r="F38" s="78"/>
      <c r="G38" s="10" t="s">
        <v>265</v>
      </c>
      <c r="H38" s="24">
        <v>10</v>
      </c>
      <c r="I38" s="11"/>
      <c r="J38" s="54"/>
      <c r="K38" s="51"/>
    </row>
    <row r="39" spans="1:11" ht="70.5" customHeight="1" x14ac:dyDescent="0.25">
      <c r="A39" s="59" t="s">
        <v>33</v>
      </c>
      <c r="B39" s="59" t="s">
        <v>150</v>
      </c>
      <c r="C39" s="59" t="s">
        <v>19</v>
      </c>
      <c r="D39" s="60">
        <v>18</v>
      </c>
      <c r="E39" s="59" t="s">
        <v>174</v>
      </c>
      <c r="F39" s="59" t="s">
        <v>230</v>
      </c>
      <c r="G39" s="29" t="s">
        <v>224</v>
      </c>
      <c r="H39" s="31">
        <v>200</v>
      </c>
      <c r="I39" s="58">
        <f>2001000000</f>
        <v>2001000000</v>
      </c>
      <c r="J39" s="58">
        <v>2510400000</v>
      </c>
      <c r="K39" s="62" t="s">
        <v>22</v>
      </c>
    </row>
    <row r="40" spans="1:11" ht="70.5" customHeight="1" x14ac:dyDescent="0.25">
      <c r="A40" s="59"/>
      <c r="B40" s="59"/>
      <c r="C40" s="59"/>
      <c r="D40" s="60"/>
      <c r="E40" s="59"/>
      <c r="F40" s="59"/>
      <c r="G40" s="29" t="s">
        <v>225</v>
      </c>
      <c r="H40" s="31">
        <v>30</v>
      </c>
      <c r="I40" s="58"/>
      <c r="J40" s="58"/>
      <c r="K40" s="62"/>
    </row>
    <row r="41" spans="1:11" ht="70.5" customHeight="1" x14ac:dyDescent="0.25">
      <c r="A41" s="59"/>
      <c r="B41" s="59"/>
      <c r="C41" s="59"/>
      <c r="D41" s="60"/>
      <c r="E41" s="59"/>
      <c r="F41" s="59"/>
      <c r="G41" s="30" t="s">
        <v>226</v>
      </c>
      <c r="H41" s="31">
        <v>100</v>
      </c>
      <c r="I41" s="58"/>
      <c r="J41" s="58"/>
      <c r="K41" s="62"/>
    </row>
    <row r="42" spans="1:11" ht="70.5" customHeight="1" x14ac:dyDescent="0.25">
      <c r="A42" s="59"/>
      <c r="B42" s="59"/>
      <c r="C42" s="59"/>
      <c r="D42" s="60"/>
      <c r="E42" s="59"/>
      <c r="F42" s="59"/>
      <c r="G42" s="30" t="s">
        <v>227</v>
      </c>
      <c r="H42" s="31">
        <v>120</v>
      </c>
      <c r="I42" s="58"/>
      <c r="J42" s="58"/>
      <c r="K42" s="62"/>
    </row>
    <row r="43" spans="1:11" ht="46.5" customHeight="1" x14ac:dyDescent="0.25">
      <c r="A43" s="59"/>
      <c r="B43" s="59"/>
      <c r="C43" s="59"/>
      <c r="D43" s="60"/>
      <c r="E43" s="59"/>
      <c r="F43" s="59"/>
      <c r="G43" s="30" t="s">
        <v>228</v>
      </c>
      <c r="H43" s="31">
        <v>60</v>
      </c>
      <c r="I43" s="58"/>
      <c r="J43" s="58"/>
      <c r="K43" s="62"/>
    </row>
    <row r="44" spans="1:11" ht="160.5" customHeight="1" x14ac:dyDescent="0.25">
      <c r="A44" s="10" t="s">
        <v>33</v>
      </c>
      <c r="B44" s="10" t="s">
        <v>150</v>
      </c>
      <c r="C44" s="10" t="s">
        <v>19</v>
      </c>
      <c r="D44" s="13">
        <v>19</v>
      </c>
      <c r="E44" s="18" t="s">
        <v>172</v>
      </c>
      <c r="F44" s="10" t="s">
        <v>278</v>
      </c>
      <c r="G44" s="20" t="s">
        <v>229</v>
      </c>
      <c r="H44" s="13">
        <v>50</v>
      </c>
      <c r="I44" s="11">
        <v>952900000</v>
      </c>
      <c r="J44" s="11">
        <v>762300000</v>
      </c>
      <c r="K44" s="12" t="s">
        <v>22</v>
      </c>
    </row>
    <row r="45" spans="1:11" ht="71.25" customHeight="1" x14ac:dyDescent="0.25">
      <c r="A45" s="59" t="s">
        <v>33</v>
      </c>
      <c r="B45" s="59" t="s">
        <v>150</v>
      </c>
      <c r="C45" s="59" t="s">
        <v>11</v>
      </c>
      <c r="D45" s="60">
        <v>20</v>
      </c>
      <c r="E45" s="59" t="s">
        <v>168</v>
      </c>
      <c r="F45" s="59" t="s">
        <v>232</v>
      </c>
      <c r="G45" s="30" t="s">
        <v>233</v>
      </c>
      <c r="H45" s="31">
        <v>2</v>
      </c>
      <c r="I45" s="52">
        <v>105600000</v>
      </c>
      <c r="J45" s="52">
        <v>157054812</v>
      </c>
      <c r="K45" s="62" t="s">
        <v>22</v>
      </c>
    </row>
    <row r="46" spans="1:11" ht="76.5" customHeight="1" x14ac:dyDescent="0.25">
      <c r="A46" s="59"/>
      <c r="B46" s="59"/>
      <c r="C46" s="59"/>
      <c r="D46" s="60"/>
      <c r="E46" s="59"/>
      <c r="F46" s="59"/>
      <c r="G46" s="30" t="s">
        <v>90</v>
      </c>
      <c r="H46" s="31">
        <v>50</v>
      </c>
      <c r="I46" s="54"/>
      <c r="J46" s="54"/>
      <c r="K46" s="62"/>
    </row>
    <row r="47" spans="1:11" ht="58.5" customHeight="1" x14ac:dyDescent="0.25">
      <c r="A47" s="46" t="s">
        <v>33</v>
      </c>
      <c r="B47" s="46" t="s">
        <v>151</v>
      </c>
      <c r="C47" s="46" t="s">
        <v>11</v>
      </c>
      <c r="D47" s="49">
        <v>21</v>
      </c>
      <c r="E47" s="46" t="s">
        <v>166</v>
      </c>
      <c r="F47" s="46" t="s">
        <v>118</v>
      </c>
      <c r="G47" s="32" t="s">
        <v>234</v>
      </c>
      <c r="H47" s="31">
        <v>25</v>
      </c>
      <c r="I47" s="52">
        <f>604500000</f>
        <v>604500000</v>
      </c>
      <c r="J47" s="52">
        <v>809600000</v>
      </c>
      <c r="K47" s="65" t="s">
        <v>22</v>
      </c>
    </row>
    <row r="48" spans="1:11" ht="58.5" customHeight="1" x14ac:dyDescent="0.25">
      <c r="A48" s="47"/>
      <c r="B48" s="47"/>
      <c r="C48" s="47"/>
      <c r="D48" s="50"/>
      <c r="E48" s="47"/>
      <c r="F48" s="47"/>
      <c r="G48" s="32" t="s">
        <v>235</v>
      </c>
      <c r="H48" s="31">
        <v>15</v>
      </c>
      <c r="I48" s="53"/>
      <c r="J48" s="53"/>
      <c r="K48" s="66"/>
    </row>
    <row r="49" spans="1:11" ht="90" customHeight="1" x14ac:dyDescent="0.25">
      <c r="A49" s="47"/>
      <c r="B49" s="47"/>
      <c r="C49" s="47"/>
      <c r="D49" s="50"/>
      <c r="E49" s="47"/>
      <c r="F49" s="47"/>
      <c r="G49" s="32" t="s">
        <v>236</v>
      </c>
      <c r="H49" s="31">
        <v>25</v>
      </c>
      <c r="I49" s="53"/>
      <c r="J49" s="53"/>
      <c r="K49" s="66"/>
    </row>
    <row r="50" spans="1:11" ht="58.5" customHeight="1" x14ac:dyDescent="0.25">
      <c r="A50" s="47"/>
      <c r="B50" s="47"/>
      <c r="C50" s="47"/>
      <c r="D50" s="50"/>
      <c r="E50" s="47"/>
      <c r="F50" s="47"/>
      <c r="G50" s="32" t="s">
        <v>237</v>
      </c>
      <c r="H50" s="31">
        <v>10</v>
      </c>
      <c r="I50" s="53"/>
      <c r="J50" s="53"/>
      <c r="K50" s="66"/>
    </row>
    <row r="51" spans="1:11" ht="58.5" customHeight="1" x14ac:dyDescent="0.25">
      <c r="A51" s="47"/>
      <c r="B51" s="47"/>
      <c r="C51" s="47"/>
      <c r="D51" s="50"/>
      <c r="E51" s="47"/>
      <c r="F51" s="47"/>
      <c r="G51" s="32" t="s">
        <v>238</v>
      </c>
      <c r="H51" s="31">
        <v>5</v>
      </c>
      <c r="I51" s="53"/>
      <c r="J51" s="53"/>
      <c r="K51" s="66"/>
    </row>
    <row r="52" spans="1:11" ht="58.5" customHeight="1" x14ac:dyDescent="0.25">
      <c r="A52" s="48"/>
      <c r="B52" s="48"/>
      <c r="C52" s="48"/>
      <c r="D52" s="51"/>
      <c r="E52" s="48"/>
      <c r="F52" s="48"/>
      <c r="G52" s="32" t="s">
        <v>239</v>
      </c>
      <c r="H52" s="31">
        <v>5</v>
      </c>
      <c r="I52" s="54"/>
      <c r="J52" s="54"/>
      <c r="K52" s="67"/>
    </row>
    <row r="53" spans="1:11" ht="60.75" customHeight="1" x14ac:dyDescent="0.25">
      <c r="A53" s="46" t="s">
        <v>33</v>
      </c>
      <c r="B53" s="46" t="s">
        <v>151</v>
      </c>
      <c r="C53" s="46" t="s">
        <v>119</v>
      </c>
      <c r="D53" s="49">
        <v>22</v>
      </c>
      <c r="E53" s="46" t="s">
        <v>170</v>
      </c>
      <c r="F53" s="46" t="s">
        <v>240</v>
      </c>
      <c r="G53" s="30" t="s">
        <v>241</v>
      </c>
      <c r="H53" s="31">
        <v>40</v>
      </c>
      <c r="I53" s="52">
        <v>460000000</v>
      </c>
      <c r="J53" s="52">
        <v>910000000</v>
      </c>
      <c r="K53" s="65" t="s">
        <v>22</v>
      </c>
    </row>
    <row r="54" spans="1:11" ht="60.75" customHeight="1" x14ac:dyDescent="0.25">
      <c r="A54" s="47"/>
      <c r="B54" s="47"/>
      <c r="C54" s="47"/>
      <c r="D54" s="50"/>
      <c r="E54" s="47"/>
      <c r="F54" s="47"/>
      <c r="G54" s="30" t="s">
        <v>242</v>
      </c>
      <c r="H54" s="31">
        <v>500</v>
      </c>
      <c r="I54" s="53"/>
      <c r="J54" s="53"/>
      <c r="K54" s="66"/>
    </row>
    <row r="55" spans="1:11" ht="73.5" customHeight="1" x14ac:dyDescent="0.25">
      <c r="A55" s="47"/>
      <c r="B55" s="47"/>
      <c r="C55" s="47"/>
      <c r="D55" s="50"/>
      <c r="E55" s="47"/>
      <c r="F55" s="47"/>
      <c r="G55" s="30" t="s">
        <v>243</v>
      </c>
      <c r="H55" s="31">
        <v>50</v>
      </c>
      <c r="I55" s="53"/>
      <c r="J55" s="53"/>
      <c r="K55" s="66"/>
    </row>
    <row r="56" spans="1:11" ht="60.75" customHeight="1" x14ac:dyDescent="0.25">
      <c r="A56" s="47"/>
      <c r="B56" s="47"/>
      <c r="C56" s="47"/>
      <c r="D56" s="50"/>
      <c r="E56" s="47"/>
      <c r="F56" s="47"/>
      <c r="G56" s="30" t="s">
        <v>244</v>
      </c>
      <c r="H56" s="31">
        <v>10</v>
      </c>
      <c r="I56" s="53"/>
      <c r="J56" s="53"/>
      <c r="K56" s="66"/>
    </row>
    <row r="57" spans="1:11" ht="60.75" customHeight="1" x14ac:dyDescent="0.25">
      <c r="A57" s="47"/>
      <c r="B57" s="47"/>
      <c r="C57" s="47"/>
      <c r="D57" s="50"/>
      <c r="E57" s="47"/>
      <c r="F57" s="47"/>
      <c r="G57" s="30" t="s">
        <v>245</v>
      </c>
      <c r="H57" s="31">
        <v>150</v>
      </c>
      <c r="I57" s="53"/>
      <c r="J57" s="53"/>
      <c r="K57" s="66"/>
    </row>
    <row r="58" spans="1:11" ht="74.25" customHeight="1" x14ac:dyDescent="0.25">
      <c r="A58" s="48"/>
      <c r="B58" s="48"/>
      <c r="C58" s="48"/>
      <c r="D58" s="51"/>
      <c r="E58" s="48"/>
      <c r="F58" s="48"/>
      <c r="G58" s="30" t="s">
        <v>246</v>
      </c>
      <c r="H58" s="31">
        <v>30</v>
      </c>
      <c r="I58" s="54"/>
      <c r="J58" s="54"/>
      <c r="K58" s="67"/>
    </row>
    <row r="59" spans="1:11" ht="105.75" customHeight="1" x14ac:dyDescent="0.25">
      <c r="A59" s="59" t="s">
        <v>33</v>
      </c>
      <c r="B59" s="59" t="s">
        <v>152</v>
      </c>
      <c r="C59" s="59" t="s">
        <v>3</v>
      </c>
      <c r="D59" s="60">
        <v>23</v>
      </c>
      <c r="E59" s="59" t="s">
        <v>42</v>
      </c>
      <c r="F59" s="59" t="s">
        <v>160</v>
      </c>
      <c r="G59" s="20" t="s">
        <v>266</v>
      </c>
      <c r="H59" s="23">
        <v>0.7</v>
      </c>
      <c r="I59" s="58">
        <v>10000000</v>
      </c>
      <c r="J59" s="58">
        <v>70000000</v>
      </c>
      <c r="K59" s="62" t="s">
        <v>86</v>
      </c>
    </row>
    <row r="60" spans="1:11" ht="105.75" customHeight="1" x14ac:dyDescent="0.25">
      <c r="A60" s="59"/>
      <c r="B60" s="59"/>
      <c r="C60" s="59"/>
      <c r="D60" s="60"/>
      <c r="E60" s="59"/>
      <c r="F60" s="59"/>
      <c r="G60" s="20" t="s">
        <v>62</v>
      </c>
      <c r="H60" s="12">
        <v>12000</v>
      </c>
      <c r="I60" s="58"/>
      <c r="J60" s="58"/>
      <c r="K60" s="62"/>
    </row>
    <row r="61" spans="1:11" s="3" customFormat="1" ht="57" customHeight="1" x14ac:dyDescent="0.25">
      <c r="A61" s="59" t="s">
        <v>33</v>
      </c>
      <c r="B61" s="59" t="s">
        <v>152</v>
      </c>
      <c r="C61" s="59" t="s">
        <v>4</v>
      </c>
      <c r="D61" s="60">
        <v>24</v>
      </c>
      <c r="E61" s="59" t="s">
        <v>130</v>
      </c>
      <c r="F61" s="59" t="s">
        <v>64</v>
      </c>
      <c r="G61" s="20" t="s">
        <v>68</v>
      </c>
      <c r="H61" s="13">
        <v>80</v>
      </c>
      <c r="I61" s="58">
        <v>50000000</v>
      </c>
      <c r="J61" s="58">
        <v>137410430</v>
      </c>
      <c r="K61" s="62" t="s">
        <v>86</v>
      </c>
    </row>
    <row r="62" spans="1:11" s="3" customFormat="1" ht="54" x14ac:dyDescent="0.25">
      <c r="A62" s="59"/>
      <c r="B62" s="59"/>
      <c r="C62" s="59"/>
      <c r="D62" s="60"/>
      <c r="E62" s="59"/>
      <c r="F62" s="59"/>
      <c r="G62" s="20" t="s">
        <v>138</v>
      </c>
      <c r="H62" s="13">
        <v>8</v>
      </c>
      <c r="I62" s="58"/>
      <c r="J62" s="58"/>
      <c r="K62" s="62"/>
    </row>
    <row r="63" spans="1:11" s="3" customFormat="1" ht="55.5" customHeight="1" x14ac:dyDescent="0.25">
      <c r="A63" s="59"/>
      <c r="B63" s="59"/>
      <c r="C63" s="59"/>
      <c r="D63" s="60"/>
      <c r="E63" s="59"/>
      <c r="F63" s="59"/>
      <c r="G63" s="20" t="s">
        <v>69</v>
      </c>
      <c r="H63" s="13">
        <v>4</v>
      </c>
      <c r="I63" s="58"/>
      <c r="J63" s="58"/>
      <c r="K63" s="62"/>
    </row>
    <row r="64" spans="1:11" s="3" customFormat="1" ht="69.75" customHeight="1" x14ac:dyDescent="0.25">
      <c r="A64" s="59"/>
      <c r="B64" s="59"/>
      <c r="C64" s="59"/>
      <c r="D64" s="60"/>
      <c r="E64" s="59"/>
      <c r="F64" s="59"/>
      <c r="G64" s="20" t="s">
        <v>294</v>
      </c>
      <c r="H64" s="13">
        <v>5</v>
      </c>
      <c r="I64" s="58"/>
      <c r="J64" s="58"/>
      <c r="K64" s="62"/>
    </row>
    <row r="65" spans="1:11" s="3" customFormat="1" ht="63" customHeight="1" x14ac:dyDescent="0.25">
      <c r="A65" s="59"/>
      <c r="B65" s="59"/>
      <c r="C65" s="59"/>
      <c r="D65" s="60"/>
      <c r="E65" s="59"/>
      <c r="F65" s="59"/>
      <c r="G65" s="20" t="s">
        <v>294</v>
      </c>
      <c r="H65" s="13">
        <v>5</v>
      </c>
      <c r="I65" s="58"/>
      <c r="J65" s="58"/>
      <c r="K65" s="62"/>
    </row>
    <row r="66" spans="1:11" s="3" customFormat="1" ht="89.25" customHeight="1" x14ac:dyDescent="0.25">
      <c r="A66" s="59"/>
      <c r="B66" s="59"/>
      <c r="C66" s="59"/>
      <c r="D66" s="60"/>
      <c r="E66" s="59"/>
      <c r="F66" s="59"/>
      <c r="G66" s="20" t="s">
        <v>287</v>
      </c>
      <c r="H66" s="13">
        <v>8</v>
      </c>
      <c r="I66" s="58"/>
      <c r="J66" s="58"/>
      <c r="K66" s="62"/>
    </row>
    <row r="67" spans="1:11" ht="91.5" customHeight="1" x14ac:dyDescent="0.25">
      <c r="A67" s="59" t="s">
        <v>33</v>
      </c>
      <c r="B67" s="59" t="s">
        <v>153</v>
      </c>
      <c r="C67" s="59" t="s">
        <v>4</v>
      </c>
      <c r="D67" s="60">
        <v>25</v>
      </c>
      <c r="E67" s="59" t="s">
        <v>49</v>
      </c>
      <c r="F67" s="59" t="s">
        <v>101</v>
      </c>
      <c r="G67" s="20" t="s">
        <v>63</v>
      </c>
      <c r="H67" s="13">
        <v>12</v>
      </c>
      <c r="I67" s="58">
        <f>50000000</f>
        <v>50000000</v>
      </c>
      <c r="J67" s="58">
        <v>30000000</v>
      </c>
      <c r="K67" s="60" t="s">
        <v>86</v>
      </c>
    </row>
    <row r="68" spans="1:11" ht="93" customHeight="1" x14ac:dyDescent="0.25">
      <c r="A68" s="59"/>
      <c r="B68" s="59"/>
      <c r="C68" s="59"/>
      <c r="D68" s="60"/>
      <c r="E68" s="59"/>
      <c r="F68" s="59"/>
      <c r="G68" s="10" t="s">
        <v>267</v>
      </c>
      <c r="H68" s="24">
        <v>20</v>
      </c>
      <c r="I68" s="58"/>
      <c r="J68" s="58"/>
      <c r="K68" s="60"/>
    </row>
    <row r="69" spans="1:11" ht="57" customHeight="1" x14ac:dyDescent="0.25">
      <c r="A69" s="59" t="s">
        <v>33</v>
      </c>
      <c r="B69" s="59" t="s">
        <v>152</v>
      </c>
      <c r="C69" s="59" t="s">
        <v>5</v>
      </c>
      <c r="D69" s="60">
        <v>26</v>
      </c>
      <c r="E69" s="59" t="s">
        <v>41</v>
      </c>
      <c r="F69" s="59" t="s">
        <v>79</v>
      </c>
      <c r="G69" s="20" t="s">
        <v>295</v>
      </c>
      <c r="H69" s="13">
        <v>15</v>
      </c>
      <c r="I69" s="58">
        <f>50000000</f>
        <v>50000000</v>
      </c>
      <c r="J69" s="58">
        <v>80000000</v>
      </c>
      <c r="K69" s="62" t="s">
        <v>86</v>
      </c>
    </row>
    <row r="70" spans="1:11" ht="63" customHeight="1" x14ac:dyDescent="0.25">
      <c r="A70" s="59"/>
      <c r="B70" s="59"/>
      <c r="C70" s="59"/>
      <c r="D70" s="60"/>
      <c r="E70" s="59"/>
      <c r="F70" s="59"/>
      <c r="G70" s="20" t="s">
        <v>268</v>
      </c>
      <c r="H70" s="13">
        <v>2000</v>
      </c>
      <c r="I70" s="58"/>
      <c r="J70" s="58"/>
      <c r="K70" s="62"/>
    </row>
    <row r="71" spans="1:11" ht="59.25" customHeight="1" x14ac:dyDescent="0.25">
      <c r="A71" s="59"/>
      <c r="B71" s="59"/>
      <c r="C71" s="59"/>
      <c r="D71" s="60"/>
      <c r="E71" s="59"/>
      <c r="F71" s="59"/>
      <c r="G71" s="20" t="s">
        <v>161</v>
      </c>
      <c r="H71" s="13">
        <v>20</v>
      </c>
      <c r="I71" s="58"/>
      <c r="J71" s="58"/>
      <c r="K71" s="62"/>
    </row>
    <row r="72" spans="1:11" ht="37.9" customHeight="1" x14ac:dyDescent="0.25">
      <c r="A72" s="59" t="s">
        <v>33</v>
      </c>
      <c r="B72" s="59" t="s">
        <v>152</v>
      </c>
      <c r="C72" s="59" t="s">
        <v>5</v>
      </c>
      <c r="D72" s="60">
        <v>27</v>
      </c>
      <c r="E72" s="59" t="s">
        <v>74</v>
      </c>
      <c r="F72" s="59" t="s">
        <v>137</v>
      </c>
      <c r="G72" s="20" t="s">
        <v>77</v>
      </c>
      <c r="H72" s="13">
        <v>120</v>
      </c>
      <c r="I72" s="58">
        <v>50000000</v>
      </c>
      <c r="J72" s="58">
        <v>50000000</v>
      </c>
      <c r="K72" s="62" t="s">
        <v>86</v>
      </c>
    </row>
    <row r="73" spans="1:11" ht="49.5" customHeight="1" x14ac:dyDescent="0.25">
      <c r="A73" s="59"/>
      <c r="B73" s="59"/>
      <c r="C73" s="59"/>
      <c r="D73" s="60"/>
      <c r="E73" s="59"/>
      <c r="F73" s="59"/>
      <c r="G73" s="20" t="s">
        <v>75</v>
      </c>
      <c r="H73" s="13">
        <v>6</v>
      </c>
      <c r="I73" s="58"/>
      <c r="J73" s="58"/>
      <c r="K73" s="62"/>
    </row>
    <row r="74" spans="1:11" ht="49.5" customHeight="1" x14ac:dyDescent="0.25">
      <c r="A74" s="59"/>
      <c r="B74" s="59"/>
      <c r="C74" s="59"/>
      <c r="D74" s="60"/>
      <c r="E74" s="59"/>
      <c r="F74" s="59"/>
      <c r="G74" s="20" t="s">
        <v>76</v>
      </c>
      <c r="H74" s="13">
        <v>350</v>
      </c>
      <c r="I74" s="58"/>
      <c r="J74" s="58"/>
      <c r="K74" s="62"/>
    </row>
    <row r="75" spans="1:11" ht="49.5" customHeight="1" x14ac:dyDescent="0.25">
      <c r="A75" s="59"/>
      <c r="B75" s="59"/>
      <c r="C75" s="59"/>
      <c r="D75" s="60"/>
      <c r="E75" s="59"/>
      <c r="F75" s="59"/>
      <c r="G75" s="20" t="s">
        <v>120</v>
      </c>
      <c r="H75" s="13">
        <v>20</v>
      </c>
      <c r="I75" s="58"/>
      <c r="J75" s="58"/>
      <c r="K75" s="62"/>
    </row>
    <row r="76" spans="1:11" ht="49.5" customHeight="1" x14ac:dyDescent="0.25">
      <c r="A76" s="59"/>
      <c r="B76" s="59"/>
      <c r="C76" s="59"/>
      <c r="D76" s="60"/>
      <c r="E76" s="59"/>
      <c r="F76" s="59"/>
      <c r="G76" s="20" t="s">
        <v>121</v>
      </c>
      <c r="H76" s="13">
        <v>50</v>
      </c>
      <c r="I76" s="58"/>
      <c r="J76" s="58"/>
      <c r="K76" s="62"/>
    </row>
    <row r="77" spans="1:11" ht="54" customHeight="1" x14ac:dyDescent="0.25">
      <c r="A77" s="59" t="s">
        <v>33</v>
      </c>
      <c r="B77" s="59" t="s">
        <v>152</v>
      </c>
      <c r="C77" s="59" t="s">
        <v>6</v>
      </c>
      <c r="D77" s="60">
        <v>28</v>
      </c>
      <c r="E77" s="59" t="s">
        <v>173</v>
      </c>
      <c r="F77" s="59" t="s">
        <v>260</v>
      </c>
      <c r="G77" s="20" t="s">
        <v>279</v>
      </c>
      <c r="H77" s="13">
        <v>30</v>
      </c>
      <c r="I77" s="58">
        <v>186600000</v>
      </c>
      <c r="J77" s="58">
        <v>243000000</v>
      </c>
      <c r="K77" s="62" t="s">
        <v>22</v>
      </c>
    </row>
    <row r="78" spans="1:11" ht="54" customHeight="1" x14ac:dyDescent="0.25">
      <c r="A78" s="59"/>
      <c r="B78" s="59"/>
      <c r="C78" s="59"/>
      <c r="D78" s="60"/>
      <c r="E78" s="59"/>
      <c r="F78" s="59"/>
      <c r="G78" s="20" t="s">
        <v>280</v>
      </c>
      <c r="H78" s="19">
        <v>10</v>
      </c>
      <c r="I78" s="58"/>
      <c r="J78" s="58"/>
      <c r="K78" s="62"/>
    </row>
    <row r="79" spans="1:11" ht="54" customHeight="1" x14ac:dyDescent="0.25">
      <c r="A79" s="59"/>
      <c r="B79" s="59"/>
      <c r="C79" s="59"/>
      <c r="D79" s="60"/>
      <c r="E79" s="59"/>
      <c r="F79" s="59"/>
      <c r="G79" s="20" t="s">
        <v>122</v>
      </c>
      <c r="H79" s="19">
        <v>5</v>
      </c>
      <c r="I79" s="58"/>
      <c r="J79" s="58"/>
      <c r="K79" s="62"/>
    </row>
    <row r="80" spans="1:11" ht="46.5" customHeight="1" x14ac:dyDescent="0.25">
      <c r="A80" s="59"/>
      <c r="B80" s="59"/>
      <c r="C80" s="59"/>
      <c r="D80" s="60"/>
      <c r="E80" s="59"/>
      <c r="F80" s="59"/>
      <c r="G80" s="20" t="s">
        <v>123</v>
      </c>
      <c r="H80" s="13">
        <v>5</v>
      </c>
      <c r="I80" s="58"/>
      <c r="J80" s="58"/>
      <c r="K80" s="62"/>
    </row>
    <row r="81" spans="1:11" ht="40.5" customHeight="1" x14ac:dyDescent="0.25">
      <c r="A81" s="59"/>
      <c r="B81" s="59"/>
      <c r="C81" s="59"/>
      <c r="D81" s="60"/>
      <c r="E81" s="59"/>
      <c r="F81" s="59"/>
      <c r="G81" s="45" t="s">
        <v>281</v>
      </c>
      <c r="H81" s="31">
        <v>250</v>
      </c>
      <c r="I81" s="58"/>
      <c r="J81" s="58"/>
      <c r="K81" s="62"/>
    </row>
    <row r="82" spans="1:11" ht="40.5" customHeight="1" x14ac:dyDescent="0.25">
      <c r="A82" s="46" t="s">
        <v>33</v>
      </c>
      <c r="B82" s="46" t="s">
        <v>153</v>
      </c>
      <c r="C82" s="46" t="s">
        <v>6</v>
      </c>
      <c r="D82" s="49">
        <v>29</v>
      </c>
      <c r="E82" s="46" t="s">
        <v>177</v>
      </c>
      <c r="F82" s="46" t="s">
        <v>270</v>
      </c>
      <c r="G82" s="10" t="s">
        <v>271</v>
      </c>
      <c r="H82" s="13">
        <v>30</v>
      </c>
      <c r="I82" s="11"/>
      <c r="J82" s="52">
        <v>80000000</v>
      </c>
      <c r="K82" s="65" t="s">
        <v>86</v>
      </c>
    </row>
    <row r="83" spans="1:11" ht="40.5" customHeight="1" x14ac:dyDescent="0.25">
      <c r="A83" s="47"/>
      <c r="B83" s="47"/>
      <c r="C83" s="47"/>
      <c r="D83" s="50"/>
      <c r="E83" s="47"/>
      <c r="F83" s="47"/>
      <c r="G83" s="10" t="s">
        <v>272</v>
      </c>
      <c r="H83" s="13">
        <v>4</v>
      </c>
      <c r="I83" s="11"/>
      <c r="J83" s="53"/>
      <c r="K83" s="66"/>
    </row>
    <row r="84" spans="1:11" ht="66" customHeight="1" x14ac:dyDescent="0.25">
      <c r="A84" s="48"/>
      <c r="B84" s="48"/>
      <c r="C84" s="48"/>
      <c r="D84" s="51"/>
      <c r="E84" s="48"/>
      <c r="F84" s="48"/>
      <c r="G84" s="27" t="s">
        <v>296</v>
      </c>
      <c r="H84" s="13">
        <v>8</v>
      </c>
      <c r="I84" s="17"/>
      <c r="J84" s="54"/>
      <c r="K84" s="67"/>
    </row>
    <row r="85" spans="1:11" ht="60.6" customHeight="1" x14ac:dyDescent="0.25">
      <c r="A85" s="59" t="s">
        <v>33</v>
      </c>
      <c r="B85" s="59" t="s">
        <v>152</v>
      </c>
      <c r="C85" s="59" t="s">
        <v>13</v>
      </c>
      <c r="D85" s="60">
        <v>30</v>
      </c>
      <c r="E85" s="59" t="s">
        <v>40</v>
      </c>
      <c r="F85" s="59" t="s">
        <v>65</v>
      </c>
      <c r="G85" s="20" t="s">
        <v>66</v>
      </c>
      <c r="H85" s="13">
        <v>4000</v>
      </c>
      <c r="I85" s="58">
        <v>50000000</v>
      </c>
      <c r="J85" s="58">
        <v>90000000</v>
      </c>
      <c r="K85" s="62" t="s">
        <v>86</v>
      </c>
    </row>
    <row r="86" spans="1:11" ht="42" customHeight="1" x14ac:dyDescent="0.25">
      <c r="A86" s="59"/>
      <c r="B86" s="59"/>
      <c r="C86" s="59"/>
      <c r="D86" s="60"/>
      <c r="E86" s="59"/>
      <c r="F86" s="59"/>
      <c r="G86" s="20" t="s">
        <v>297</v>
      </c>
      <c r="H86" s="13">
        <v>10</v>
      </c>
      <c r="I86" s="58"/>
      <c r="J86" s="58"/>
      <c r="K86" s="62"/>
    </row>
    <row r="87" spans="1:11" ht="42" customHeight="1" x14ac:dyDescent="0.25">
      <c r="A87" s="59"/>
      <c r="B87" s="59"/>
      <c r="C87" s="59"/>
      <c r="D87" s="60"/>
      <c r="E87" s="59"/>
      <c r="F87" s="59"/>
      <c r="G87" s="20" t="s">
        <v>124</v>
      </c>
      <c r="H87" s="13">
        <v>120</v>
      </c>
      <c r="I87" s="58"/>
      <c r="J87" s="58"/>
      <c r="K87" s="62"/>
    </row>
    <row r="88" spans="1:11" ht="42" customHeight="1" x14ac:dyDescent="0.25">
      <c r="A88" s="59"/>
      <c r="B88" s="59"/>
      <c r="C88" s="59"/>
      <c r="D88" s="60"/>
      <c r="E88" s="59"/>
      <c r="F88" s="59"/>
      <c r="G88" s="20" t="s">
        <v>283</v>
      </c>
      <c r="H88" s="13">
        <v>30</v>
      </c>
      <c r="I88" s="58"/>
      <c r="J88" s="58"/>
      <c r="K88" s="62"/>
    </row>
    <row r="89" spans="1:11" ht="42" customHeight="1" x14ac:dyDescent="0.25">
      <c r="A89" s="59"/>
      <c r="B89" s="59"/>
      <c r="C89" s="59"/>
      <c r="D89" s="60"/>
      <c r="E89" s="59"/>
      <c r="F89" s="59"/>
      <c r="G89" s="20" t="s">
        <v>269</v>
      </c>
      <c r="H89" s="13">
        <v>1</v>
      </c>
      <c r="I89" s="58"/>
      <c r="J89" s="58"/>
      <c r="K89" s="62"/>
    </row>
    <row r="90" spans="1:11" ht="54" x14ac:dyDescent="0.25">
      <c r="A90" s="59"/>
      <c r="B90" s="59"/>
      <c r="C90" s="59"/>
      <c r="D90" s="60"/>
      <c r="E90" s="59"/>
      <c r="F90" s="59"/>
      <c r="G90" s="20" t="s">
        <v>298</v>
      </c>
      <c r="H90" s="13">
        <v>100</v>
      </c>
      <c r="I90" s="58"/>
      <c r="J90" s="58"/>
      <c r="K90" s="62"/>
    </row>
    <row r="91" spans="1:11" s="35" customFormat="1" ht="50.45" customHeight="1" x14ac:dyDescent="0.25">
      <c r="A91" s="59" t="s">
        <v>33</v>
      </c>
      <c r="B91" s="59" t="s">
        <v>154</v>
      </c>
      <c r="C91" s="59" t="s">
        <v>7</v>
      </c>
      <c r="D91" s="60">
        <v>31</v>
      </c>
      <c r="E91" s="59" t="s">
        <v>125</v>
      </c>
      <c r="F91" s="59" t="s">
        <v>67</v>
      </c>
      <c r="G91" s="20" t="s">
        <v>135</v>
      </c>
      <c r="H91" s="13">
        <v>70</v>
      </c>
      <c r="I91" s="58">
        <v>39272140</v>
      </c>
      <c r="J91" s="58">
        <v>40000000</v>
      </c>
      <c r="K91" s="62" t="s">
        <v>86</v>
      </c>
    </row>
    <row r="92" spans="1:11" s="35" customFormat="1" ht="50.45" customHeight="1" x14ac:dyDescent="0.25">
      <c r="A92" s="59"/>
      <c r="B92" s="59"/>
      <c r="C92" s="59"/>
      <c r="D92" s="60"/>
      <c r="E92" s="59"/>
      <c r="F92" s="59"/>
      <c r="G92" s="20" t="s">
        <v>136</v>
      </c>
      <c r="H92" s="13">
        <v>50</v>
      </c>
      <c r="I92" s="58"/>
      <c r="J92" s="58"/>
      <c r="K92" s="62"/>
    </row>
    <row r="93" spans="1:11" s="35" customFormat="1" ht="50.45" customHeight="1" x14ac:dyDescent="0.25">
      <c r="A93" s="59"/>
      <c r="B93" s="59"/>
      <c r="C93" s="59"/>
      <c r="D93" s="60"/>
      <c r="E93" s="59"/>
      <c r="F93" s="59"/>
      <c r="G93" s="20" t="s">
        <v>126</v>
      </c>
      <c r="H93" s="13">
        <v>10</v>
      </c>
      <c r="I93" s="58"/>
      <c r="J93" s="58"/>
      <c r="K93" s="62"/>
    </row>
    <row r="94" spans="1:11" s="35" customFormat="1" ht="50.45" customHeight="1" x14ac:dyDescent="0.25">
      <c r="A94" s="59"/>
      <c r="B94" s="59"/>
      <c r="C94" s="59"/>
      <c r="D94" s="60"/>
      <c r="E94" s="59"/>
      <c r="F94" s="59"/>
      <c r="G94" s="20" t="s">
        <v>127</v>
      </c>
      <c r="H94" s="13">
        <v>50</v>
      </c>
      <c r="I94" s="58"/>
      <c r="J94" s="58"/>
      <c r="K94" s="62"/>
    </row>
    <row r="95" spans="1:11" s="35" customFormat="1" ht="60.75" customHeight="1" x14ac:dyDescent="0.25">
      <c r="A95" s="59"/>
      <c r="B95" s="59"/>
      <c r="C95" s="59"/>
      <c r="D95" s="60"/>
      <c r="E95" s="59"/>
      <c r="F95" s="59"/>
      <c r="G95" s="20" t="s">
        <v>102</v>
      </c>
      <c r="H95" s="13">
        <v>150</v>
      </c>
      <c r="I95" s="58"/>
      <c r="J95" s="58"/>
      <c r="K95" s="62"/>
    </row>
    <row r="96" spans="1:11" s="35" customFormat="1" ht="60" customHeight="1" x14ac:dyDescent="0.25">
      <c r="A96" s="59" t="s">
        <v>33</v>
      </c>
      <c r="B96" s="59" t="s">
        <v>154</v>
      </c>
      <c r="C96" s="59" t="s">
        <v>30</v>
      </c>
      <c r="D96" s="60">
        <v>32</v>
      </c>
      <c r="E96" s="59" t="s">
        <v>167</v>
      </c>
      <c r="F96" s="59" t="s">
        <v>247</v>
      </c>
      <c r="G96" s="30" t="s">
        <v>248</v>
      </c>
      <c r="H96" s="31">
        <v>20</v>
      </c>
      <c r="I96" s="58">
        <v>812580831</v>
      </c>
      <c r="J96" s="58">
        <v>550000000</v>
      </c>
      <c r="K96" s="62" t="s">
        <v>22</v>
      </c>
    </row>
    <row r="97" spans="1:11" s="35" customFormat="1" ht="80.25" customHeight="1" x14ac:dyDescent="0.25">
      <c r="A97" s="59"/>
      <c r="B97" s="59"/>
      <c r="C97" s="59"/>
      <c r="D97" s="60"/>
      <c r="E97" s="59"/>
      <c r="F97" s="59"/>
      <c r="G97" s="20" t="s">
        <v>282</v>
      </c>
      <c r="H97" s="31">
        <v>50</v>
      </c>
      <c r="I97" s="58"/>
      <c r="J97" s="58"/>
      <c r="K97" s="62"/>
    </row>
    <row r="98" spans="1:11" s="35" customFormat="1" ht="66" customHeight="1" x14ac:dyDescent="0.25">
      <c r="A98" s="59"/>
      <c r="B98" s="59"/>
      <c r="C98" s="59"/>
      <c r="D98" s="60"/>
      <c r="E98" s="59"/>
      <c r="F98" s="59"/>
      <c r="G98" s="20" t="s">
        <v>249</v>
      </c>
      <c r="H98" s="31">
        <v>50</v>
      </c>
      <c r="I98" s="58"/>
      <c r="J98" s="58"/>
      <c r="K98" s="62"/>
    </row>
    <row r="99" spans="1:11" s="35" customFormat="1" ht="42" customHeight="1" x14ac:dyDescent="0.25">
      <c r="A99" s="59"/>
      <c r="B99" s="59"/>
      <c r="C99" s="59"/>
      <c r="D99" s="60"/>
      <c r="E99" s="59"/>
      <c r="F99" s="59"/>
      <c r="G99" s="33" t="s">
        <v>250</v>
      </c>
      <c r="H99" s="31">
        <v>6</v>
      </c>
      <c r="I99" s="58"/>
      <c r="J99" s="58"/>
      <c r="K99" s="62"/>
    </row>
    <row r="100" spans="1:11" s="35" customFormat="1" ht="28.9" customHeight="1" x14ac:dyDescent="0.25">
      <c r="A100" s="59" t="s">
        <v>34</v>
      </c>
      <c r="B100" s="59" t="s">
        <v>155</v>
      </c>
      <c r="C100" s="59" t="s">
        <v>8</v>
      </c>
      <c r="D100" s="60">
        <v>33</v>
      </c>
      <c r="E100" s="59" t="s">
        <v>80</v>
      </c>
      <c r="F100" s="70" t="s">
        <v>97</v>
      </c>
      <c r="G100" s="20" t="s">
        <v>93</v>
      </c>
      <c r="H100" s="13">
        <v>14222</v>
      </c>
      <c r="I100" s="58">
        <f>3472715137</f>
        <v>3472715137</v>
      </c>
      <c r="J100" s="58">
        <v>5180307816</v>
      </c>
      <c r="K100" s="62" t="s">
        <v>2</v>
      </c>
    </row>
    <row r="101" spans="1:11" s="35" customFormat="1" ht="53.25" customHeight="1" x14ac:dyDescent="0.25">
      <c r="A101" s="59"/>
      <c r="B101" s="59"/>
      <c r="C101" s="59"/>
      <c r="D101" s="60"/>
      <c r="E101" s="59"/>
      <c r="F101" s="71"/>
      <c r="G101" s="20" t="s">
        <v>290</v>
      </c>
      <c r="H101" s="13">
        <v>15</v>
      </c>
      <c r="I101" s="58"/>
      <c r="J101" s="58"/>
      <c r="K101" s="62"/>
    </row>
    <row r="102" spans="1:11" s="35" customFormat="1" ht="66" customHeight="1" x14ac:dyDescent="0.25">
      <c r="A102" s="59"/>
      <c r="B102" s="59"/>
      <c r="C102" s="59"/>
      <c r="D102" s="60"/>
      <c r="E102" s="59"/>
      <c r="F102" s="71"/>
      <c r="G102" s="20" t="s">
        <v>291</v>
      </c>
      <c r="H102" s="13">
        <v>5500</v>
      </c>
      <c r="I102" s="58"/>
      <c r="J102" s="58"/>
      <c r="K102" s="62"/>
    </row>
    <row r="103" spans="1:11" s="35" customFormat="1" ht="81" customHeight="1" x14ac:dyDescent="0.25">
      <c r="A103" s="59" t="s">
        <v>34</v>
      </c>
      <c r="B103" s="59" t="s">
        <v>155</v>
      </c>
      <c r="C103" s="59" t="s">
        <v>111</v>
      </c>
      <c r="D103" s="60">
        <v>34</v>
      </c>
      <c r="E103" s="59" t="s">
        <v>169</v>
      </c>
      <c r="F103" s="59" t="s">
        <v>251</v>
      </c>
      <c r="G103" s="30" t="s">
        <v>252</v>
      </c>
      <c r="H103" s="31">
        <v>5</v>
      </c>
      <c r="I103" s="58">
        <f>585000000</f>
        <v>585000000</v>
      </c>
      <c r="J103" s="58">
        <v>345000000</v>
      </c>
      <c r="K103" s="62" t="s">
        <v>22</v>
      </c>
    </row>
    <row r="104" spans="1:11" s="35" customFormat="1" ht="81" customHeight="1" x14ac:dyDescent="0.25">
      <c r="A104" s="59"/>
      <c r="B104" s="59"/>
      <c r="C104" s="59"/>
      <c r="D104" s="60"/>
      <c r="E104" s="59"/>
      <c r="F104" s="59"/>
      <c r="G104" s="30" t="s">
        <v>253</v>
      </c>
      <c r="H104" s="31">
        <v>20</v>
      </c>
      <c r="I104" s="58"/>
      <c r="J104" s="58"/>
      <c r="K104" s="62"/>
    </row>
    <row r="105" spans="1:11" s="35" customFormat="1" ht="52.5" customHeight="1" x14ac:dyDescent="0.25">
      <c r="A105" s="59"/>
      <c r="B105" s="59"/>
      <c r="C105" s="59"/>
      <c r="D105" s="60"/>
      <c r="E105" s="59"/>
      <c r="F105" s="59"/>
      <c r="G105" s="30" t="s">
        <v>254</v>
      </c>
      <c r="H105" s="31">
        <v>5</v>
      </c>
      <c r="I105" s="58"/>
      <c r="J105" s="58"/>
      <c r="K105" s="62"/>
    </row>
    <row r="106" spans="1:11" s="35" customFormat="1" ht="120" customHeight="1" x14ac:dyDescent="0.25">
      <c r="A106" s="10" t="s">
        <v>34</v>
      </c>
      <c r="B106" s="10" t="s">
        <v>155</v>
      </c>
      <c r="C106" s="10" t="s">
        <v>8</v>
      </c>
      <c r="D106" s="13">
        <v>35</v>
      </c>
      <c r="E106" s="18" t="s">
        <v>81</v>
      </c>
      <c r="F106" s="15" t="s">
        <v>98</v>
      </c>
      <c r="G106" s="20" t="s">
        <v>94</v>
      </c>
      <c r="H106" s="13">
        <v>2</v>
      </c>
      <c r="I106" s="11">
        <f>200000000</f>
        <v>200000000</v>
      </c>
      <c r="J106" s="11">
        <v>100000000</v>
      </c>
      <c r="K106" s="12" t="s">
        <v>2</v>
      </c>
    </row>
    <row r="107" spans="1:11" s="35" customFormat="1" ht="59.25" customHeight="1" x14ac:dyDescent="0.25">
      <c r="A107" s="59" t="s">
        <v>34</v>
      </c>
      <c r="B107" s="59" t="s">
        <v>155</v>
      </c>
      <c r="C107" s="59" t="s">
        <v>8</v>
      </c>
      <c r="D107" s="60">
        <v>36</v>
      </c>
      <c r="E107" s="59" t="s">
        <v>106</v>
      </c>
      <c r="F107" s="70" t="s">
        <v>99</v>
      </c>
      <c r="G107" s="20" t="s">
        <v>199</v>
      </c>
      <c r="H107" s="13">
        <v>1000</v>
      </c>
      <c r="I107" s="58">
        <f>100000000</f>
        <v>100000000</v>
      </c>
      <c r="J107" s="58">
        <v>500000001</v>
      </c>
      <c r="K107" s="62" t="s">
        <v>2</v>
      </c>
    </row>
    <row r="108" spans="1:11" s="35" customFormat="1" ht="54" customHeight="1" x14ac:dyDescent="0.25">
      <c r="A108" s="59"/>
      <c r="B108" s="59"/>
      <c r="C108" s="59"/>
      <c r="D108" s="60"/>
      <c r="E108" s="59"/>
      <c r="F108" s="71"/>
      <c r="G108" s="20" t="s">
        <v>95</v>
      </c>
      <c r="H108" s="13">
        <v>1</v>
      </c>
      <c r="I108" s="58"/>
      <c r="J108" s="58"/>
      <c r="K108" s="62"/>
    </row>
    <row r="109" spans="1:11" ht="109.5" customHeight="1" x14ac:dyDescent="0.25">
      <c r="A109" s="59" t="s">
        <v>34</v>
      </c>
      <c r="B109" s="59" t="s">
        <v>155</v>
      </c>
      <c r="C109" s="59" t="s">
        <v>46</v>
      </c>
      <c r="D109" s="60">
        <v>37</v>
      </c>
      <c r="E109" s="59" t="s">
        <v>110</v>
      </c>
      <c r="F109" s="59" t="s">
        <v>203</v>
      </c>
      <c r="G109" s="20" t="s">
        <v>204</v>
      </c>
      <c r="H109" s="23">
        <v>0.9</v>
      </c>
      <c r="I109" s="58">
        <f>800000000</f>
        <v>800000000</v>
      </c>
      <c r="J109" s="58">
        <v>200000000</v>
      </c>
      <c r="K109" s="62" t="s">
        <v>87</v>
      </c>
    </row>
    <row r="110" spans="1:11" ht="61.5" customHeight="1" x14ac:dyDescent="0.25">
      <c r="A110" s="59"/>
      <c r="B110" s="59"/>
      <c r="C110" s="59"/>
      <c r="D110" s="60"/>
      <c r="E110" s="59"/>
      <c r="F110" s="59"/>
      <c r="G110" s="20" t="s">
        <v>205</v>
      </c>
      <c r="H110" s="13">
        <v>3</v>
      </c>
      <c r="I110" s="58"/>
      <c r="J110" s="58"/>
      <c r="K110" s="62"/>
    </row>
    <row r="111" spans="1:11" ht="69" customHeight="1" x14ac:dyDescent="0.25">
      <c r="A111" s="59"/>
      <c r="B111" s="59"/>
      <c r="C111" s="59"/>
      <c r="D111" s="60"/>
      <c r="E111" s="59"/>
      <c r="F111" s="59"/>
      <c r="G111" s="20" t="s">
        <v>206</v>
      </c>
      <c r="H111" s="13">
        <v>4</v>
      </c>
      <c r="I111" s="58"/>
      <c r="J111" s="58"/>
      <c r="K111" s="62"/>
    </row>
    <row r="112" spans="1:11" ht="100.5" customHeight="1" x14ac:dyDescent="0.25">
      <c r="A112" s="46" t="s">
        <v>34</v>
      </c>
      <c r="B112" s="46" t="s">
        <v>180</v>
      </c>
      <c r="C112" s="46" t="s">
        <v>46</v>
      </c>
      <c r="D112" s="49">
        <v>38</v>
      </c>
      <c r="E112" s="46" t="s">
        <v>181</v>
      </c>
      <c r="F112" s="46" t="s">
        <v>207</v>
      </c>
      <c r="G112" s="20" t="s">
        <v>208</v>
      </c>
      <c r="H112" s="13">
        <v>3</v>
      </c>
      <c r="I112" s="11"/>
      <c r="J112" s="52">
        <v>400000000</v>
      </c>
      <c r="K112" s="65" t="s">
        <v>87</v>
      </c>
    </row>
    <row r="113" spans="1:11" ht="120.75" customHeight="1" x14ac:dyDescent="0.25">
      <c r="A113" s="48"/>
      <c r="B113" s="48"/>
      <c r="C113" s="48"/>
      <c r="D113" s="51"/>
      <c r="E113" s="48"/>
      <c r="F113" s="48"/>
      <c r="G113" s="20" t="s">
        <v>209</v>
      </c>
      <c r="H113" s="13">
        <v>2</v>
      </c>
      <c r="I113" s="11"/>
      <c r="J113" s="54"/>
      <c r="K113" s="67"/>
    </row>
    <row r="114" spans="1:11" ht="80.25" customHeight="1" x14ac:dyDescent="0.25">
      <c r="A114" s="46" t="s">
        <v>34</v>
      </c>
      <c r="B114" s="46" t="s">
        <v>221</v>
      </c>
      <c r="C114" s="46" t="s">
        <v>46</v>
      </c>
      <c r="D114" s="49">
        <v>39</v>
      </c>
      <c r="E114" s="46" t="s">
        <v>179</v>
      </c>
      <c r="F114" s="46" t="s">
        <v>210</v>
      </c>
      <c r="G114" s="20" t="s">
        <v>211</v>
      </c>
      <c r="H114" s="13">
        <v>6</v>
      </c>
      <c r="I114" s="11"/>
      <c r="J114" s="52">
        <v>200000000</v>
      </c>
      <c r="K114" s="65" t="s">
        <v>87</v>
      </c>
    </row>
    <row r="115" spans="1:11" ht="64.5" customHeight="1" x14ac:dyDescent="0.25">
      <c r="A115" s="47"/>
      <c r="B115" s="47"/>
      <c r="C115" s="47"/>
      <c r="D115" s="50"/>
      <c r="E115" s="47"/>
      <c r="F115" s="47"/>
      <c r="G115" s="20" t="s">
        <v>273</v>
      </c>
      <c r="H115" s="13">
        <v>2</v>
      </c>
      <c r="I115" s="11"/>
      <c r="J115" s="53"/>
      <c r="K115" s="66"/>
    </row>
    <row r="116" spans="1:11" ht="68.25" customHeight="1" x14ac:dyDescent="0.25">
      <c r="A116" s="47"/>
      <c r="B116" s="47"/>
      <c r="C116" s="47"/>
      <c r="D116" s="50"/>
      <c r="E116" s="47"/>
      <c r="F116" s="47"/>
      <c r="G116" s="20" t="s">
        <v>212</v>
      </c>
      <c r="H116" s="13">
        <v>10</v>
      </c>
      <c r="I116" s="11"/>
      <c r="J116" s="53"/>
      <c r="K116" s="66"/>
    </row>
    <row r="117" spans="1:11" ht="75.75" customHeight="1" x14ac:dyDescent="0.25">
      <c r="A117" s="48"/>
      <c r="B117" s="48"/>
      <c r="C117" s="48"/>
      <c r="D117" s="51"/>
      <c r="E117" s="48"/>
      <c r="F117" s="48"/>
      <c r="G117" s="20" t="s">
        <v>131</v>
      </c>
      <c r="H117" s="23">
        <v>0.45</v>
      </c>
      <c r="I117" s="11"/>
      <c r="J117" s="54"/>
      <c r="K117" s="67"/>
    </row>
    <row r="118" spans="1:11" ht="156" customHeight="1" x14ac:dyDescent="0.25">
      <c r="A118" s="41" t="s">
        <v>34</v>
      </c>
      <c r="B118" s="41" t="s">
        <v>222</v>
      </c>
      <c r="C118" s="41" t="s">
        <v>46</v>
      </c>
      <c r="D118" s="43">
        <v>40</v>
      </c>
      <c r="E118" s="41" t="s">
        <v>182</v>
      </c>
      <c r="F118" s="44" t="s">
        <v>289</v>
      </c>
      <c r="G118" s="41" t="s">
        <v>223</v>
      </c>
      <c r="H118" s="43">
        <v>7</v>
      </c>
      <c r="I118" s="42"/>
      <c r="J118" s="42">
        <v>1500000000</v>
      </c>
      <c r="K118" s="43" t="s">
        <v>87</v>
      </c>
    </row>
    <row r="119" spans="1:11" ht="91.5" customHeight="1" x14ac:dyDescent="0.25">
      <c r="A119" s="59" t="s">
        <v>34</v>
      </c>
      <c r="B119" s="59" t="s">
        <v>156</v>
      </c>
      <c r="C119" s="59" t="s">
        <v>54</v>
      </c>
      <c r="D119" s="60">
        <v>41</v>
      </c>
      <c r="E119" s="59" t="s">
        <v>50</v>
      </c>
      <c r="F119" s="61" t="s">
        <v>103</v>
      </c>
      <c r="G119" s="10" t="s">
        <v>132</v>
      </c>
      <c r="H119" s="13">
        <v>3</v>
      </c>
      <c r="I119" s="58">
        <f>66754073</f>
        <v>66754073</v>
      </c>
      <c r="J119" s="58">
        <v>250000000</v>
      </c>
      <c r="K119" s="60" t="s">
        <v>2</v>
      </c>
    </row>
    <row r="120" spans="1:11" ht="78" customHeight="1" x14ac:dyDescent="0.25">
      <c r="A120" s="59"/>
      <c r="B120" s="59"/>
      <c r="C120" s="59"/>
      <c r="D120" s="60"/>
      <c r="E120" s="59"/>
      <c r="F120" s="61"/>
      <c r="G120" s="10" t="s">
        <v>213</v>
      </c>
      <c r="H120" s="13">
        <v>5</v>
      </c>
      <c r="I120" s="58"/>
      <c r="J120" s="58"/>
      <c r="K120" s="60"/>
    </row>
    <row r="121" spans="1:11" ht="69.75" customHeight="1" x14ac:dyDescent="0.25">
      <c r="A121" s="59"/>
      <c r="B121" s="59"/>
      <c r="C121" s="59"/>
      <c r="D121" s="60"/>
      <c r="E121" s="59"/>
      <c r="F121" s="61"/>
      <c r="G121" s="10" t="s">
        <v>200</v>
      </c>
      <c r="H121" s="13">
        <v>250</v>
      </c>
      <c r="I121" s="58"/>
      <c r="J121" s="58"/>
      <c r="K121" s="60"/>
    </row>
    <row r="122" spans="1:11" s="35" customFormat="1" ht="60.75" customHeight="1" x14ac:dyDescent="0.25">
      <c r="A122" s="59" t="s">
        <v>34</v>
      </c>
      <c r="B122" s="46" t="s">
        <v>157</v>
      </c>
      <c r="C122" s="59" t="s">
        <v>29</v>
      </c>
      <c r="D122" s="60">
        <v>42</v>
      </c>
      <c r="E122" s="59" t="s">
        <v>109</v>
      </c>
      <c r="F122" s="59" t="s">
        <v>198</v>
      </c>
      <c r="G122" s="20" t="s">
        <v>276</v>
      </c>
      <c r="H122" s="13">
        <v>10</v>
      </c>
      <c r="I122" s="58">
        <v>100000000</v>
      </c>
      <c r="J122" s="58">
        <v>70000000</v>
      </c>
      <c r="K122" s="62" t="s">
        <v>88</v>
      </c>
    </row>
    <row r="123" spans="1:11" s="35" customFormat="1" ht="60" customHeight="1" x14ac:dyDescent="0.25">
      <c r="A123" s="59"/>
      <c r="B123" s="47"/>
      <c r="C123" s="59"/>
      <c r="D123" s="60"/>
      <c r="E123" s="59"/>
      <c r="F123" s="59"/>
      <c r="G123" s="20" t="s">
        <v>196</v>
      </c>
      <c r="H123" s="13">
        <v>50</v>
      </c>
      <c r="I123" s="58"/>
      <c r="J123" s="58"/>
      <c r="K123" s="62"/>
    </row>
    <row r="124" spans="1:11" s="35" customFormat="1" ht="61.5" customHeight="1" x14ac:dyDescent="0.25">
      <c r="A124" s="59"/>
      <c r="B124" s="48"/>
      <c r="C124" s="59"/>
      <c r="D124" s="60"/>
      <c r="E124" s="59"/>
      <c r="F124" s="59"/>
      <c r="G124" s="20" t="s">
        <v>197</v>
      </c>
      <c r="H124" s="13">
        <v>10</v>
      </c>
      <c r="I124" s="58"/>
      <c r="J124" s="58"/>
      <c r="K124" s="62"/>
    </row>
    <row r="125" spans="1:11" s="35" customFormat="1" ht="85.5" customHeight="1" x14ac:dyDescent="0.25">
      <c r="A125" s="59" t="s">
        <v>34</v>
      </c>
      <c r="B125" s="46" t="s">
        <v>157</v>
      </c>
      <c r="C125" s="46" t="s">
        <v>54</v>
      </c>
      <c r="D125" s="49">
        <v>43</v>
      </c>
      <c r="E125" s="46" t="s">
        <v>47</v>
      </c>
      <c r="F125" s="46" t="s">
        <v>214</v>
      </c>
      <c r="G125" s="20" t="s">
        <v>215</v>
      </c>
      <c r="H125" s="13">
        <v>1</v>
      </c>
      <c r="I125" s="58">
        <f>300000000</f>
        <v>300000000</v>
      </c>
      <c r="J125" s="58">
        <v>800000000</v>
      </c>
      <c r="K125" s="65" t="s">
        <v>87</v>
      </c>
    </row>
    <row r="126" spans="1:11" s="35" customFormat="1" ht="73.5" customHeight="1" x14ac:dyDescent="0.25">
      <c r="A126" s="59"/>
      <c r="B126" s="47"/>
      <c r="C126" s="47"/>
      <c r="D126" s="50"/>
      <c r="E126" s="47"/>
      <c r="F126" s="47"/>
      <c r="G126" s="20" t="s">
        <v>216</v>
      </c>
      <c r="H126" s="13">
        <v>4</v>
      </c>
      <c r="I126" s="58"/>
      <c r="J126" s="58"/>
      <c r="K126" s="66"/>
    </row>
    <row r="127" spans="1:11" s="35" customFormat="1" ht="102" customHeight="1" x14ac:dyDescent="0.25">
      <c r="A127" s="59"/>
      <c r="B127" s="48"/>
      <c r="C127" s="48"/>
      <c r="D127" s="51"/>
      <c r="E127" s="48"/>
      <c r="F127" s="48"/>
      <c r="G127" s="20" t="s">
        <v>217</v>
      </c>
      <c r="H127" s="13">
        <v>1</v>
      </c>
      <c r="I127" s="58"/>
      <c r="J127" s="58"/>
      <c r="K127" s="67"/>
    </row>
    <row r="128" spans="1:11" s="35" customFormat="1" ht="54.75" customHeight="1" x14ac:dyDescent="0.25">
      <c r="A128" s="46" t="s">
        <v>34</v>
      </c>
      <c r="B128" s="46" t="s">
        <v>299</v>
      </c>
      <c r="C128" s="46" t="s">
        <v>163</v>
      </c>
      <c r="D128" s="49">
        <v>44</v>
      </c>
      <c r="E128" s="46" t="s">
        <v>178</v>
      </c>
      <c r="F128" s="46" t="s">
        <v>288</v>
      </c>
      <c r="G128" s="20" t="s">
        <v>218</v>
      </c>
      <c r="H128" s="25">
        <v>4</v>
      </c>
      <c r="I128" s="9"/>
      <c r="J128" s="52">
        <v>150000000</v>
      </c>
      <c r="K128" s="55" t="s">
        <v>87</v>
      </c>
    </row>
    <row r="129" spans="1:11" s="35" customFormat="1" ht="67.5" customHeight="1" x14ac:dyDescent="0.25">
      <c r="A129" s="47"/>
      <c r="B129" s="47"/>
      <c r="C129" s="47"/>
      <c r="D129" s="50"/>
      <c r="E129" s="47"/>
      <c r="F129" s="47"/>
      <c r="G129" s="20" t="s">
        <v>219</v>
      </c>
      <c r="H129" s="25">
        <v>6</v>
      </c>
      <c r="I129" s="9"/>
      <c r="J129" s="53"/>
      <c r="K129" s="56"/>
    </row>
    <row r="130" spans="1:11" s="35" customFormat="1" ht="108" customHeight="1" x14ac:dyDescent="0.25">
      <c r="A130" s="48"/>
      <c r="B130" s="48"/>
      <c r="C130" s="48"/>
      <c r="D130" s="51"/>
      <c r="E130" s="48"/>
      <c r="F130" s="48"/>
      <c r="G130" s="20" t="s">
        <v>220</v>
      </c>
      <c r="H130" s="25">
        <v>10</v>
      </c>
      <c r="I130" s="9"/>
      <c r="J130" s="54"/>
      <c r="K130" s="57"/>
    </row>
    <row r="131" spans="1:11" s="35" customFormat="1" ht="100.5" customHeight="1" x14ac:dyDescent="0.25">
      <c r="A131" s="46" t="s">
        <v>34</v>
      </c>
      <c r="B131" s="46" t="s">
        <v>158</v>
      </c>
      <c r="C131" s="46" t="s">
        <v>16</v>
      </c>
      <c r="D131" s="49">
        <v>45</v>
      </c>
      <c r="E131" s="46" t="s">
        <v>43</v>
      </c>
      <c r="F131" s="61" t="s">
        <v>100</v>
      </c>
      <c r="G131" s="10" t="s">
        <v>128</v>
      </c>
      <c r="H131" s="23">
        <v>0.37</v>
      </c>
      <c r="I131" s="63">
        <f>200000000</f>
        <v>200000000</v>
      </c>
      <c r="J131" s="63">
        <v>400000000</v>
      </c>
      <c r="K131" s="65" t="s">
        <v>2</v>
      </c>
    </row>
    <row r="132" spans="1:11" s="35" customFormat="1" ht="51.75" customHeight="1" x14ac:dyDescent="0.25">
      <c r="A132" s="47"/>
      <c r="B132" s="47"/>
      <c r="C132" s="47"/>
      <c r="D132" s="50"/>
      <c r="E132" s="47"/>
      <c r="F132" s="61"/>
      <c r="G132" s="10" t="s">
        <v>201</v>
      </c>
      <c r="H132" s="26">
        <v>13000000000</v>
      </c>
      <c r="I132" s="64"/>
      <c r="J132" s="64"/>
      <c r="K132" s="66"/>
    </row>
    <row r="133" spans="1:11" s="35" customFormat="1" ht="55.5" customHeight="1" x14ac:dyDescent="0.25">
      <c r="A133" s="47"/>
      <c r="B133" s="47"/>
      <c r="C133" s="47"/>
      <c r="D133" s="50"/>
      <c r="E133" s="47"/>
      <c r="F133" s="61"/>
      <c r="G133" s="27" t="s">
        <v>96</v>
      </c>
      <c r="H133" s="25">
        <v>9</v>
      </c>
      <c r="I133" s="64"/>
      <c r="J133" s="64"/>
      <c r="K133" s="66"/>
    </row>
    <row r="134" spans="1:11" s="35" customFormat="1" ht="43.5" customHeight="1" x14ac:dyDescent="0.25">
      <c r="A134" s="47"/>
      <c r="B134" s="47"/>
      <c r="C134" s="47"/>
      <c r="D134" s="50"/>
      <c r="E134" s="47"/>
      <c r="F134" s="61"/>
      <c r="G134" s="27" t="s">
        <v>202</v>
      </c>
      <c r="H134" s="26">
        <v>480000000</v>
      </c>
      <c r="I134" s="64"/>
      <c r="J134" s="64"/>
      <c r="K134" s="66"/>
    </row>
    <row r="135" spans="1:11" s="35" customFormat="1" ht="49.5" customHeight="1" x14ac:dyDescent="0.25">
      <c r="A135" s="47"/>
      <c r="B135" s="47"/>
      <c r="C135" s="47"/>
      <c r="D135" s="50"/>
      <c r="E135" s="47"/>
      <c r="F135" s="61"/>
      <c r="G135" s="27" t="s">
        <v>129</v>
      </c>
      <c r="H135" s="26">
        <v>1000000000</v>
      </c>
      <c r="I135" s="64"/>
      <c r="J135" s="64"/>
      <c r="K135" s="66"/>
    </row>
    <row r="136" spans="1:11" s="2" customFormat="1" ht="36.6" customHeight="1" x14ac:dyDescent="0.25">
      <c r="A136" s="72" t="s">
        <v>14</v>
      </c>
      <c r="B136" s="73"/>
      <c r="C136" s="73"/>
      <c r="D136" s="73"/>
      <c r="E136" s="73"/>
      <c r="F136" s="73"/>
      <c r="G136" s="73"/>
      <c r="H136" s="74"/>
      <c r="I136" s="36">
        <f>+SUM(I2:I135)</f>
        <v>19783837512</v>
      </c>
      <c r="J136" s="36">
        <f>+SUM(J2:J135)</f>
        <v>26585763434</v>
      </c>
      <c r="K136" s="34"/>
    </row>
    <row r="137" spans="1:11" x14ac:dyDescent="0.25">
      <c r="I137" s="37"/>
      <c r="J137" s="37"/>
    </row>
    <row r="139" spans="1:11" x14ac:dyDescent="0.25">
      <c r="K139" s="7"/>
    </row>
    <row r="140" spans="1:11" ht="15.75" customHeight="1" x14ac:dyDescent="0.25"/>
    <row r="141" spans="1:11" s="7" customFormat="1" x14ac:dyDescent="0.25">
      <c r="A141" s="3"/>
      <c r="B141" s="3"/>
      <c r="C141" s="3"/>
      <c r="D141" s="4"/>
      <c r="E141" s="6"/>
      <c r="F141" s="6"/>
      <c r="G141" s="6"/>
      <c r="H141" s="28"/>
      <c r="I141" s="39"/>
      <c r="J141" s="39"/>
      <c r="K141" s="38"/>
    </row>
    <row r="142" spans="1:11" s="7" customFormat="1" x14ac:dyDescent="0.25">
      <c r="A142" s="3"/>
      <c r="B142" s="3"/>
      <c r="C142" s="3"/>
      <c r="D142" s="4"/>
      <c r="E142" s="6"/>
      <c r="F142" s="6"/>
      <c r="G142" s="6"/>
      <c r="H142" s="28"/>
      <c r="I142" s="39"/>
      <c r="J142" s="39"/>
      <c r="K142" s="38"/>
    </row>
    <row r="143" spans="1:11" s="7" customFormat="1" ht="33.75" customHeight="1" x14ac:dyDescent="0.25">
      <c r="A143" s="3"/>
      <c r="B143" s="3"/>
      <c r="C143" s="3"/>
      <c r="D143" s="4"/>
      <c r="E143" s="6"/>
      <c r="F143" s="6"/>
      <c r="G143" s="6"/>
      <c r="H143" s="28"/>
      <c r="I143" s="39"/>
      <c r="J143" s="39"/>
      <c r="K143" s="38"/>
    </row>
    <row r="144" spans="1:11" s="7" customFormat="1" ht="33.75" customHeight="1" x14ac:dyDescent="0.25">
      <c r="A144" s="3"/>
      <c r="B144" s="3"/>
      <c r="C144" s="3"/>
      <c r="D144" s="2"/>
      <c r="E144" s="6"/>
      <c r="F144" s="6"/>
      <c r="G144" s="6"/>
      <c r="H144" s="28"/>
      <c r="I144" s="40"/>
      <c r="J144" s="40"/>
      <c r="K144" s="38"/>
    </row>
    <row r="145" spans="1:11" s="7" customFormat="1" ht="33.75" customHeight="1" x14ac:dyDescent="0.25">
      <c r="A145" s="3"/>
      <c r="B145" s="3"/>
      <c r="C145" s="3"/>
      <c r="D145" s="2"/>
      <c r="E145" s="6"/>
      <c r="F145" s="6"/>
      <c r="G145" s="6"/>
      <c r="H145" s="28"/>
      <c r="I145" s="40"/>
      <c r="J145" s="40"/>
      <c r="K145" s="38"/>
    </row>
    <row r="146" spans="1:11" s="7" customFormat="1" ht="33.75" customHeight="1" x14ac:dyDescent="0.25">
      <c r="A146" s="3"/>
      <c r="B146" s="3"/>
      <c r="C146" s="3"/>
      <c r="D146" s="2"/>
      <c r="E146" s="6"/>
      <c r="F146" s="6"/>
      <c r="G146" s="6"/>
      <c r="H146" s="28"/>
      <c r="I146" s="40"/>
      <c r="J146" s="40"/>
      <c r="K146" s="38"/>
    </row>
    <row r="147" spans="1:11" s="7" customFormat="1" ht="33.75" customHeight="1" x14ac:dyDescent="0.25">
      <c r="A147" s="3"/>
      <c r="B147" s="3"/>
      <c r="C147" s="3"/>
      <c r="D147" s="4"/>
      <c r="E147" s="6"/>
      <c r="F147" s="6"/>
      <c r="G147" s="6"/>
      <c r="H147" s="28"/>
      <c r="I147" s="39"/>
      <c r="J147" s="39"/>
      <c r="K147" s="38"/>
    </row>
    <row r="148" spans="1:11" s="7" customFormat="1" ht="33.75" customHeight="1" x14ac:dyDescent="0.25">
      <c r="A148" s="3"/>
      <c r="B148" s="3"/>
      <c r="C148" s="3"/>
      <c r="D148" s="4"/>
      <c r="E148" s="6"/>
      <c r="F148" s="6"/>
      <c r="G148" s="6"/>
      <c r="H148" s="28"/>
      <c r="I148" s="39"/>
      <c r="J148" s="39"/>
      <c r="K148" s="38"/>
    </row>
    <row r="149" spans="1:11" s="7" customFormat="1" ht="33.75" customHeight="1" x14ac:dyDescent="0.25">
      <c r="A149" s="3"/>
      <c r="B149" s="3"/>
      <c r="C149" s="3"/>
      <c r="D149" s="4"/>
      <c r="E149" s="6"/>
      <c r="F149" s="6"/>
      <c r="G149" s="6"/>
      <c r="H149" s="28"/>
      <c r="I149" s="39"/>
      <c r="J149" s="39"/>
      <c r="K149" s="38"/>
    </row>
    <row r="150" spans="1:11" s="7" customFormat="1" ht="33.75" customHeight="1" x14ac:dyDescent="0.25">
      <c r="A150" s="3"/>
      <c r="B150" s="3"/>
      <c r="C150" s="3"/>
      <c r="D150" s="4"/>
      <c r="E150" s="6"/>
      <c r="F150" s="6"/>
      <c r="G150" s="6"/>
      <c r="H150" s="28"/>
      <c r="I150" s="39"/>
      <c r="J150" s="39"/>
      <c r="K150" s="38"/>
    </row>
    <row r="151" spans="1:11" ht="33.75" customHeight="1" x14ac:dyDescent="0.25"/>
    <row r="152" spans="1:11" s="7" customFormat="1" x14ac:dyDescent="0.25">
      <c r="A152" s="3"/>
      <c r="B152" s="3"/>
      <c r="C152" s="3"/>
      <c r="D152" s="4"/>
      <c r="E152" s="6"/>
      <c r="F152" s="6"/>
      <c r="G152" s="6"/>
      <c r="H152" s="28"/>
      <c r="I152" s="39"/>
      <c r="J152" s="39"/>
      <c r="K152" s="38"/>
    </row>
    <row r="153" spans="1:11" s="8" customFormat="1" x14ac:dyDescent="0.25">
      <c r="A153" s="3"/>
      <c r="B153" s="3"/>
      <c r="C153" s="3"/>
      <c r="D153" s="4"/>
      <c r="E153" s="5"/>
      <c r="F153" s="5"/>
      <c r="G153" s="5"/>
      <c r="H153" s="4"/>
      <c r="I153" s="39"/>
      <c r="J153" s="39"/>
      <c r="K153" s="38"/>
    </row>
  </sheetData>
  <mergeCells count="310">
    <mergeCell ref="A114:A117"/>
    <mergeCell ref="B114:B117"/>
    <mergeCell ref="C114:C117"/>
    <mergeCell ref="D114:D117"/>
    <mergeCell ref="E114:E117"/>
    <mergeCell ref="F114:F117"/>
    <mergeCell ref="J114:J117"/>
    <mergeCell ref="K114:K117"/>
    <mergeCell ref="F37:F38"/>
    <mergeCell ref="E37:E38"/>
    <mergeCell ref="D37:D38"/>
    <mergeCell ref="C37:C38"/>
    <mergeCell ref="B37:B38"/>
    <mergeCell ref="A37:A38"/>
    <mergeCell ref="J37:J38"/>
    <mergeCell ref="K37:K38"/>
    <mergeCell ref="A82:A84"/>
    <mergeCell ref="B82:B84"/>
    <mergeCell ref="C82:C84"/>
    <mergeCell ref="D82:D84"/>
    <mergeCell ref="E82:E84"/>
    <mergeCell ref="F82:F84"/>
    <mergeCell ref="J82:J84"/>
    <mergeCell ref="K82:K84"/>
    <mergeCell ref="K53:K58"/>
    <mergeCell ref="K39:K43"/>
    <mergeCell ref="F112:F113"/>
    <mergeCell ref="A112:A113"/>
    <mergeCell ref="B112:B113"/>
    <mergeCell ref="C112:C113"/>
    <mergeCell ref="D112:D113"/>
    <mergeCell ref="E112:E113"/>
    <mergeCell ref="J112:J113"/>
    <mergeCell ref="K112:K113"/>
    <mergeCell ref="E77:E81"/>
    <mergeCell ref="F77:F81"/>
    <mergeCell ref="I77:I81"/>
    <mergeCell ref="K77:K81"/>
    <mergeCell ref="E67:E68"/>
    <mergeCell ref="F67:F68"/>
    <mergeCell ref="I67:I68"/>
    <mergeCell ref="K67:K68"/>
    <mergeCell ref="C53:C58"/>
    <mergeCell ref="D53:D58"/>
    <mergeCell ref="E53:E58"/>
    <mergeCell ref="D45:D46"/>
    <mergeCell ref="E45:E46"/>
    <mergeCell ref="F45:F46"/>
    <mergeCell ref="I45:I46"/>
    <mergeCell ref="A33:A35"/>
    <mergeCell ref="B33:B35"/>
    <mergeCell ref="A45:A46"/>
    <mergeCell ref="B45:B46"/>
    <mergeCell ref="B53:B58"/>
    <mergeCell ref="A53:A58"/>
    <mergeCell ref="I53:I58"/>
    <mergeCell ref="B19:B20"/>
    <mergeCell ref="A19:A20"/>
    <mergeCell ref="C19:C20"/>
    <mergeCell ref="K19:K20"/>
    <mergeCell ref="I39:I43"/>
    <mergeCell ref="I28:I31"/>
    <mergeCell ref="C33:C35"/>
    <mergeCell ref="D33:D35"/>
    <mergeCell ref="E33:E35"/>
    <mergeCell ref="F33:F35"/>
    <mergeCell ref="A17:A18"/>
    <mergeCell ref="B17:B18"/>
    <mergeCell ref="C17:C18"/>
    <mergeCell ref="D17:D18"/>
    <mergeCell ref="E17:E18"/>
    <mergeCell ref="F17:F18"/>
    <mergeCell ref="E47:E52"/>
    <mergeCell ref="F47:F52"/>
    <mergeCell ref="D47:D52"/>
    <mergeCell ref="C47:C52"/>
    <mergeCell ref="B47:B52"/>
    <mergeCell ref="A47:A52"/>
    <mergeCell ref="A39:A43"/>
    <mergeCell ref="B39:B43"/>
    <mergeCell ref="C39:C43"/>
    <mergeCell ref="D39:D43"/>
    <mergeCell ref="E39:E43"/>
    <mergeCell ref="F39:F43"/>
    <mergeCell ref="A28:A31"/>
    <mergeCell ref="B28:B31"/>
    <mergeCell ref="C28:C31"/>
    <mergeCell ref="D28:D31"/>
    <mergeCell ref="E28:E31"/>
    <mergeCell ref="F28:F31"/>
    <mergeCell ref="A136:H136"/>
    <mergeCell ref="F131:F135"/>
    <mergeCell ref="I131:I135"/>
    <mergeCell ref="E19:E20"/>
    <mergeCell ref="C96:C99"/>
    <mergeCell ref="D96:D99"/>
    <mergeCell ref="E96:E99"/>
    <mergeCell ref="F96:F99"/>
    <mergeCell ref="I96:I99"/>
    <mergeCell ref="A109:A111"/>
    <mergeCell ref="B109:B111"/>
    <mergeCell ref="C109:C111"/>
    <mergeCell ref="D109:D111"/>
    <mergeCell ref="E109:E111"/>
    <mergeCell ref="E69:E71"/>
    <mergeCell ref="F69:F71"/>
    <mergeCell ref="I69:I71"/>
    <mergeCell ref="A22:A25"/>
    <mergeCell ref="B22:B25"/>
    <mergeCell ref="C22:C25"/>
    <mergeCell ref="D22:D25"/>
    <mergeCell ref="E22:E25"/>
    <mergeCell ref="C77:C81"/>
    <mergeCell ref="D77:D81"/>
    <mergeCell ref="K131:K135"/>
    <mergeCell ref="E131:E135"/>
    <mergeCell ref="D131:D135"/>
    <mergeCell ref="A131:A135"/>
    <mergeCell ref="B131:B135"/>
    <mergeCell ref="C131:C135"/>
    <mergeCell ref="B67:B68"/>
    <mergeCell ref="A67:A68"/>
    <mergeCell ref="F100:F102"/>
    <mergeCell ref="F107:F108"/>
    <mergeCell ref="D67:D68"/>
    <mergeCell ref="A69:A71"/>
    <mergeCell ref="B69:B71"/>
    <mergeCell ref="C69:C71"/>
    <mergeCell ref="D69:D71"/>
    <mergeCell ref="C67:C68"/>
    <mergeCell ref="A72:A76"/>
    <mergeCell ref="B72:B76"/>
    <mergeCell ref="C72:C76"/>
    <mergeCell ref="D72:D76"/>
    <mergeCell ref="E72:E76"/>
    <mergeCell ref="A77:A81"/>
    <mergeCell ref="B77:B81"/>
    <mergeCell ref="K69:K71"/>
    <mergeCell ref="I2:I5"/>
    <mergeCell ref="K2:K5"/>
    <mergeCell ref="A2:A5"/>
    <mergeCell ref="B2:B5"/>
    <mergeCell ref="C2:C5"/>
    <mergeCell ref="D2:D5"/>
    <mergeCell ref="E2:E5"/>
    <mergeCell ref="F2:F5"/>
    <mergeCell ref="A13:A16"/>
    <mergeCell ref="B13:B16"/>
    <mergeCell ref="C13:C16"/>
    <mergeCell ref="D13:D16"/>
    <mergeCell ref="E13:E16"/>
    <mergeCell ref="F13:F16"/>
    <mergeCell ref="I13:I16"/>
    <mergeCell ref="K13:K16"/>
    <mergeCell ref="E6:E7"/>
    <mergeCell ref="F6:F7"/>
    <mergeCell ref="A6:A7"/>
    <mergeCell ref="B6:B7"/>
    <mergeCell ref="C6:C7"/>
    <mergeCell ref="E59:E60"/>
    <mergeCell ref="F59:F60"/>
    <mergeCell ref="I59:I60"/>
    <mergeCell ref="K59:K60"/>
    <mergeCell ref="D6:D7"/>
    <mergeCell ref="I6:I7"/>
    <mergeCell ref="K6:K7"/>
    <mergeCell ref="F19:F20"/>
    <mergeCell ref="I19:I20"/>
    <mergeCell ref="K28:K31"/>
    <mergeCell ref="I17:I18"/>
    <mergeCell ref="K17:K18"/>
    <mergeCell ref="K45:K46"/>
    <mergeCell ref="J33:J35"/>
    <mergeCell ref="K33:K35"/>
    <mergeCell ref="F53:F58"/>
    <mergeCell ref="J45:J46"/>
    <mergeCell ref="J47:J52"/>
    <mergeCell ref="I47:I52"/>
    <mergeCell ref="K47:K52"/>
    <mergeCell ref="F22:F25"/>
    <mergeCell ref="I22:I25"/>
    <mergeCell ref="K22:K25"/>
    <mergeCell ref="D19:D20"/>
    <mergeCell ref="C45:C46"/>
    <mergeCell ref="A85:A90"/>
    <mergeCell ref="B85:B90"/>
    <mergeCell ref="C85:C90"/>
    <mergeCell ref="D85:D90"/>
    <mergeCell ref="E85:E90"/>
    <mergeCell ref="F85:F90"/>
    <mergeCell ref="I85:I90"/>
    <mergeCell ref="K85:K90"/>
    <mergeCell ref="F72:F76"/>
    <mergeCell ref="I72:I76"/>
    <mergeCell ref="K72:K76"/>
    <mergeCell ref="A61:A66"/>
    <mergeCell ref="B61:B66"/>
    <mergeCell ref="C61:C66"/>
    <mergeCell ref="D61:D66"/>
    <mergeCell ref="E61:E66"/>
    <mergeCell ref="F61:F66"/>
    <mergeCell ref="I61:I66"/>
    <mergeCell ref="K61:K66"/>
    <mergeCell ref="A59:A60"/>
    <mergeCell ref="B59:B60"/>
    <mergeCell ref="C59:C60"/>
    <mergeCell ref="D59:D60"/>
    <mergeCell ref="A96:A99"/>
    <mergeCell ref="A91:A95"/>
    <mergeCell ref="B91:B95"/>
    <mergeCell ref="C91:C95"/>
    <mergeCell ref="D91:D95"/>
    <mergeCell ref="E91:E95"/>
    <mergeCell ref="F91:F95"/>
    <mergeCell ref="I91:I95"/>
    <mergeCell ref="K91:K95"/>
    <mergeCell ref="B96:B99"/>
    <mergeCell ref="K96:K99"/>
    <mergeCell ref="J96:J99"/>
    <mergeCell ref="F109:F111"/>
    <mergeCell ref="I109:I111"/>
    <mergeCell ref="F8:F10"/>
    <mergeCell ref="E8:E10"/>
    <mergeCell ref="D8:D10"/>
    <mergeCell ref="C8:C10"/>
    <mergeCell ref="B8:B10"/>
    <mergeCell ref="K100:K102"/>
    <mergeCell ref="A103:A105"/>
    <mergeCell ref="B103:B105"/>
    <mergeCell ref="C103:C105"/>
    <mergeCell ref="D103:D105"/>
    <mergeCell ref="E103:E105"/>
    <mergeCell ref="A100:A102"/>
    <mergeCell ref="B100:B102"/>
    <mergeCell ref="C100:C102"/>
    <mergeCell ref="D100:D102"/>
    <mergeCell ref="E100:E102"/>
    <mergeCell ref="I100:I102"/>
    <mergeCell ref="I103:I105"/>
    <mergeCell ref="K103:K105"/>
    <mergeCell ref="F103:F105"/>
    <mergeCell ref="J100:J102"/>
    <mergeCell ref="J103:J105"/>
    <mergeCell ref="A8:A10"/>
    <mergeCell ref="K8:K10"/>
    <mergeCell ref="I8:I10"/>
    <mergeCell ref="A125:A127"/>
    <mergeCell ref="B125:B127"/>
    <mergeCell ref="C122:C124"/>
    <mergeCell ref="D122:D124"/>
    <mergeCell ref="E122:E124"/>
    <mergeCell ref="F122:F124"/>
    <mergeCell ref="K122:K124"/>
    <mergeCell ref="I122:I124"/>
    <mergeCell ref="C125:C127"/>
    <mergeCell ref="D125:D127"/>
    <mergeCell ref="E125:E127"/>
    <mergeCell ref="F125:F127"/>
    <mergeCell ref="I125:I127"/>
    <mergeCell ref="K125:K127"/>
    <mergeCell ref="A119:A121"/>
    <mergeCell ref="B119:B121"/>
    <mergeCell ref="B107:B108"/>
    <mergeCell ref="C107:C108"/>
    <mergeCell ref="D107:D108"/>
    <mergeCell ref="E107:E108"/>
    <mergeCell ref="I107:I108"/>
    <mergeCell ref="J2:J5"/>
    <mergeCell ref="J6:J7"/>
    <mergeCell ref="J8:J10"/>
    <mergeCell ref="J13:J16"/>
    <mergeCell ref="J17:J18"/>
    <mergeCell ref="J19:J20"/>
    <mergeCell ref="J22:J25"/>
    <mergeCell ref="J28:J31"/>
    <mergeCell ref="J39:J43"/>
    <mergeCell ref="J131:J135"/>
    <mergeCell ref="J53:J58"/>
    <mergeCell ref="J59:J60"/>
    <mergeCell ref="J61:J66"/>
    <mergeCell ref="J67:J68"/>
    <mergeCell ref="J69:J71"/>
    <mergeCell ref="J72:J76"/>
    <mergeCell ref="J77:J81"/>
    <mergeCell ref="J85:J90"/>
    <mergeCell ref="J91:J95"/>
    <mergeCell ref="A128:A130"/>
    <mergeCell ref="B128:B130"/>
    <mergeCell ref="C128:C130"/>
    <mergeCell ref="D128:D130"/>
    <mergeCell ref="E128:E130"/>
    <mergeCell ref="F128:F130"/>
    <mergeCell ref="J128:J130"/>
    <mergeCell ref="K128:K130"/>
    <mergeCell ref="J107:J108"/>
    <mergeCell ref="J109:J111"/>
    <mergeCell ref="J119:J121"/>
    <mergeCell ref="J122:J124"/>
    <mergeCell ref="J125:J127"/>
    <mergeCell ref="C119:C121"/>
    <mergeCell ref="D119:D121"/>
    <mergeCell ref="E119:E121"/>
    <mergeCell ref="F119:F121"/>
    <mergeCell ref="I119:I121"/>
    <mergeCell ref="K119:K121"/>
    <mergeCell ref="A122:A124"/>
    <mergeCell ref="B122:B124"/>
    <mergeCell ref="K109:K111"/>
    <mergeCell ref="A107:A108"/>
    <mergeCell ref="K107:K108"/>
  </mergeCells>
  <printOptions horizontalCentered="1" verticalCentered="1"/>
  <pageMargins left="0.39370078740157483" right="0.39370078740157483" top="1.1811023622047245" bottom="0.59055118110236227" header="0.15748031496062992" footer="0.31496062992125984"/>
  <pageSetup paperSize="144" scale="48" fitToHeight="0" orientation="landscape" r:id="rId1"/>
  <headerFooter>
    <oddHeader xml:space="preserve">&amp;C&amp;"-,Negrita" &amp;G
&amp;"Arial,Negrita"&amp;14OFICINA ASESORA DE PLANEACIÓN
MATRIZ PLAN DE ACCIÓN 2019&amp;"Verdana,Negrita"&amp;12
</oddHeader>
    <oddFooter>&amp;L&amp;G&amp;C&amp;"Arial,Negrita"&amp;12&amp;P de &amp;N</oddFooter>
  </headerFooter>
  <rowBreaks count="13" manualBreakCount="13">
    <brk id="16" max="10" man="1"/>
    <brk id="26" max="10" man="1"/>
    <brk id="35" max="10" man="1"/>
    <brk id="43" max="10" man="1"/>
    <brk id="52" max="10" man="1"/>
    <brk id="60" max="10" man="1"/>
    <brk id="71" max="10" man="1"/>
    <brk id="84" max="10" man="1"/>
    <brk id="95" max="10" man="1"/>
    <brk id="105" max="10" man="1"/>
    <brk id="113" max="10" man="1"/>
    <brk id="118" max="10" man="1"/>
    <brk id="127" max="10" man="1"/>
  </row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Inicial Enero</vt:lpstr>
      <vt:lpstr>'Matriz Inicial Enero'!Área_de_impresión</vt:lpstr>
      <vt:lpstr>'Matriz Inicial Enero'!Títulos_a_imprimir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Asesora de Planeacion</dc:creator>
  <cp:lastModifiedBy>Yineth Perez</cp:lastModifiedBy>
  <cp:lastPrinted>2019-02-01T22:04:06Z</cp:lastPrinted>
  <dcterms:created xsi:type="dcterms:W3CDTF">2014-01-14T16:37:45Z</dcterms:created>
  <dcterms:modified xsi:type="dcterms:W3CDTF">2019-02-07T20:26:44Z</dcterms:modified>
</cp:coreProperties>
</file>