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Unimagdalena\Desktop\DEYSI 2023\TRNSPARENCIA\"/>
    </mc:Choice>
  </mc:AlternateContent>
  <xr:revisionPtr revIDLastSave="0" documentId="8_{5F10963B-66BA-4DF6-BD2F-8191EDB7CD2E}" xr6:coauthVersionLast="47" xr6:coauthVersionMax="47" xr10:uidLastSave="{00000000-0000-0000-0000-000000000000}"/>
  <bookViews>
    <workbookView xWindow="-108" yWindow="-108" windowWidth="19416" windowHeight="10416" activeTab="7" xr2:uid="{00000000-000D-0000-FFFF-FFFF00000000}"/>
  </bookViews>
  <sheets>
    <sheet name="FCB" sheetId="22" r:id="rId1"/>
    <sheet name="FCS" sheetId="18" r:id="rId2"/>
    <sheet name="CREO" sheetId="20" r:id="rId3"/>
    <sheet name="VIN" sheetId="21" r:id="rId4"/>
    <sheet name="VEX" sheetId="29" r:id="rId5"/>
    <sheet name="VAD-CONT" sheetId="1" r:id="rId6"/>
    <sheet name="VAD-ADM" sheetId="24" r:id="rId7"/>
    <sheet name="DAD" sheetId="26" r:id="rId8"/>
    <sheet name="Datos" sheetId="16" state="hidden" r:id="rId9"/>
  </sheets>
  <externalReferences>
    <externalReference r:id="rId10"/>
    <externalReference r:id="rId11"/>
    <externalReference r:id="rId12"/>
    <externalReference r:id="rId13"/>
    <externalReference r:id="rId14"/>
    <externalReference r:id="rId15"/>
    <externalReference r:id="rId16"/>
  </externalReferences>
  <definedNames>
    <definedName name="cortea">Datos!$C$2:$C$14</definedName>
    <definedName name="Delegatarios">Datos!$B$2:$B$17</definedName>
    <definedName name="modalidad">Datos!$E$2:$E$9</definedName>
    <definedName name="Periodosausteridad">Datos!$A$2:$A$6</definedName>
    <definedName name="rubro">Datos!$D$2:$D$6</definedName>
    <definedName name="tipologia">Datos!$F$2:$F$10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 i="29" l="1"/>
  <c r="V6" i="29"/>
  <c r="U6" i="29"/>
  <c r="L6" i="29"/>
  <c r="K6" i="29"/>
  <c r="J6" i="29"/>
  <c r="I6" i="29"/>
  <c r="E6" i="29"/>
  <c r="M5" i="29"/>
  <c r="M6" i="29" s="1"/>
  <c r="K2" i="29"/>
  <c r="I2" i="29"/>
  <c r="I3" i="29" s="1"/>
  <c r="W8" i="26" l="1"/>
  <c r="V8" i="26"/>
  <c r="U8" i="26"/>
  <c r="L8" i="26"/>
  <c r="K8" i="26"/>
  <c r="J8" i="26"/>
  <c r="I8" i="26"/>
  <c r="E8" i="26"/>
  <c r="M6" i="26"/>
  <c r="X6" i="26" s="1"/>
  <c r="M5" i="26"/>
  <c r="X5" i="26" s="1"/>
  <c r="K2" i="26"/>
  <c r="I2" i="26"/>
  <c r="I3" i="26" s="1"/>
  <c r="M8" i="26" l="1"/>
  <c r="W6" i="26"/>
  <c r="W5" i="26"/>
  <c r="E6" i="24" l="1"/>
  <c r="I6" i="24"/>
  <c r="J6" i="24"/>
  <c r="K6" i="24"/>
  <c r="L6" i="24"/>
  <c r="U6" i="24"/>
  <c r="V6" i="24"/>
  <c r="W6" i="24"/>
  <c r="M5" i="24"/>
  <c r="M6" i="24" s="1"/>
  <c r="K2" i="24"/>
  <c r="I2" i="24"/>
  <c r="I3" i="24" s="1"/>
  <c r="W7" i="22" l="1"/>
  <c r="V7" i="22"/>
  <c r="U7" i="22"/>
  <c r="L7" i="22"/>
  <c r="K7" i="22"/>
  <c r="J7" i="22"/>
  <c r="E7" i="22"/>
  <c r="M5" i="22"/>
  <c r="K2" i="22"/>
  <c r="I2" i="22"/>
  <c r="I3" i="22" s="1"/>
  <c r="W46" i="21" l="1"/>
  <c r="U46" i="21"/>
  <c r="M46" i="21"/>
  <c r="L46" i="21"/>
  <c r="K46" i="21"/>
  <c r="J46" i="21"/>
  <c r="I46" i="21"/>
  <c r="E46" i="21"/>
  <c r="V45" i="21"/>
  <c r="V44" i="21"/>
  <c r="V43" i="21"/>
  <c r="V42" i="21"/>
  <c r="V41" i="21"/>
  <c r="V40" i="21"/>
  <c r="V39" i="21"/>
  <c r="V38" i="21"/>
  <c r="V37" i="21"/>
  <c r="V36" i="21"/>
  <c r="V35" i="21"/>
  <c r="V34" i="21"/>
  <c r="V33" i="21"/>
  <c r="V32" i="21"/>
  <c r="V31" i="21"/>
  <c r="V30" i="21"/>
  <c r="V29" i="21"/>
  <c r="V28" i="21"/>
  <c r="V27" i="21"/>
  <c r="V26" i="21"/>
  <c r="V25" i="21"/>
  <c r="V24" i="21"/>
  <c r="V23" i="21"/>
  <c r="V22" i="21"/>
  <c r="V21" i="21"/>
  <c r="V20" i="21"/>
  <c r="V19" i="21"/>
  <c r="V18" i="21"/>
  <c r="V17" i="21"/>
  <c r="V16" i="21"/>
  <c r="V15" i="21"/>
  <c r="V14" i="21"/>
  <c r="V13" i="21"/>
  <c r="V12" i="21"/>
  <c r="V11" i="21"/>
  <c r="V10" i="21"/>
  <c r="V9" i="21"/>
  <c r="V8" i="21"/>
  <c r="V7" i="21"/>
  <c r="V6" i="21"/>
  <c r="V5" i="21"/>
  <c r="K2" i="21"/>
  <c r="I2" i="21"/>
  <c r="I3" i="21" s="1"/>
  <c r="V46" i="21" l="1"/>
  <c r="W26" i="20" l="1"/>
  <c r="V26" i="20"/>
  <c r="U26" i="20"/>
  <c r="L26" i="20"/>
  <c r="K26" i="20"/>
  <c r="J26" i="20"/>
  <c r="I26" i="20"/>
  <c r="E26" i="20"/>
  <c r="M25" i="20"/>
  <c r="M24" i="20"/>
  <c r="M23" i="20"/>
  <c r="M22" i="20"/>
  <c r="M21" i="20"/>
  <c r="M20" i="20"/>
  <c r="M19" i="20"/>
  <c r="M18" i="20"/>
  <c r="M17" i="20"/>
  <c r="M16" i="20"/>
  <c r="M15" i="20"/>
  <c r="M14" i="20"/>
  <c r="M13" i="20"/>
  <c r="M12" i="20"/>
  <c r="M11" i="20"/>
  <c r="M10" i="20"/>
  <c r="M9" i="20"/>
  <c r="M8" i="20"/>
  <c r="M7" i="20"/>
  <c r="M6" i="20"/>
  <c r="M5" i="20"/>
  <c r="K2" i="20"/>
  <c r="I2" i="20"/>
  <c r="I3" i="20" s="1"/>
  <c r="M26" i="20" l="1"/>
  <c r="W9" i="18"/>
  <c r="V9" i="18"/>
  <c r="U9" i="18"/>
  <c r="L9" i="18"/>
  <c r="K9" i="18"/>
  <c r="J9" i="18"/>
  <c r="I9" i="18"/>
  <c r="E9" i="18"/>
  <c r="M9" i="18"/>
  <c r="K2" i="18"/>
  <c r="I2" i="18"/>
  <c r="I3" i="18" s="1"/>
  <c r="M271" i="1" l="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6" i="1" l="1"/>
  <c r="M7" i="1"/>
  <c r="M8" i="1"/>
  <c r="M9" i="1"/>
  <c r="M10" i="1"/>
  <c r="M11" i="1"/>
  <c r="M12" i="1"/>
  <c r="M13" i="1"/>
  <c r="M14" i="1"/>
  <c r="M15" i="1"/>
  <c r="M16" i="1"/>
  <c r="M17" i="1"/>
  <c r="M5" i="1"/>
  <c r="M272" i="1" l="1"/>
  <c r="E272" i="1"/>
  <c r="K2" i="1" l="1"/>
  <c r="I2" i="1"/>
  <c r="I3" i="1" s="1"/>
  <c r="W272" i="1" l="1"/>
  <c r="V272" i="1"/>
  <c r="K272" i="1"/>
  <c r="J272" i="1"/>
  <c r="L272" i="1"/>
  <c r="I272" i="1"/>
  <c r="U272" i="1" l="1"/>
</calcChain>
</file>

<file path=xl/sharedStrings.xml><?xml version="1.0" encoding="utf-8"?>
<sst xmlns="http://schemas.openxmlformats.org/spreadsheetml/2006/main" count="5965" uniqueCount="1521">
  <si>
    <t>(N) Nit Del Sujeto Vigilado</t>
  </si>
  <si>
    <t>(C) Nombre Del Sujeto Vigilado</t>
  </si>
  <si>
    <t>(C) Rubro Presupuestal De Gastos Que Se Afecta Al Celebrar El Contrato</t>
  </si>
  <si>
    <t>(C) Sector Del Cual Proviene El Recursos Contratado</t>
  </si>
  <si>
    <t>(C) Número Del Contrato</t>
  </si>
  <si>
    <t>(C) Régimen Contractual De La Entidad</t>
  </si>
  <si>
    <t>(C) Modalidad De Contratación</t>
  </si>
  <si>
    <t>(C) Tipologia De Contrato</t>
  </si>
  <si>
    <t>(N) Valor Inicial Del Contrato</t>
  </si>
  <si>
    <t>(N) Valor de la Adicion</t>
  </si>
  <si>
    <t>(N) Valor de la Disminucion</t>
  </si>
  <si>
    <t>(N) Nit (-) O Numero De Cedula Del Contratista</t>
  </si>
  <si>
    <t>(C) Nombre Del Contratista</t>
  </si>
  <si>
    <t>(C) Objeto Del Contrato</t>
  </si>
  <si>
    <t>(F) Fecha De Suscripción  (yyyy/mm/dd)</t>
  </si>
  <si>
    <t>(F) Fecha De Inicio (yyyy/mm/dd)</t>
  </si>
  <si>
    <t>(N) Valor Cancelado</t>
  </si>
  <si>
    <t>(N) Valor Adeudado</t>
  </si>
  <si>
    <t>(N) Porcentaje de Ejecucion (%)</t>
  </si>
  <si>
    <t>(N) Numero De Identificación Del Supervisor O Interventor</t>
  </si>
  <si>
    <t>(C) Nombre Del Supervisor O Interventor</t>
  </si>
  <si>
    <t>TOTALES</t>
  </si>
  <si>
    <t>Delegatario del Gasto:</t>
  </si>
  <si>
    <t>Periodosausteridad</t>
  </si>
  <si>
    <t>Delegatarios</t>
  </si>
  <si>
    <t>Vicerrector Administrativo</t>
  </si>
  <si>
    <t>Vicerrector Académico</t>
  </si>
  <si>
    <t>Vicerrector de Investigación</t>
  </si>
  <si>
    <t>Vicerrector de Extensión y Proyección Social</t>
  </si>
  <si>
    <t>Director CREO</t>
  </si>
  <si>
    <t>Director Centro de Posgrados y Formación Continua</t>
  </si>
  <si>
    <t>Jefe Departamento de Estudios Generales e Idiomas</t>
  </si>
  <si>
    <t>Decano Facultad Ciencias Empresariales y Económicas</t>
  </si>
  <si>
    <t>Decano Facultad de Ingeniería</t>
  </si>
  <si>
    <t>Decano Facultad de Ciencias Básicas</t>
  </si>
  <si>
    <t>Decano Facultad de Humanidades</t>
  </si>
  <si>
    <t>Decano Facultad de Ciencias de la Salud</t>
  </si>
  <si>
    <t>Decano Facultad de Ciencias de la Educación</t>
  </si>
  <si>
    <t>Director Administrativo</t>
  </si>
  <si>
    <t>Jefe Oficina Asesora Jurídica</t>
  </si>
  <si>
    <t>cortea</t>
  </si>
  <si>
    <t xml:space="preserve">Enero </t>
  </si>
  <si>
    <t>Febrero</t>
  </si>
  <si>
    <t>Marzo</t>
  </si>
  <si>
    <t>Abril</t>
  </si>
  <si>
    <t>Mayo</t>
  </si>
  <si>
    <t>Junio</t>
  </si>
  <si>
    <t>Julio</t>
  </si>
  <si>
    <t>Agosto</t>
  </si>
  <si>
    <t>Septiembre</t>
  </si>
  <si>
    <t>Octubre</t>
  </si>
  <si>
    <t>Noviembre</t>
  </si>
  <si>
    <t>Diciembre</t>
  </si>
  <si>
    <t>(C) Requiere Anticipo</t>
  </si>
  <si>
    <t>(C) Requiere Pago Anticipado</t>
  </si>
  <si>
    <t>UNIVERSIDAD DEL MAGDALENA</t>
  </si>
  <si>
    <t>rubro</t>
  </si>
  <si>
    <t>FUNCIONAMIENTO</t>
  </si>
  <si>
    <t>INVERSION</t>
  </si>
  <si>
    <t>FUNCIONAMIENTO/INVERSION</t>
  </si>
  <si>
    <t>OTRO</t>
  </si>
  <si>
    <t>OTRO SECTOR</t>
  </si>
  <si>
    <t>REGIMEN ESPECIAL</t>
  </si>
  <si>
    <t>modalidad</t>
  </si>
  <si>
    <t>CONTRATACION DIRECTA</t>
  </si>
  <si>
    <t>LICITACION PÚBLICA</t>
  </si>
  <si>
    <t>SELECCION ABREVIADA</t>
  </si>
  <si>
    <t>CONCURSO DE MÉRITOS</t>
  </si>
  <si>
    <t>URGENCIA MANIFIESTA</t>
  </si>
  <si>
    <t>MINIMA CUANTIA</t>
  </si>
  <si>
    <t>OTRA</t>
  </si>
  <si>
    <t>tipologia</t>
  </si>
  <si>
    <t>CONTRATO DE OBRAS</t>
  </si>
  <si>
    <t>SUMINISTROS</t>
  </si>
  <si>
    <t>PRESTACION DE SERVICIOS</t>
  </si>
  <si>
    <t>CONTRATO DE CONSULTORIA</t>
  </si>
  <si>
    <t>CONTRATO DE INTERVENTORIA</t>
  </si>
  <si>
    <t>CONTRATO INTERADMINISTRIVO</t>
  </si>
  <si>
    <t>CONTRATO LLAVE EN MANO</t>
  </si>
  <si>
    <t>CONTRATO DE CONCESION</t>
  </si>
  <si>
    <t>OTROS TIPOS</t>
  </si>
  <si>
    <t>Publicación en Plataformas</t>
  </si>
  <si>
    <t>SIA OBSERVA</t>
  </si>
  <si>
    <t>SIGEP</t>
  </si>
  <si>
    <t>SECOP (Link)</t>
  </si>
  <si>
    <t>Periodo del Reporte CONSOLIDADO (corte a):</t>
  </si>
  <si>
    <t>SMMLV</t>
  </si>
  <si>
    <t>ADMINISTRADOS</t>
  </si>
  <si>
    <t>Sobre los recursos de Funcionamiento, Inversión y Administrados del presupuesto de gastos de la universidad</t>
  </si>
  <si>
    <t>Sobre los recursos y fondos que segun las funciones esten a su cargo, proyectos del plan de acción que sea responsable, y aquellos generados en convenios o contratos</t>
  </si>
  <si>
    <t>Sobre los recursos que segun las funciones esten a su cargo, y proyectos del plan de acción que sea responsable</t>
  </si>
  <si>
    <t>Delegatario ordenados ascendente</t>
  </si>
  <si>
    <t>Recursos</t>
  </si>
  <si>
    <t>Sobre los recursos</t>
  </si>
  <si>
    <t>Pesos</t>
  </si>
  <si>
    <r>
      <t xml:space="preserve">OBSERVACIONES Y/O CONSIDERACIONES </t>
    </r>
    <r>
      <rPr>
        <b/>
        <u/>
        <sz val="10"/>
        <color theme="1"/>
        <rFont val="Calibri"/>
        <family val="2"/>
        <scheme val="minor"/>
      </rPr>
      <t>PARTICULARES</t>
    </r>
  </si>
  <si>
    <t>(F) Fecha Aprobación Poliza - SI requiere (yyyy/mm/dd)</t>
  </si>
  <si>
    <t>Enero - Marzo (1er Trim)</t>
  </si>
  <si>
    <t>Enero - Junio (Semestral)</t>
  </si>
  <si>
    <t>Julio - Septiembre (3er Trim)</t>
  </si>
  <si>
    <t>Enero - Diciembre (Anual)</t>
  </si>
  <si>
    <t>MAX Cuantia Delegada 
para Contratar:</t>
  </si>
  <si>
    <t>Seleccione Ordenador</t>
  </si>
  <si>
    <t>Seleccione Periodo</t>
  </si>
  <si>
    <t xml:space="preserve">(N) Cantidad de OTRO SI de Adición y/o Disminución en Valor </t>
  </si>
  <si>
    <t>(F) Fecha Final Pactada en Contrato (yyyy/mm/dd)</t>
  </si>
  <si>
    <t>(F) Fecha Final Pactada en OTRO SI de Adición y/o Disminución en Plazo  
(yyyy/mm/dd)</t>
  </si>
  <si>
    <t xml:space="preserve">(N) Cantidad Total de OTROS SI (Adición y/o Disminución en Valor/Plazo, Modificatorio) </t>
  </si>
  <si>
    <t>(N) Valor Final Del Contrato</t>
  </si>
  <si>
    <t>No Aplica</t>
  </si>
  <si>
    <t>Periodo en listado contrato ascendente</t>
  </si>
  <si>
    <t>Periodo en Austeridad</t>
  </si>
  <si>
    <t>Selecciones Periodo en pestaña LISTADO DE CONTRATOS</t>
  </si>
  <si>
    <t>Enero - Marzo (1er Trimestre)</t>
  </si>
  <si>
    <t>Julio - Septiembre (3er Trimestre)</t>
  </si>
  <si>
    <r>
      <t xml:space="preserve">Valor Salario Minimo en pesos </t>
    </r>
    <r>
      <rPr>
        <b/>
        <sz val="8"/>
        <color rgb="FFFF0000"/>
        <rFont val="Calibri"/>
        <family val="2"/>
        <scheme val="minor"/>
      </rPr>
      <t>(2023)</t>
    </r>
  </si>
  <si>
    <t>OPSP-VAD-0001-2023</t>
  </si>
  <si>
    <t>OPSP-VAD-0002-2023</t>
  </si>
  <si>
    <t>OPSP-VAD-0003-2023</t>
  </si>
  <si>
    <t>OPSP-VAD-0004-2023</t>
  </si>
  <si>
    <t>OPSP-VAD-0005-2023</t>
  </si>
  <si>
    <t>OPSP-VAD-0006-2023</t>
  </si>
  <si>
    <t>OPSP-VAD-0007-2023</t>
  </si>
  <si>
    <t>OAG-VAD-0008-2023</t>
  </si>
  <si>
    <t>OAG-VAD-0009-2023</t>
  </si>
  <si>
    <t>OPSP-VAD-0010-2023</t>
  </si>
  <si>
    <t>OPSP-VAD-0011-2023</t>
  </si>
  <si>
    <t>OPSP-VAD-0012-2023</t>
  </si>
  <si>
    <t>OPSP-VAD-0013-2023</t>
  </si>
  <si>
    <t>OPSP-VAD-0014-2023</t>
  </si>
  <si>
    <t>OPSP-VAD-0015-2023</t>
  </si>
  <si>
    <t>OPSP-VAD-0016-2023</t>
  </si>
  <si>
    <t>OPSP-VAD-0017-2023</t>
  </si>
  <si>
    <t>OPSP-VAD-0018-2023</t>
  </si>
  <si>
    <t>OPSP-VAD-0019-2023</t>
  </si>
  <si>
    <t>OPSP-VAD-0020-2023</t>
  </si>
  <si>
    <t>OPSP-VAD-0021-2023</t>
  </si>
  <si>
    <t>OPSP-VAD-0022-2023</t>
  </si>
  <si>
    <t>OPSP-VAD-0023-2023</t>
  </si>
  <si>
    <t>OPSP-VAD-0024-2023</t>
  </si>
  <si>
    <t>OPSP-VAD-0025-2023</t>
  </si>
  <si>
    <t>OPSP-VAD-0026-2023</t>
  </si>
  <si>
    <t>OPSP-VAD-0027-2023</t>
  </si>
  <si>
    <t>OPSP-VAD-0028-2023</t>
  </si>
  <si>
    <t>OPSP-VAD-0029-2023</t>
  </si>
  <si>
    <t>OPSP-VAD-0030-2023</t>
  </si>
  <si>
    <t>OPSP-VAD-0031-2023</t>
  </si>
  <si>
    <t>OPSP-VAD-0032-2023</t>
  </si>
  <si>
    <t>OPSP-VAD-0033-2023</t>
  </si>
  <si>
    <t>OPSP-VAD-0034-2023</t>
  </si>
  <si>
    <t>OPSP-VAD-0035-2023</t>
  </si>
  <si>
    <t>OPSP-VAD-0036-2023</t>
  </si>
  <si>
    <t>OPSP-VAD-0037-2023</t>
  </si>
  <si>
    <t>OAG-VAD-0038-2023</t>
  </si>
  <si>
    <t>OPSP-VAD-0039-2023</t>
  </si>
  <si>
    <t>OAG-VAD-0040-2023</t>
  </si>
  <si>
    <t>OPSP-VAD-0041-2023</t>
  </si>
  <si>
    <t>OPSP-VAD-0042-2023</t>
  </si>
  <si>
    <t>OAG-VAD-0043-2023</t>
  </si>
  <si>
    <t>OPSP-VAD-0044-2023</t>
  </si>
  <si>
    <t>OPSP-VAD-0045-2023</t>
  </si>
  <si>
    <t>OPSP-VAD-0046-2023</t>
  </si>
  <si>
    <t>OPSP-VAD-0047-2023</t>
  </si>
  <si>
    <t>OAG-VAD-0048-2023</t>
  </si>
  <si>
    <t>OAG-VAD-0049-2023</t>
  </si>
  <si>
    <t>OAG-VAD-0050-2023</t>
  </si>
  <si>
    <t>OPSP-VAD-0051-2023</t>
  </si>
  <si>
    <t>OPSP-VAD-0052-2023</t>
  </si>
  <si>
    <t>OPSP-VAD-0053-2023</t>
  </si>
  <si>
    <t>OAG-VAD-0054-2023</t>
  </si>
  <si>
    <t>OPSP-VAD-0055-2023</t>
  </si>
  <si>
    <t>OPSP-VAD-0056-2023</t>
  </si>
  <si>
    <t>OAG-VAD-0057-2023</t>
  </si>
  <si>
    <t>OAG-VAD-0058-2023</t>
  </si>
  <si>
    <t>OPSP-VAD-0059-2023</t>
  </si>
  <si>
    <t>OAG-VAD-0060-2023</t>
  </si>
  <si>
    <t>OAG-VAD-0061-2023</t>
  </si>
  <si>
    <t>OPSP-VAD-0062-2023</t>
  </si>
  <si>
    <t>OAG-VAD-0063-2023</t>
  </si>
  <si>
    <t>OAG-VAD-0064-2023</t>
  </si>
  <si>
    <t>OPSP-VAD-0065-2023</t>
  </si>
  <si>
    <t>OAG-VAD-0066-2023</t>
  </si>
  <si>
    <t>OAG-VAD-0067-2023</t>
  </si>
  <si>
    <t>OPSP-VAD-0068-2023</t>
  </si>
  <si>
    <t>OPSP-VAD-0069-2023</t>
  </si>
  <si>
    <t>OPSP-VAD-0070-2023</t>
  </si>
  <si>
    <t>OAG-VAD-0071-2023</t>
  </si>
  <si>
    <t>OPSP-VAD-0072-2023</t>
  </si>
  <si>
    <t>OAG-VAD-0073-2023</t>
  </si>
  <si>
    <t>OAG-VAD-0074-2023</t>
  </si>
  <si>
    <t>OAG-VAD-0075-2023</t>
  </si>
  <si>
    <t>OPSP-VAD-0076-2023</t>
  </si>
  <si>
    <t>OPSP-VAD-0077-2023</t>
  </si>
  <si>
    <t>OPSP-VAD-0078-2023</t>
  </si>
  <si>
    <t>OPSP-VAD-0079-2023</t>
  </si>
  <si>
    <t>OAG-VAD-0080-2023</t>
  </si>
  <si>
    <t>OAG-VAD-0081-2023</t>
  </si>
  <si>
    <t>OAG-VAD-0082-2023</t>
  </si>
  <si>
    <t>OPSP-VAD-0083-2023</t>
  </si>
  <si>
    <t>OAG-VAD-0084-2023</t>
  </si>
  <si>
    <t>OPSP-VAD-0085-2023</t>
  </si>
  <si>
    <t>OPSP-VAD-0086-2023</t>
  </si>
  <si>
    <t>OPSP-VAD-0087-2023</t>
  </si>
  <si>
    <t>OPSP-VAD-0088-2023</t>
  </si>
  <si>
    <t>OPSP-VAD-0089-2023</t>
  </si>
  <si>
    <t>OAG-VAD-0090-2023</t>
  </si>
  <si>
    <t>OPSP-VAD-0091-2023</t>
  </si>
  <si>
    <t>OPSP-VAD-0092-2023</t>
  </si>
  <si>
    <t>OPSP-VAD-0093-2023</t>
  </si>
  <si>
    <t>OAG-VAD-0094-2023</t>
  </si>
  <si>
    <t>OAG-VAD-0095-2023</t>
  </si>
  <si>
    <t>OAG-VAD-0096-2023</t>
  </si>
  <si>
    <t>OPSP-VAD-0097-2023</t>
  </si>
  <si>
    <t>OAG-VAD-0098-2023</t>
  </si>
  <si>
    <t>OPSP-VAD-0099-2023</t>
  </si>
  <si>
    <t>OAG-VAD-0100-2023</t>
  </si>
  <si>
    <t>OAG-VAD-0101-2023</t>
  </si>
  <si>
    <t>OAG-VAD-0102-2023</t>
  </si>
  <si>
    <t>OPSP-VAD-0103-2023</t>
  </si>
  <si>
    <t>OAG-VAD-0104-2023</t>
  </si>
  <si>
    <t>OPSP-VAD-0105-2023</t>
  </si>
  <si>
    <t>OPSP-VAD-0106-2023</t>
  </si>
  <si>
    <t>OAG-VAD-0107-2023</t>
  </si>
  <si>
    <t>OPSP-VAD-0108-2023</t>
  </si>
  <si>
    <t>OPSP-VAD-0109-2023</t>
  </si>
  <si>
    <t>OPSP-VAD-0110-2023</t>
  </si>
  <si>
    <t>OPSP-VAD-0111-2023</t>
  </si>
  <si>
    <t>OPSP-VAD-0112-2023</t>
  </si>
  <si>
    <t>OAG-VAD-0113-2023</t>
  </si>
  <si>
    <t>OPSP-VAD-0114-2023</t>
  </si>
  <si>
    <t>OPSP-VAD-0115-2023</t>
  </si>
  <si>
    <t>OAG-VAD-0116-2023</t>
  </si>
  <si>
    <t>OAG-VAD-0117-2023</t>
  </si>
  <si>
    <t>OPSP-VAD-0118-2023</t>
  </si>
  <si>
    <t>OPSP-VAD-0119-2023</t>
  </si>
  <si>
    <t>OPSP-VAD-0120-2023</t>
  </si>
  <si>
    <t>OPSP-VAD-0121-2023</t>
  </si>
  <si>
    <t>OPSP-VAD-0122-2023</t>
  </si>
  <si>
    <t>OAG-VAD-0123-2023</t>
  </si>
  <si>
    <t>OAG-VAD-0124-2023</t>
  </si>
  <si>
    <t>OAG-VAD-0125-2023</t>
  </si>
  <si>
    <t>OAG-VAD-0126-2023</t>
  </si>
  <si>
    <t>OAG-VAD-0127-2023</t>
  </si>
  <si>
    <t>OPSP-VAD-0128-2023</t>
  </si>
  <si>
    <t>OPSP-VAD-0129-2023</t>
  </si>
  <si>
    <t>OAG-VAD-0130-2023</t>
  </si>
  <si>
    <t>OAG-VAD-0131-2023</t>
  </si>
  <si>
    <t>OPSP-VAD-0132-2023</t>
  </si>
  <si>
    <t>OPSP-VAD-0133-2023</t>
  </si>
  <si>
    <t>OPSP-VAD-0134-2023</t>
  </si>
  <si>
    <t>OPSP-VAD-0135-2023</t>
  </si>
  <si>
    <t>OPSP-VAD-0136-2023</t>
  </si>
  <si>
    <t>OPSP-VAD-0137-2023</t>
  </si>
  <si>
    <t>OPSP-VAD-0138-2023</t>
  </si>
  <si>
    <t>OPSP-VAD-0139-2023</t>
  </si>
  <si>
    <t>OAG-VAD-0140-2023</t>
  </si>
  <si>
    <t>OPSP-VAD-0141-2023</t>
  </si>
  <si>
    <t>OAG-VAD-0142-2023</t>
  </si>
  <si>
    <t>OPSP-VAD-0143-2023</t>
  </si>
  <si>
    <t>OAG-VAD-0144-2023</t>
  </si>
  <si>
    <t>OPSP-VAD-0145-2023</t>
  </si>
  <si>
    <t>OPSP-VAD-0146-2023</t>
  </si>
  <si>
    <t>OAG-VAD-0147-2023</t>
  </si>
  <si>
    <t>OPSP-VAD-0148-2023</t>
  </si>
  <si>
    <t>OAG-VAD-0149-2023</t>
  </si>
  <si>
    <t>OAG-VAD-0150-2023</t>
  </si>
  <si>
    <t>OPSP-VAD-0151-2023</t>
  </si>
  <si>
    <t>OPSP-VAD-0152-2023</t>
  </si>
  <si>
    <t>OAG-VAD-0153-2023</t>
  </si>
  <si>
    <t>OPSP-VAD-0154-2023</t>
  </si>
  <si>
    <t>OPSP-VAD-0155-2023</t>
  </si>
  <si>
    <t>OAG-VAD-0156-2023</t>
  </si>
  <si>
    <t>OPSP-VAD-0157-2023</t>
  </si>
  <si>
    <t>OAG-VAD-0158-2023</t>
  </si>
  <si>
    <t>OPSP-VAD-0159-2023</t>
  </si>
  <si>
    <t>OPSP-VAD-0160-2023</t>
  </si>
  <si>
    <t>OPSP-VAD-0161-2023</t>
  </si>
  <si>
    <t>OPSP-VAD-0162-2023</t>
  </si>
  <si>
    <t>OPSP-VAD-0163-2023</t>
  </si>
  <si>
    <t>OAG-VAD-0164-2023</t>
  </si>
  <si>
    <t>OAG-VAD-0165-2023</t>
  </si>
  <si>
    <t>OPSP-VAD-0166-2023</t>
  </si>
  <si>
    <t>OPSP-VAD-0167-2023</t>
  </si>
  <si>
    <t>OPSP-VAD-0168-2023</t>
  </si>
  <si>
    <t>OAG-VAD-0169-2023</t>
  </si>
  <si>
    <t>OPSP-VAD-0170-2023</t>
  </si>
  <si>
    <t>OPSP-VAD-0171-2023</t>
  </si>
  <si>
    <t>OAG-VAD-0172-2023</t>
  </si>
  <si>
    <t>OPSP-VAD-0173-2023</t>
  </si>
  <si>
    <t>OPSP-VAD-0174-2023</t>
  </si>
  <si>
    <t>OAG-VAD-0175-2023</t>
  </si>
  <si>
    <t>OAG-VAD-0176-2023</t>
  </si>
  <si>
    <t>OPSP-VAD-0177-2023</t>
  </si>
  <si>
    <t>OAG-VAD-0178-2023</t>
  </si>
  <si>
    <t>OAG-VAD-0179-2023</t>
  </si>
  <si>
    <t>OPSP-VAD-0180-2023</t>
  </si>
  <si>
    <t>OPSP-VAD-0181-2023</t>
  </si>
  <si>
    <t>OPSP-VAD-0182-2023</t>
  </si>
  <si>
    <t>OAG-VAD-0183-2023</t>
  </si>
  <si>
    <t>OPSP-VAD-0184-2023</t>
  </si>
  <si>
    <t>OAG-VAD-0185-2023</t>
  </si>
  <si>
    <t>OPSP-VAD-0186-2023</t>
  </si>
  <si>
    <t>OPSP-VAD-0187-2023</t>
  </si>
  <si>
    <t>OPSP-VAD-0188-2023</t>
  </si>
  <si>
    <t>OPSP-VAD-0189-2023</t>
  </si>
  <si>
    <t>OAG-VAD-0190-2023</t>
  </si>
  <si>
    <t>OAG-VAD-0191-2023</t>
  </si>
  <si>
    <t>OPSP-VAD-0192-2023</t>
  </si>
  <si>
    <t>OPSP-VAD-0193-2023</t>
  </si>
  <si>
    <t>OPSP-VAD-0194-2023</t>
  </si>
  <si>
    <t>OPSP-VAD-0195-2023</t>
  </si>
  <si>
    <t>OPSP-VAD-0196-2023</t>
  </si>
  <si>
    <t>OPSP-VAD-0197-2023</t>
  </si>
  <si>
    <t>OPSP-VAD-0198-2023</t>
  </si>
  <si>
    <t>OPSP-VAD-0199-2023</t>
  </si>
  <si>
    <t>OPSP-VAD-0200-2023</t>
  </si>
  <si>
    <t>OPSP-VAD-0201-2023</t>
  </si>
  <si>
    <t>OPSP-VAD-0202-2023</t>
  </si>
  <si>
    <t>OAG-VAD-0203-2023</t>
  </si>
  <si>
    <t>OPSP-VAD-0204-2023</t>
  </si>
  <si>
    <t>OAG-VAD-0205-2023</t>
  </si>
  <si>
    <t>OPSP-VAD-0206-2023</t>
  </si>
  <si>
    <t>OPSP-VAD-0207-2023</t>
  </si>
  <si>
    <t>OPSP-VAD-0208-2023</t>
  </si>
  <si>
    <t>OPSP-VAD-0209-2023</t>
  </si>
  <si>
    <t>OPSP-VAD-0210-2023</t>
  </si>
  <si>
    <t>OPSP-VAD-0211-2023</t>
  </si>
  <si>
    <t>OPSP-VAD-0212-2023</t>
  </si>
  <si>
    <t>OPSP-VAD-0213-2023</t>
  </si>
  <si>
    <t>OAG-VAD-0214-2023</t>
  </si>
  <si>
    <t>OPSP-VAD-0215-2023</t>
  </si>
  <si>
    <t>OPSP-VAD-0216-2023</t>
  </si>
  <si>
    <t>OAG-VAD-0217-2023</t>
  </si>
  <si>
    <t>OAG-VAD-0218-2023</t>
  </si>
  <si>
    <t>OAG-VAD-0219-2023</t>
  </si>
  <si>
    <t>OAG-VAD-0220-2023</t>
  </si>
  <si>
    <t>OPSP-VAD-0221-2023</t>
  </si>
  <si>
    <t>OPSP-VAD-0222-2023</t>
  </si>
  <si>
    <t>OPSP-VAD-0223-2023</t>
  </si>
  <si>
    <t>OAG-VAD-0224-2023</t>
  </si>
  <si>
    <t>OPSP-VAD-0225-2023</t>
  </si>
  <si>
    <t>OPSP-VAD-0226-2023</t>
  </si>
  <si>
    <t>OAG-VAD-0227-2023</t>
  </si>
  <si>
    <t>OPSP-VAD-0228-2023</t>
  </si>
  <si>
    <t>OAG-VAD-0229-2023</t>
  </si>
  <si>
    <t>OPSP-VAD-0230-2023</t>
  </si>
  <si>
    <t>OPSP-VAD-0231-2023</t>
  </si>
  <si>
    <t>OPSP-VAD-0232-2023</t>
  </si>
  <si>
    <t>OPSP-VAD-0233-2023</t>
  </si>
  <si>
    <t>OAG-VAD-0234-2023</t>
  </si>
  <si>
    <t>OAG-VAD-0235-2023</t>
  </si>
  <si>
    <t>OAG-VAD-0236-2023</t>
  </si>
  <si>
    <t>OPSP-VAD-0237-2023</t>
  </si>
  <si>
    <t>OPSP-VAD-0238-2023</t>
  </si>
  <si>
    <t>OPSP-VAD-0239-2023</t>
  </si>
  <si>
    <t>OPSP-VAD-0240-2023</t>
  </si>
  <si>
    <t>OAG-VAD-0241-2023</t>
  </si>
  <si>
    <t>OAG-VAD-0242-2023</t>
  </si>
  <si>
    <t>OPSP-VAD-0243-2023</t>
  </si>
  <si>
    <t>OPSP-VAD-0244-2023</t>
  </si>
  <si>
    <t>OAG-VAD-0245-2023</t>
  </si>
  <si>
    <t>OAG-VAD-0246-2023</t>
  </si>
  <si>
    <t>OAG-VAD-0247-2023</t>
  </si>
  <si>
    <t>OPSP-VAD-0248-2023</t>
  </si>
  <si>
    <t>OAG-VAD-0249-2023</t>
  </si>
  <si>
    <t>OPSP-VAD-0250-2023</t>
  </si>
  <si>
    <t>OPSP-VAD-0251-2023</t>
  </si>
  <si>
    <t>OAG-VAD-0252-2023</t>
  </si>
  <si>
    <t>OAG-VAD-0253-2023</t>
  </si>
  <si>
    <t>OPSP-VAD-0254-2023</t>
  </si>
  <si>
    <t>OPSP-VAD-0255-2023</t>
  </si>
  <si>
    <t>OPSP-VAD-0256-2023</t>
  </si>
  <si>
    <t>OAG-VAD-0257-2023</t>
  </si>
  <si>
    <t>OAG-VAD-0258-2023</t>
  </si>
  <si>
    <t>OAG-VAD-0259-2023</t>
  </si>
  <si>
    <t>OPSP-VAD-0260-2023</t>
  </si>
  <si>
    <t>OAG-VAD-0261-2023</t>
  </si>
  <si>
    <t>OAG-VAD-0262-2023</t>
  </si>
  <si>
    <t>OPSP-VAD-0263-2023</t>
  </si>
  <si>
    <t>OPSP-VAD-0264-2023</t>
  </si>
  <si>
    <t>OPSP-VAD-0265-2023</t>
  </si>
  <si>
    <t>OPSP-VAD-0266-2023</t>
  </si>
  <si>
    <t>OAG-VAD-0267-2023</t>
  </si>
  <si>
    <t>MELISSA PAOLA RODRIGUEZ MARIN</t>
  </si>
  <si>
    <t>LUIS ALBERTO COTES YANET</t>
  </si>
  <si>
    <t>ANDRES FELIPE LIZCANO GONZALEZ</t>
  </si>
  <si>
    <t>HAROLD ONASIS ACOSTA SANTOS</t>
  </si>
  <si>
    <t>OSCAR SAID DURAN QUINTERO</t>
  </si>
  <si>
    <t>LEIDY VANESA FUENTES TAVERA</t>
  </si>
  <si>
    <t>ANDREA CAROLINA MARTINEZ GUERRERO</t>
  </si>
  <si>
    <t>ROSALIA LEONOR ESTRADA LOMBARDI</t>
  </si>
  <si>
    <t>DANELY BEATRIZ GRANADOS PARODI</t>
  </si>
  <si>
    <t>OLIVER JOSE GREGORIO OROZCO SANJUANELO</t>
  </si>
  <si>
    <t>RENE MAURICIO AGUIRRE HERNANDEZ</t>
  </si>
  <si>
    <t>CARMEN JOHANA REYNOSO ESCORCIA</t>
  </si>
  <si>
    <t>ALICIA DEL CARMEN RODRIGUEZ DIAZ</t>
  </si>
  <si>
    <t>HENRY DAVID BRUGES CARBONO</t>
  </si>
  <si>
    <t>MARIA DE LOS ANGELES AMADOR BALLESTAS</t>
  </si>
  <si>
    <t>VIVIAN CAROLINA BAUTE ZULUAGA</t>
  </si>
  <si>
    <t>SHAROL MERCEDES CORTES MIRANDA</t>
  </si>
  <si>
    <t>ALFONSO DAVID MIRANDA PAZ</t>
  </si>
  <si>
    <t>RAMIRO DAVID PALMERA DE LA ROSA</t>
  </si>
  <si>
    <t>ELENA MARGARITA TORRES OSPINA</t>
  </si>
  <si>
    <t>MARYURIS MENDOZA ECHENIQUE</t>
  </si>
  <si>
    <t>DUBYS SOFIA REGALADO CALANCHE</t>
  </si>
  <si>
    <t>KENIA MELISSA MUNERA LUQUE</t>
  </si>
  <si>
    <t>GISELLA PATRICIA CHAMORRO MOLINA</t>
  </si>
  <si>
    <t>DANIELA JOSE ALEAN MOLINARES</t>
  </si>
  <si>
    <t>JENNIFER SOFIA CARVAJAL LORDUY</t>
  </si>
  <si>
    <t>MALORY DE LOS ANGELES RODRIGUEZ CANTILLO</t>
  </si>
  <si>
    <t>OMAR FERNANDO CORTES PEÑA</t>
  </si>
  <si>
    <t>JORGE ANDRES VARGAS RONCALLO</t>
  </si>
  <si>
    <t>CESAR AUGUSTO ALVARADO MULETH</t>
  </si>
  <si>
    <t>MIOSOTIS SIRITH MEYER MIER</t>
  </si>
  <si>
    <t>JULIO CESAR GOMEZ PUERTA</t>
  </si>
  <si>
    <t>MANIRA ISABEL DIAZ GRANADOS GUERRA</t>
  </si>
  <si>
    <t>JENNIFFER IVONNE GUZMAN CAMACHO</t>
  </si>
  <si>
    <t>JOSE CARLOS BOLAÑO OLIVEROS</t>
  </si>
  <si>
    <t>LUIS ARNULFO QUINTERO BOTELLO</t>
  </si>
  <si>
    <t>CAMILO ADOLFO SERRANO VELASCO</t>
  </si>
  <si>
    <t>ALEJANDRO JAVIER LIZCANO OROZCO</t>
  </si>
  <si>
    <t>ANDREINA FIDELINA VILLA AREVALO</t>
  </si>
  <si>
    <t>ANGEL ENRIQUE RUIZ MIER</t>
  </si>
  <si>
    <t>CARLOS MANUEL ARIZA GUERRERO</t>
  </si>
  <si>
    <t>CARMEN MILENA DELGADO LARA</t>
  </si>
  <si>
    <t>ELVIA ROSA RODRIGUEZ PEREZ</t>
  </si>
  <si>
    <t>ESTEFANIA SARAI OROZCO SEQUEA</t>
  </si>
  <si>
    <t>HERNAN JESUS LOPEZ LOPEZ</t>
  </si>
  <si>
    <t>JENNIFER BALLESTAS MOLINA</t>
  </si>
  <si>
    <t>JOSE ANDRES ANDICA CASTAÑO</t>
  </si>
  <si>
    <t>KATERINE GUIUMAR DIAZ VALERA</t>
  </si>
  <si>
    <t>LEONARDO DE JESUS MORON GRANADOS</t>
  </si>
  <si>
    <t>LUIS ALBERTO BARRIOS MIER</t>
  </si>
  <si>
    <t>LUZ KAREN ZABALETA AVENDAÑO</t>
  </si>
  <si>
    <t>RAMON ANDRES GAMEZ DAZA</t>
  </si>
  <si>
    <t>SHIRLEY MILENA HERRERA LLANES</t>
  </si>
  <si>
    <t>TISSIANA JULIETH RODRIGUEZ ORTIZ</t>
  </si>
  <si>
    <t>LUISA MARIA GARCIA GUTIERREZ</t>
  </si>
  <si>
    <t>JEIN ALEJANDRA MORA ZAMBRANO</t>
  </si>
  <si>
    <t>ALBERTO JOSE MARTINEZ COAS</t>
  </si>
  <si>
    <t>ALEJANDRO DAVID MARTINEZ JIMENEZ</t>
  </si>
  <si>
    <t>ALVARO JOSE MENDEZ NAVARRO</t>
  </si>
  <si>
    <t>AMALIA PATRICIA HERNANDEZ PATERNINA</t>
  </si>
  <si>
    <t>ANA MELISSA ALVARADO RANGEL</t>
  </si>
  <si>
    <t>ARMANDO DALLAN LAVALLE FANDIÑO</t>
  </si>
  <si>
    <t>BELQUIS LILIANA PEREZ ROJAS</t>
  </si>
  <si>
    <t>BETSY ZULEY PEREZ LIZCANO</t>
  </si>
  <si>
    <t>BRAYAN RENE CARBONO CARBONO</t>
  </si>
  <si>
    <t>CARLOS FERNANDO ESLAIT BARROS</t>
  </si>
  <si>
    <t>CARLOS GREGORIO MC LEAN NAVARRO</t>
  </si>
  <si>
    <t>CARLOS MARIO DE JESUS VIVES HASBUN</t>
  </si>
  <si>
    <t>CLAUDIA MARIA OSPINO MONTAÑO</t>
  </si>
  <si>
    <t>CLAUDIO ALEXANDER BRUGES HERNANDEZ</t>
  </si>
  <si>
    <t>DALIANA MILAGROS BORJA RODRIGUEZ</t>
  </si>
  <si>
    <t>DANIELA LAGOS TOBIAS</t>
  </si>
  <si>
    <t>DEIMER DAVID GARCIA VARGAS</t>
  </si>
  <si>
    <t>DIANA PAOLA OROZCO TETE</t>
  </si>
  <si>
    <t>DIEGO ARMANDO HERNANDEZ TORRES</t>
  </si>
  <si>
    <t>IAN ANDRES BERMUDEZ VELEZ</t>
  </si>
  <si>
    <t>IVAN MANUEL MONTERO VILORIA</t>
  </si>
  <si>
    <t>JAIME ALFONSO CASTRO ANGARITA</t>
  </si>
  <si>
    <t>JAVIER JOSE MARTES VEGA</t>
  </si>
  <si>
    <t>JEFERSON DE JESUS GAMARRA MOLINA</t>
  </si>
  <si>
    <t>JERONIMO RAFAEL MONTERO OCHOA</t>
  </si>
  <si>
    <t>JESUS OSNAIDER URIBE SOLANO</t>
  </si>
  <si>
    <t>JONATHAN JAVIER COHEN GRANADOS</t>
  </si>
  <si>
    <t>JOSE FRANCISCO SABAN DIAZ GRANADOS</t>
  </si>
  <si>
    <t>JOSE GABRIEL MONTERO PATIÑO</t>
  </si>
  <si>
    <t>JUAN CARLOS BLANCO NAVARRO</t>
  </si>
  <si>
    <t>KARINA JOHANNA FERREIRA QUINTO</t>
  </si>
  <si>
    <t>KATHLEEN JOHANA BOLAÑO PEREZ</t>
  </si>
  <si>
    <t>KELLY JOHANNA MOLINARES ROA</t>
  </si>
  <si>
    <t>LAINA VANESSA CERVANTES AREVALO</t>
  </si>
  <si>
    <t>LIZETH CAROLINA DE LA HOZ COTES</t>
  </si>
  <si>
    <t>LUIS FERNANDO PALMERA ESCORCIA</t>
  </si>
  <si>
    <t>MANUEL RAFAEL AREVALO LOBATO</t>
  </si>
  <si>
    <t>MARIA DEL CARMEN CALDERON ORTIZ</t>
  </si>
  <si>
    <t>MARIA MARCELA PASMIN GUZMAN</t>
  </si>
  <si>
    <t>MARIANNA KARINA SALAS PATERNINA</t>
  </si>
  <si>
    <t>MARIO ALBERTO MENDEZ VAZQUEZ</t>
  </si>
  <si>
    <t>MISLEE MAIRETH MEZA MASSON</t>
  </si>
  <si>
    <t>NOELSY MEDRANO TORRES</t>
  </si>
  <si>
    <t>PAOLA PATRICIA GARCIA CERVANTES</t>
  </si>
  <si>
    <t>PEDRO NEL ESMERAL MUÑOZ</t>
  </si>
  <si>
    <t>RAFAEL DAVID VALENCIA PALACIO</t>
  </si>
  <si>
    <t>ROBERTO CARLOS MAL VILLALOBO</t>
  </si>
  <si>
    <t>ROSALBA GRAVINI PORRAS</t>
  </si>
  <si>
    <t>SAUL ANTONIO TEJEDA ECHEVERRIA</t>
  </si>
  <si>
    <t>VANESSA RAQUEL MIER GARCIA</t>
  </si>
  <si>
    <t>YELENA MARIA GAITAN MARTINEZ</t>
  </si>
  <si>
    <t>YESID FABIAN VILORIA MANJARRES</t>
  </si>
  <si>
    <t>ANA MARIA DEL CARMEN GONZALEZ ROJAS</t>
  </si>
  <si>
    <t>DAGOBERTO BARBOSA CARVAJALINO</t>
  </si>
  <si>
    <t>JOSE LUIS PACHECO PEREZ</t>
  </si>
  <si>
    <t>LAURA VELEZ VARGAS</t>
  </si>
  <si>
    <t>MARIA ANGELICA SALAZAR MONTERROSA</t>
  </si>
  <si>
    <t>MARIA CAMILA BORJA ALARCON</t>
  </si>
  <si>
    <t>OSCAR JOSE ANDRADE NORIEGA</t>
  </si>
  <si>
    <t>ADRIANA PAOLA PEREIRA RIZZO</t>
  </si>
  <si>
    <t>YAHAINIS LISSETH CABRERA DURAN</t>
  </si>
  <si>
    <t>MARIA CAMILA SAMPER MEZA</t>
  </si>
  <si>
    <t>JAIME FRANCISCO LLANOS ESCOBAR</t>
  </si>
  <si>
    <t>ALEX YAIR GUTIERREZ BARRIOS</t>
  </si>
  <si>
    <t>ALVARO JAVIER MONTERO MERCADO</t>
  </si>
  <si>
    <t>ALVARO JOSE VITTORINO ZUÑIGA</t>
  </si>
  <si>
    <t>AMANDA ESTER MOJICA CUETO</t>
  </si>
  <si>
    <t>ANA ISABEL VALERA GUERRERO</t>
  </si>
  <si>
    <t>ANA KARINA DEL MAR OBREDOR GARCIA</t>
  </si>
  <si>
    <t>ANDREA CAROLINA PEREA MOLINA</t>
  </si>
  <si>
    <t>ANDRES FELIPE MEJIA QUINTERO</t>
  </si>
  <si>
    <t>ANDY  JOSE GUERRA CORREDOR</t>
  </si>
  <si>
    <t>ARMANDO YUNIOR POLO PAZ</t>
  </si>
  <si>
    <t>BLEIDIS SULAYS ACOSTA PALACIO</t>
  </si>
  <si>
    <t>CARLOS ALFONSO RIVAS CABALLERO</t>
  </si>
  <si>
    <t>CARLOS MIGUEL MARTES VEGA</t>
  </si>
  <si>
    <t>CLARA INES LACOUTURE BAYENA</t>
  </si>
  <si>
    <t>CLAUDIA MILENA KATIME ZUÑIGA</t>
  </si>
  <si>
    <t>CRISTIAN ALEXIS ORTIZ BERMUDEZ</t>
  </si>
  <si>
    <t>DANIELA ANDREA SOLANO DIAZ</t>
  </si>
  <si>
    <t>EDGARDO RAFAEL QUINTERO GUERRA</t>
  </si>
  <si>
    <t>ELIANA MARGARITA GARCIA LOPEZ</t>
  </si>
  <si>
    <t>ELKIN DE JESUS VELASQUEZ POLO</t>
  </si>
  <si>
    <t>ENDER SABEDIT HUERTAS ROBLES</t>
  </si>
  <si>
    <t>ESPERANZA MOSQUERA MATURANA</t>
  </si>
  <si>
    <t>EVERT SEGUNDO CHARRIS GRANADOS</t>
  </si>
  <si>
    <t>FABIO ANDRES FERNANDEZ PINTO</t>
  </si>
  <si>
    <t>FANNEDIS FERNANDEZ JARABA</t>
  </si>
  <si>
    <t>FELIX ARTURO LOBO CASTRO</t>
  </si>
  <si>
    <t>FLAVIA KALINA MARRIAGA OLIVEROS</t>
  </si>
  <si>
    <t>GLORIA INES FLOREZ FONTALVO</t>
  </si>
  <si>
    <t>GUSTAVO ANTONIO MUÑOZ CONTRERAS</t>
  </si>
  <si>
    <t>HECTOR MARIO MOLINA RODRIGUEZ</t>
  </si>
  <si>
    <t>HERNANDO JUNIOR BRAVO LLANOS</t>
  </si>
  <si>
    <t>ISAAC DE JESUS PALACIO FRIAS</t>
  </si>
  <si>
    <t>ISABEL ROSARIO CASTAÑEDA DE CHARRIS</t>
  </si>
  <si>
    <t>JEEZETH MILENA PERTUZ TAIBEL</t>
  </si>
  <si>
    <t>JENNY FERNANDA TORRES BRAVO</t>
  </si>
  <si>
    <t>JOHAN DAVID OLAYA MERCADO</t>
  </si>
  <si>
    <t>JOHN JAIRO DIAZ RINCON</t>
  </si>
  <si>
    <t>JUAN CARLOS BERNIER TAPIA</t>
  </si>
  <si>
    <t>LEONARDO DE JESUS LIÑAN MARQUEZ</t>
  </si>
  <si>
    <t>LEYDI CLARET PATIÑO AFANADOR</t>
  </si>
  <si>
    <t>LIANA PATRICIA MACHADO SANABRIA</t>
  </si>
  <si>
    <t>LORENNI JOHANA AMAYA ZUÑIGA</t>
  </si>
  <si>
    <t>LUIS ALBERTO AARON VILORIA</t>
  </si>
  <si>
    <t>LUIS FELIPE FUENTES MONTES</t>
  </si>
  <si>
    <t>MARIA CONCEPCION PINEDO MURGAS</t>
  </si>
  <si>
    <t>MARIA DE JESUS GALINDO VILLALOBOS</t>
  </si>
  <si>
    <t>MARIA DEL CARMEN PINZON MAHECHA</t>
  </si>
  <si>
    <t>MARIA JOSE MEYER MUGNO</t>
  </si>
  <si>
    <t>MARIELA FERMINA DE LA OSSA DE MERCADO</t>
  </si>
  <si>
    <t>MARIO ANDRES NAVARRO TANO</t>
  </si>
  <si>
    <t>MARLA LUCIA MAESTRE MEYER</t>
  </si>
  <si>
    <t>MARTA CRISTINA MEJIA SANCHEZ</t>
  </si>
  <si>
    <t>MAXIMILIANO GARCIA TEJEDA</t>
  </si>
  <si>
    <t>MIGUEL MARIANO TORRALVO PUERTA</t>
  </si>
  <si>
    <t>MILAGROS KAROLINA ALVARADO AVENDAÑO</t>
  </si>
  <si>
    <t>MILENA PATRICIA TOVAR LUNA</t>
  </si>
  <si>
    <t>MONICA MARINA POSADA GUTIERREZ</t>
  </si>
  <si>
    <t>NATALIA RUIZ CAPATAZ</t>
  </si>
  <si>
    <t>NEVIN ANDRES ROSADO VILLEGAS</t>
  </si>
  <si>
    <t>RAFAEL ALBERTO SANCHEZ OVIEDO</t>
  </si>
  <si>
    <t>RICARDO JAVIER PUPO DIAZ</t>
  </si>
  <si>
    <t>RICARDO JOSE ABELLO ZORRO</t>
  </si>
  <si>
    <t>ROSA PAULINA CEBALLOS RIASCOS</t>
  </si>
  <si>
    <t>ROSALBA ESTHER JIMENEZ MOSS</t>
  </si>
  <si>
    <t>ROSEMBER EMILIO RIVADENEIRA BERMUDEZ</t>
  </si>
  <si>
    <t>TANIA ESTHER OLIVEROS ACOSTA</t>
  </si>
  <si>
    <t>TATIANA ISABEL ZUÑIGA YEPES</t>
  </si>
  <si>
    <t>TULIA ROSA VALVERDE NUÑEZ</t>
  </si>
  <si>
    <t>WILFREN PACHECO BOBADILLA</t>
  </si>
  <si>
    <t>WILLIGTON ALEXANDER MAIGUEL GOENAGA</t>
  </si>
  <si>
    <t>YARAIMA LIBETH GUERRERO FAJARDO</t>
  </si>
  <si>
    <t>YILIAN ELIANA ARAUJO BARRERA</t>
  </si>
  <si>
    <t>MAYERLIS PATRICIA PEREA CHAVEZ</t>
  </si>
  <si>
    <t>ANA MARIA CARDONA HERNANDEZ</t>
  </si>
  <si>
    <t xml:space="preserve">ANGELA VANESSA IBARRA BOLAÑOS </t>
  </si>
  <si>
    <t xml:space="preserve">CARLOS MARIO VILORIA CALABRIA </t>
  </si>
  <si>
    <t>DRAYDA CAROLINA SANTIZ ROSAS</t>
  </si>
  <si>
    <t>ELIANA RAQUEL CASTELLANOS BOTTO</t>
  </si>
  <si>
    <t>IVAN ROMARIO RODRIGUEZ GOMEZ</t>
  </si>
  <si>
    <t>JESUS DAVID MIRANDA CORRALES</t>
  </si>
  <si>
    <t>MARIA ALEJANDRA TABORDA DE LA HOZ</t>
  </si>
  <si>
    <t>MARIA FERNANDA HERNANDEZ POMARES</t>
  </si>
  <si>
    <t>OMAR MAURICIO PINZON CANTILLO</t>
  </si>
  <si>
    <t>OMAR ENRIQUE SEGURA ASCENCIO</t>
  </si>
  <si>
    <t>BRANDON YESID LIBREROS CUELLO</t>
  </si>
  <si>
    <t>BRIAN JOSE DE LEON MARQUEZ</t>
  </si>
  <si>
    <t xml:space="preserve">CARLOS ANDRES PAEZ ROJAS </t>
  </si>
  <si>
    <t>JOSE LUIS DIAZ DE LA CRUZ</t>
  </si>
  <si>
    <t>KEVIN DAVID DAZA MONTENEGRO</t>
  </si>
  <si>
    <t xml:space="preserve">MARIA MERCEDES PACHECO PACHECO </t>
  </si>
  <si>
    <t>MARTHA CECILIA FRANCO PACHECO</t>
  </si>
  <si>
    <t>MAURICIO ANDRES SANTANDER BARRIOS</t>
  </si>
  <si>
    <t>MONICA CANDELARIO MOROS</t>
  </si>
  <si>
    <t>ANA MARIA SUAREZ ALVAREZ</t>
  </si>
  <si>
    <t>CAMILA ANDREA GUTIERREZ MACIAS</t>
  </si>
  <si>
    <t>DANIEL MARIA FERNANDEZ NORIEGA</t>
  </si>
  <si>
    <t>DAYANIS ROBLES POLO</t>
  </si>
  <si>
    <t>FABIOLA DEL CARMEN ROSADO PERALTA</t>
  </si>
  <si>
    <t>HENDERSON ADOLFO VERGARA AHUMADA</t>
  </si>
  <si>
    <t>ISAAC MATEO CANTILLO GAMARRA</t>
  </si>
  <si>
    <t>JOHN JAIRO ROMERO LUNA</t>
  </si>
  <si>
    <t>KATERINA ACOSTA MARTINEZ</t>
  </si>
  <si>
    <t>LILIAN ZARATE MONROY</t>
  </si>
  <si>
    <t>LILIBETH OLIVEROS VILLANUEVA</t>
  </si>
  <si>
    <t>LILIBETH ESTHER FLOREZ DIAZ</t>
  </si>
  <si>
    <t>MARIA DE LOS ANGELES ACOSTA MORA</t>
  </si>
  <si>
    <t>MARIA ISABEL FERNANDEZ PINTO</t>
  </si>
  <si>
    <t>MARIA JOSE FUENTES ALVAREZ</t>
  </si>
  <si>
    <t>MARY DESIDERIA GARCIA VELASQUEZ</t>
  </si>
  <si>
    <t>OMAR DAVID DEAVILA MEJIA</t>
  </si>
  <si>
    <t>RAISSA CARIME MURILLO DEMETRIO</t>
  </si>
  <si>
    <t>RUTH ELENA NIETO BENJUMEA</t>
  </si>
  <si>
    <t>WILSON TOMAS GARCIA MARTINEZ</t>
  </si>
  <si>
    <t>ALISON DANIELA FONTALVO NAVARRO</t>
  </si>
  <si>
    <t>GISSELL PAOLA CHIQUILLO MACIAS</t>
  </si>
  <si>
    <t>LUIS ANGEL ACOSTA MARTINEZ</t>
  </si>
  <si>
    <t>SANDRA MILENA AGUIRRE REDONDO </t>
  </si>
  <si>
    <t xml:space="preserve">ANGELICA PATRICIA CARREÑO AGUIRRE </t>
  </si>
  <si>
    <t>BERNARDO JOSE NOGUERA DIAZ GRANADOS</t>
  </si>
  <si>
    <t>MARINA LUZ VILLAZON TURIZO</t>
  </si>
  <si>
    <t>CLARIBEL VARGAS GUETTE</t>
  </si>
  <si>
    <t>CRISTIN DAVID LAUREN GARCIA</t>
  </si>
  <si>
    <t>ERICK MARTINEZ DIAZ</t>
  </si>
  <si>
    <t>FRANCISCO JAVIER GARCERANT VILLEGAS</t>
  </si>
  <si>
    <t>GUSTAVO MANUEL LOPEZ GOMEZ</t>
  </si>
  <si>
    <t>JOSE IGNACIO STROBEL PAREJO</t>
  </si>
  <si>
    <t>LAURA CAROLINA PEREZ MARTINEZ</t>
  </si>
  <si>
    <t>LORENA GRACIELA DIAZ CASTILLA</t>
  </si>
  <si>
    <t>MARIA CONCEPCION MARTINEZ DIAZ</t>
  </si>
  <si>
    <t>MARIANA STAND AYALA</t>
  </si>
  <si>
    <t>NATALY JINETH MALDONADO COHEN</t>
  </si>
  <si>
    <t>NEWIN DE JESUS CORREA RIQUETT</t>
  </si>
  <si>
    <t>NYLLYRETH PINZON JARAMILLO</t>
  </si>
  <si>
    <t>ROBERT FRANKLIN BECERRA ORTEGA</t>
  </si>
  <si>
    <t>STEPHANIE CHAVEZ DONADO</t>
  </si>
  <si>
    <t>VANESA PAOLA VIVES CORONEL</t>
  </si>
  <si>
    <t>VIVIANA ANDREA  CARDENAS ARIAS</t>
  </si>
  <si>
    <t>YUBIRIS ZAMBRANO GUERRERO</t>
  </si>
  <si>
    <t>ANA MELISSA CABARCAS ACUÑA</t>
  </si>
  <si>
    <t>SEBASTIAN EDUARDO ARRIETA TORRES</t>
  </si>
  <si>
    <t>OLVIS MARIA LOPEZ CALDERA</t>
  </si>
  <si>
    <t>YOLANDA AGUILAR GARCIA</t>
  </si>
  <si>
    <t>HERNAN ALBERTO ROJAS CEBALLOS</t>
  </si>
  <si>
    <t>HUGO CESAR VEGA ALVAREZ</t>
  </si>
  <si>
    <t>KELLY GABRIELA ANDRADE VILLEGAS</t>
  </si>
  <si>
    <t xml:space="preserve"> MARIA FERNANDA GOMEZ HENAO</t>
  </si>
  <si>
    <t>SERGIO ANDRES CRESPO PALMERA</t>
  </si>
  <si>
    <t xml:space="preserve">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EN LA REVISIÓN EN LA PLATAFORMA DEL GEDOCO DE LOS DOCUMENTOS PRECONTRACTUALES NECESARIOS PARA LA ELABORACIÓN DE ÓRDENES DE SERVICIOS PROFESIONALES Y DE APOYO A LA GESTIÓN. 3. APOYAR CON EL CARGUE DE LOS CONTRATOS, MODIFICACIONES Y LIQUIDACIONES DE LAS ORDENES DE PRESTACIÓN DE SERVICIOS PROFESIONALES Y APOYO EN LA GESTIÓN EN LA PLATAFORMA SIGEP EN LOS PLAZOS ESTABLECIDOS POR PARTE DEL DEPARTAMENTO ADMINISTRATIVO DE LA FUNCIÓN PÚBLICA. 4. APOYAR EN LA REVISIÓN DE LOS FORMATOS DE RECIBIDO A SATISFACCIÓN PARA TRÁMITES DE PAGO DE ÓRDENES DE PRESTACIÓN DE SERVICIOS PROFESIONALES Y DE APOYO A LA GESTIÓN. 5.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6. APOYAR EN LA PROYECCIÓN DE MINUTAS DE CONTRATOS Y/O ÓRDENES DE PRESTACIÓN DE SERVICIOS PROFESIONALES Y DE APOYO A LA GESTIÓN. 7. APOYAR EN EL CARGUE DE INFORMACIÓN EN LA PLATAFORMA DEL SIA OBSERVA Y EL SECOP. 8. APOYAR EN ELABORACIÓN DE CERTIFICADOS CONTRACTUALES QUE SEAN SOLICITADOS POR LOS DIFERENTES USUARIOS. 9. RENDIR INFORMES MENSUALES O CUANDO EL SUPERVISOR ASÍ LO REQUIERA, SOBRE LAS ACTIVIDADES DESARROLLADAS EN CUMPLIMIENTO DE LA ORDEN DE PRESTACIÓN DE SERVICIOS. </t>
  </si>
  <si>
    <t xml:space="preserve">LA PRESENTE ORDEN TIENE POR OBJETO: 1. PRESTAR ASESORÍA Y APOYAR EN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TERMINACIÓN Y LIQUIDACIÓN. 6. EMITIR LOS CONCEPTOS JURÍDICOS QUE LE HAYAN SIDO TRASLADADOS Y QUE TENGAN RELACIÓN CON EL ÁMBITO DE COMPETENCIA DEL GRUPO DE CONTRATACIÓN. 7. ASESORAR Y APOYAR EL PROCESO DE REVISIÓN DE GARANTÍAS CONTRACTUALES PARA APROBACIÓN POR PARTE DEL ORDENADOR DEL GASTO. 8. RENDIR INFORMES MENSUALES O CUANDO EL SUPERVISOR ASÍ LO REQUIERA, SOBRE LAS ACTIVIDADES DESARROLLADAS EN CUMPLIMIENTO DE LA ORDEN DE PRESTACIÓN DE SERVICIOS. </t>
  </si>
  <si>
    <t xml:space="preserve">LA PRESENTE ORDEN TIENE POR OBJETO: 1. APOYAR EL CARGUE DE INFORMACIÓN A LA PLATAFORMA DEL SECOP DE TODOS LOS PROCESOS DE CONTRATACIÓN QUE ADELANTE LA UNIVERSIDAD A TRAVÉS DE LA VICERRECTORÍA ADMINISTRATIVA. 2. APOYAR EN EL CARGUE, Y ACTUALIZACIÓN DE LA INFORMACIÓN DE LAS ORDENES DE SERVICIOS PROFESIONALES, Y DE APOYO A LA GESTIÓN QUE SUSCRIBA LA VICERRECTORÍA ADMINISTRATIVA Y/O DIRECCIÓN ADMINISTRATIVA EN LA PLATAFORMA SIA OBSERVA DE LA AUDITORA GENERAL DE LA REPÚBLICA. 2. PRESTAR ASESORÍA, EMITIR LOS CONCEPTOS, Y RESOLVER LAS CONSULTAS DE TIPO JURÍDICO EN TODAS LAS ÁREAS DEL DERECHO QUE LE SEAN SOLICITADOS, EN EL CASO QUE LAS CONSULTAS Y/O CONCEPTOS SE DEBAN ENTREGAR POR ESCRITO ÉSTOS DEBERÁN SER RUBRICADOS POR EL CONTRATISTA. 3. APOYAR EN LA RESPUESTA A LAS PETICIONES QUE SE LE HAGAN A UNIVERSIDAD DEL MAGDALENA DENTRO DE LOS PLAZOS Y/O TÉRMINOS ESTABLECIDOS EN LA LEY. 4. APOYAR LA VALIDACIÓN, Y APROBACIÓN DE LA INFORMACIÓN PRECONTRACTUAL DE LAS HOJAS DE VIDA DEL PERSONAL EN LA PLATAFORMA SIGEP (SISTEMA DE INFORMACIÓN, Y GESTIÓN DEL EMPLEO PÚBLICO). 5. APOYAR AL GRUPO INTERNO DE CONTRATACIÓN EN LA REVISIÓN Y VERIFICACIÓN EN LA PLATAFORMA DEL GEDOCO DE LOS DOCUMENTOS PRECONTRACTUALES NECESARIOS PARA LA ELABORACIÓN DE ORDENES DE SERVICIOS PROFESIONALES Y DE APOYO A LA GESTIÓN. 6. APOYAR AL GRUPO INTERNO DE CONTRATACIÓN EN EL CARGUE DE LOS CONTRATOS, MODIFICACIONES, Y LIQUIDACIONES DE LAS ORDENES DE PRESTACIÓN DE SERVICIOS PROFESIONALES Y DE APOYO EN LA GESTIÓN EN LA PLATA FORMA SIGEP. 7. APOYAR EN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t>
  </si>
  <si>
    <t xml:space="preserve">LA PRESENTE ORDEN TIENE POR OBJETO: 1. EMITIR LOS CONCEPTOS Y RESOLVER LAS CONSULTAS DE TIPO JURÍDICO EN TODAS LAS ÁREAS DEL DERECHO QUE LE SEAN SOLICITADOS. 2. RESOLVER LAS PETICIONES QUE LE HAGAN A LA UNIVERSIDAD DEL MAGDALENA DENTRO DE LOS PLAZOS Y/O TÉRMINOS ESTABLECIDOS EN LA LEY, QUE LE SEAN TRASLADADAS POR PARTE DEL RECTOR, EL JEFE DE LA OFICINA ASESORA JURÍDICA DE LA UNIVERSIDAD. 3. HACER LOS SEGUIMIENTOS REQUERIDOS A LAS PETICIONES QUE LE HAGAN A LA UNIVERSIDAD DEL MAGDALENA DENTRO DE LOS PLAZOS Y/O TÉRMINOS ESTABLECIDOS EN LA LEY, QUE LE SEAN TRASLADADAS. 4. PROYECTAR Y REVISAR LAS ACTUACIONES ADMINISTRATIVAS QUE LE SEAN ASIGNADOS. 5. HACER LOS SEGUIMIENTOS REQUERIDOS A LOS ACTOS ADMINISTRATIVOS QUE LE SEAN ASIGNADOS. 6. APOYAR AL GRUPO INTERNO DE CONTRATACIÓN EN LA REVISIÓN Y VERIFICACIÓN EN LA PLATAFORMA DEL GEDOCO DE LOS DOCUMENTOS PRECONTRACTUALES NECESARIOS PARA LA ELABORACIÓN DE ORDENES DE SERVICIOS PROFESIONALES Y DE APOYO A LA GESTIÓN.  7. APOYAR EN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t>
  </si>
  <si>
    <t xml:space="preserve">LA PRESENTE ORDEN TIENE POR OBJETO: 1. ASESORAR A LA VICERRECTORÍA ADMINISTRATIVA EN MATERIA ADMINISTRATIVA Y CONTRACTUAL. 2. ASESORAR Y APOYAR LOS PROCESOS CONTRACTUALES EN CUALQUIERA DE LAS MODALIDADES DE SELECCIÓN ESTABLECIDAS EN EL ESTATUTO DE CONTRATACIÓN DE UNIMAGDALENA ADELANTADOS POR LA VICERRECTORÍA ADMINISTRATIVA. 3. ASESORAR EN LA ORIENTACIÓN JURÍDICA Y SEGUIMIENTO A PROCESOS DE SELECCIÓN DE CONFORMIDAD CON EL ESTATUTO DE CONTRATACIÓN. 4. ASESORAR AL GRUPO INTERNO DE CONTRATACIÓN EN LAS PETICIONES QUE SE LE HICIEREN DENTRO DE LOS PLAZOS Y/O TÉRMINOS ESTABLECIDOS EN LA LEY, QUE LE HAYAN SIDO TRASLADADAS POR PARTE EL VICERRECTOR ADMINISTRATIVO. 5. PROYECTAR ACTOS ADMINISTRATIVOS RELACIONADOS CON ACTIVIDADES CONTRACTUALES O ADMINISTRATIVAS PARA LA VICERRECTORÍA ADMINISTRATIVA. 6. APOYAR EN EL SEGUIMIENTO A PROCESOS CONTRACTUALES EN LA VICERRECTORÍA ADMINISTRATIVA. </t>
  </si>
  <si>
    <t xml:space="preserve">LA PRESENTE ORDEN TIENE POR OBJETO: 1. APOYAR AL GRUPO DE CONTRATACIÓN CON EL RECIBO EN DIGITAL DE LOS ESTUDIOS DE CONVENIENCIA Y OPORTUNIDAD PARA CONTRATAR, ASÍ COMO DE LAS SOLICITUDES DE ADICIÓN DE LAS ORDENES DE SERVICIOS PROFESIONALES Y DE APOYO A LA GESTIÓN SUSCRITAS POR EL VICERRECTOR ADMINISTRATIVO. 2. APOYAR EN LOS TRÁMITES DE AFILIACIÓN A LA ADMINISTRADORA DE RIESGOS LABORALES QUE CORRESPONDA DE LOS CONTRATISTAS QUE VINCULE LA VICERRECTORÍA ADMINISTRATIVA. 3. REVISAR LOS FORMATOS DE RECIBIDO A SATISFACCIÓN PARA TRAMITES DE PAGO DE HONORARIOS DE LOS CONTRATISTAS POR PRESTACIÓN DE SERVICIOS PROFESIONALES Y DE APOYO A LA GESTIÓN DE LA VICERRECTORÍA Y/O DIRECCIÓN ADMINISTRATIVA. 4. APOYAR EN EL RECIBO DE LAS NOVEDADES DE CARTERA PARA LA APLICACIÓN DE LOS DESCUENTOS A QUE HAYA LUGAR. 5. APOYAR EN EL RECIBO DE LAS NOVEDADES PARA APLICAR LOS DESCUENTOS POR EMBARGOS JUDICIALES DE HONORARIOS DE LOS CONTRATISTAS POR PRESTACIÓN DE SERVICIOS PROFESIONALES Y DE APOYO A LA GESTIÓN DE LA VICERRECTORÍA Y/O DIRECCIÓN ADMINISTRATIVA. 6. VERIFICAR QUE EL PAGO QUE REALICEN LOS CONTRATISTAS AL SISTEMA DE SEGURIDAD SOCIAL EN EJECUCIÓN DE LAS ÓRDENES DE PRESTACIÓN DE SERVICIOS PROFESIONALES Y DE APOYO A LA GESTIÓN CORRESPONDA A LO ESTABLECIDO EN LA LEY. 7. APOYAR EN LA LIQUIDACIÓN POR CONCEPTO DE LA RETENCIÓN EN LA FUENTE DE LOS CONTRATISTAS POR PRESTACIÓN DE SERVICIOS PROFESIONALES Y DE APOYO A LA GESTIÓN DE NIVEL CENTRAL. 8. APOYAR EN LA APLICACIÓN DE LOS DESCUENTOS QUE CORRESPONDAN POR CONCEPTO DE ESTAMPILLA PRO-REFUNDACIÓN. 9. APOYAR EN EL PROCESO DE LIQUIDACIÓN DE LOS HONORARIOS DE LOS CONTRATISTAS POR MEDIO DEL SINAPV6. 10. REVISAR LAS DIFERENTES LIQUIDACIONES PRESENTADAS POR LOS CONTRATISTAS DE LOS DIFERENTES ORDENADORES DEL GASTO DE UNIMAGDALENA CON EL FIN DE VERIFICAR LA APLICACIÓN DE LA RETENCIÓN EN LA FUENTE. 11. APOYAR EN LA ACTUALIZACIÓN DE LA BASE DE DATOS DE CONTRATISTAS DE UNIMAGDALENA. 12.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13. APOYAR CON LA REVISIÓN EN LA PLATAFORMA DEL GEDOCO DE LOS DOCUMENTOS PRECONTRACTUALES NECESARIOS PARA LA ELABORACIÓN DE ÓRDENES DE SERVICIOS PROFESIONALES Y DE APOYO A LA GESTIÓN DE LA VICERRECTORÍA Y/O DIRECCIÓN ADMINISTRATIVA. 14. APOYAR EN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15. APOYAR EN LA PROYECCIÓN DE MINUTAS DE CONTRATOS Y/O ÓRDENES DE PRESTACIÓN DE SERVICIOS PROFESIONALES Y DE APOYO A LA GESTIÓN. </t>
  </si>
  <si>
    <t xml:space="preserve">LA PRESENTE ORDEN TIENE POR OBJETO: 1. APOYAR AL GRUPO DE CONTRATACIÓN CON EL RECIBO EN DIGITAL DE LOS ESTUDIOS DE CONVENIENCIA Y OPORTUNIDAD PARA CONTRATAR, ASÍ COMO DE LAS SOLICITUDES DE ADICIÓN DE LAS ORDENES DE SERVICIOS PROFESIONALES Y DE APOYO A LA GESTIÓN SUSCRITAS POR EL VICERRECTOR ADMINISTRATIVO. 2. APOYAR EN LOS TRÁMITES DE AFILIACIÓN A LA ADMINISTRADORA DE RIESGOS LABORALES QUE CORRESPONDA DE LOS CONTRATISTAS QUE VINCULE LA VICERRECTORÍA ADMINISTRATIVA. 3.REVISAR LOS FORMATOS DE RECIBIDO SATISFACCIÓN PARA TRAMITES DE PAGO DE HONORARIOS DE LOS CONTRATISTAS POR PRESTACIÓN DE SERVICIOS PROFESIONALES Y DE APOYO A LA GESTIÓN DE LA VICERRECTORÍA Y/O DIRECCIÓN ADMINISTRATIVA. 4. APOYAR EN EL RECIBO DE LAS NOVEDADES DE CARTERA PARA LA APLICACIÓN DE LOS DESCUENTOS A QUE HAYA LUGAR. 5. APOYAR EN EL RECIBO DE LAS NOVEDADES PARA APLICAR LOS DESCUENTOS POR EMBARGOS JUDICIALES DE HONORARIOS DE LOS CONTRATISTAS POR PRESTACIÓN DE SERVICIOS PROFESIONALES Y DE APOYO A LA GESTIÓN DE LA VICERRECTORÍA Y/O DIRECCIÓN ADMINISTRATIVA. 6. VERIFICAR QUE EL PAGO QUE REALICEN LOS CONTRATISTAS AL SISTEMA DE SEGURIDAD SOCIAL EN EJECUCIÓN DE LAS ÓRDENES DE PRESTACIÓN DE SERVICIOS PROFESIONALES Y DE APOYO A LA GESTIÓN CORRESPONDA A LO ESTABLECIDO EN LA LEY. 7. APOYAR EN LA LIQUIDACIÓN POR CONCEPTO DE LA RETENCIÓN EN LA FUENTE DE LOS CONTRATISTAS POR PRESTACIÓN DE SERVICIOS PROFESIONALES Y DE APOYO A LA GESTIÓN DE NIVEL CENTRAL. 8. APOYAR EN LA APLICACIÓN DE LOS DESCUENTOS QUE CORRESPONDAN POR CONCEPTO DE ESTAMPILLA PRO-REFUNDACIÓN. 9. APOYAR EN EL PROCESO DE LIQUIDACIÓN DE LOS HONORARIOS DE LOS CONTRATISTAS POR MEDIO DEL SINAPV6. 10. REVISAR LAS DIFERENTES LIQUIDACIONES PRESENTADAS POR LOS CONTRATISTAS DE LOS DIFERENTES ORDENADORES DEL GASTO DE UNIMAGDALENA CON EL FIN DE VERIFICAR LA APLICACIÓN DE LA RETENCIÓN EN LA FUENTE. 11. APOYAR EN LA ACTUALIZACIÓN DE LA BASE DE DATOS DE CONTRATISTAS DE UNIMAGDALENA. 12.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13. APOYAR CON LA REVISIÓN EN LA PLATAFORMA DEL GEDOCO DE LOS DOCUMENTOS PRECONTRACTUALES NECESARIOS PARA LA ELABORACIÓN DE ÓRDENES DE SERVICIOS PROFESIONALES Y DE APOYO A LA GESTIÓN DE LA VICERRECTORÍA Y/O DIRECCIÓN ADMINISTRATIVA. 14. APOYAR LA SUPERVISIÓN DE LAS ORDENES DE PRESTACIÓN DE SERVICIOS PROFESIONALES Y DE APOYO DE LOS CONTRATISTAS QUE APOYAN EL PROCESO DE GESTIÓN, ELABORACIÓN DE LAS ÓRDENES Y LIQUIDACIÓN DE HONORARIOS. 15. RENDIR INFORMES MENSUALES O CUANDO EL SUPERVISOR ASÍ LO REQUIERA, SOBRE LAS ACTIVIDADES DESARROLLADAS EN CUMPLIMIENTO DE LA ORDEN DE PRESTACIÓN DE SERVICIOS. </t>
  </si>
  <si>
    <t xml:space="preserve">LA PRESENTE ORDEN TIENE POR OBJETO: 1. APOYAR AL GRUPO DE PRESUPUESTO EN LA RECEPCIÓN Y REVISIÓN DE ACTOS ADMINISTRATIVOS SUSCRITOS POR LOS ORDENADORES DEL GASTOS 2. APOYAR EN LA ELABORACIÓN DE REGISTRO DE COMPROMISO DE ACTOS ADMINISTRATIVOS SUSCRITOS POR LOS ORDENADORES DEL GASTO. 3. APOYAR EN LA REALIZACIÓN Y ENTREGA DE LOS ACTOS ADMINISTRATIVOS CON SU CORRESPONDIENTE REGISTRÓ PRESUPUESTAL FIRMADO A LOS DIFERENTES ORDENADORES DEL GASTO. 4. ADJUNTAR EN EL SISTEMA DE INFORMACIÓN SINAP, LOS ACTOS ADMINISTRATIVOS ESCANEADOS A LOS QUE SE LES EXPIDE REGISTRO PRESUPUESTAL. 5. REALIZAR SEGUIMIENTO DE LOS REGISTROS ELABORADOS EN EL SISTEMA. 6. APOYAR EN LAS CONSULTAS QUE REQUIERAN LOS ORDENADORES DEL GASTO. </t>
  </si>
  <si>
    <t xml:space="preserve">LA PRESENTE ORDEN TIENE POR OBJETO: 1. APOYAR AL GRUPO DE PRESUPUESTO EN LAS ACTIVIDADES OPERATIVAS QUE SE REALICEN EN LA PLATAFORMA SIIF NACIÓN DE LOS RECURSOS ASIGNADOS POR TRANSFERENCIAS POR ARTICULO 86 Y 87 DE LEY 30 DE 1992 Y POR CONCEPTO DE APOYO DESCUENTO EN VOTACIONES A LA UNIVERSIDAD DEL MAGDALENA. 2. APOYAR EN LA REALIZACIÓN DE ACTIVIDADES OPERATIVAS DE PARAMETRIZACIÓN Y CADENA BÁSICA EPG UNIVERSIDADES BAJO SUPERVISIÓN Y DIRECTRIZ DEL PROFESIONAL ESPECIALIZADO DEL GRUPO DE PRESUPUESTO, REALIZAR CONSULTA A LA MESA DE AYUDA DEL MEN, CUANDO SE PRESENTEN INCONVENIENTES EN EL INGRESO DE MOVIMIENTOS EN LA PLATAFORMA SIIF NACIÓN. 3. INFORMAR AL PROFESIONAL ESPECIALIZADO DEL GRUPO DE PRESUPUESTO DE LAS NOVEDADES, ACTUALIZACIONES Y MOVIMIENTOS QUE SE REALICEN EN LA PLATAFORMA SIIF NACIÓN. </t>
  </si>
  <si>
    <t xml:space="preserve">LA PRESENTE ORDEN TIENE POR OBJETO: 1. BRINDAR ASESORÍA Y ORIENTACIÓN EN MATERIA JURÍDICA EN EL ÁREA DE CONTRATACIÓN DE LOS PROYECTOS DE REGALÍAS QUE ESTÉN A CARGO DEL VICERRECTOR ADMINISTRATIVO. 2. REALIZAR O APOYAR LOS PROCESOS DE SELECCIÓN DE CONTRATISTAS QUE SE REQUIERAN EN LA VICERRECTORÍA ADMINISTRATIVA DE CONFORMIDAD CON EL ESTATUTO DE CONTRATACIÓN. 3. BRINDAR ORIENTACIÓN JURÍDICA, ACOMPAÑAMIENTO Y/O SEGUIMIENTO A PROCESOS PRECONTRACTUALES, CONTRACTUALES Y POS CONTRACTUALES DE LOS PROYECTOS DE REGALÍAS. 4. FUNDAMENTAR JURÍDICAMENTE LA ELABORACIÓN Y REVISIÓN DE LOS ACTOS ADMINISTRATIVOS QUE SE REQUIERA EXPEDIR POR EL DESPACHO DEL VICERRECTOR EN VIRTUD DE DELEGACIONES ADMINISTRATIVAS. 5. ASESORAR, ASISTIR, APOYAR JURÍDICAMENTE Y RESOLVER CONSULTAS DE TIPO JURÍDICO EN MATERIA CONTRACTUAL, QUE LE SEAN SOLICITADAS POR PARTE DEL RECTOR, EL VICERRECTOR ADMINISTRATIVO Y DEMÁS AUTORIDADES DEL ÁREA ADMINISTRATIVA Y DE DIRECCIÓN DE UNIMAGDALENA. 6. ELABORAR MINUTAS PARA CONTRATOS, CONVENIOS, PROCESOS DE CONVOCATORIAS Y DEMÁS QUE REQUIERA UNIMAGDALENA Y QUE SEAN SOLICITADOS POR EL RECTOR Y/O EL VICERRECTOR ADMINISTRATIVO. 7. PROYECTAR LOS CONCEPTOS JURÍDICOS QUE TENGAN RELACIÓN CON EL ÁMBITO DE COMPETENCIA DE LA VICERRECTORÍA ADMINISTRATIVA. 8. APOYAR A LA OFICINA DE CONTRATACIÓN EN LAS PETICIONES QUE SE PRESENTEN DENTRO DE LOS PLAZOS Y/O TÉRMINOS ESTABLECIDOS EN LA LEY, QUE SEAN TRASLADADAS POR PARTE EL VICERRECTOR ADMINISTRATIVO. 9. APOYAR EN LA SUPERVISIÓN DE LAS ORDENES O CONTRATOS QUE SE LE ASIGNEN DESDE LA VICERRECTORÍA ADMINISTRATIVA. 10. EMITIR CONCEPTOS JURÍDICOS VERBALES Y/O ESCRITOS SOBRE LOS ASUNTOS SOMETIDOS A SU CONSIDERACIÓN. 11. ASISTIR A LAS REUNIONES A LAS QUE SEA CONVOCADO POR EL DESPACHO DEL VICERRECTOR. 12. CUMPLIR CON LOS PROCEDIMIENTOS DEL PROCESO GESTIÓN JURÍDICA DEL SISTEMA DE GESTIÓN INTEGRAL DE LA CALIDAD "COGUI". </t>
  </si>
  <si>
    <t xml:space="preserve">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A LA REALIZACIÓN DE LAS ENTREVISTAS DE ADMISIÓN 2023-I. 5. PARTICIPAR EN REQUERIMIENTOS A LOS QUE HAYA LUGAR Y QUE ESTÉN RELACIONADOS CON LOS INFORMES DE ENTREVISTAS. </t>
  </si>
  <si>
    <t xml:space="preserve">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A LA REALIZACIÓN DE LAS ENTREVISTAS DE ADMISIÓN 2023-I. </t>
  </si>
  <si>
    <t xml:space="preserve">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5. PARTICIPAR EN REQUERIMIENTOS A LOS QUE HAYA LUGAR Y QUE ESTÉN RELACIONADOS CON LOS INFORMES DE ENTREVISTAS. </t>
  </si>
  <si>
    <t>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5. PARTICIPAR EN REQUERIMIENTOS A LOS QUE HAYA LUGAR Y QUE ESTÉN RELACIONADOS CON LOS INFORMES DE ENTREVISTAS</t>
  </si>
  <si>
    <t xml:space="preserve">LA PRESENTE ORDEN TIENE POR OBJETO: 1. APOYAR EN LA JORNADA DE INDUCCIÓN AL EQUIPO DE PSICÓLOGOS ENTREVISTADORES. 2. REALIZAR ENTREVISTA EN LA FASE 1 Y 2,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t>
  </si>
  <si>
    <t xml:space="preserve">LA PRESENTE ORDEN TIENE POR OBJETO: 1. APOYAR EN LA JORNADA DE INDUCCIÓN AL EQUIPO DE PSICÓLOGOS ENTREVISTADORES. 2. REALIZAR ENTREVISTA EN LA FASE 1 Y 2,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5. LAS DEMÁS ACTIVIDADES QUE SE DERIVEN DE LA EJECUCIÓN DE LA ORDEN Y QUE TENGA RELACIÓN DIRECTA CON EL OBJETO CONTRACTUAL. </t>
  </si>
  <si>
    <t xml:space="preserve">LA PRESENTE ORDEN TIENE POR OBJETO: 1. APOYAR LA COORDINACION DEL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 </t>
  </si>
  <si>
    <t xml:space="preserve">LA PRESENTE ORDEN TIENE POR OBJETO: 1. APOYAR LA COORDINACION DEL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 </t>
  </si>
  <si>
    <t xml:space="preserve">LA PRESENTE ORDEN TIENE POR OBJETO: 1. COORDINAR 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 </t>
  </si>
  <si>
    <t>LA PRESENTE ORDEN TIENE POR OBJETO: 1. APOYAR LA COORDINACION DEL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t>
  </si>
  <si>
    <t xml:space="preserve">LA PRESENTE ORDEN TIENE POR OBJETO: 1. REALIZAR LA PRODUCCIÓN AUDIOVISUAL DE TODAS LAS ACTIVIDADES QUE SE DESARROLLA EN LA UNIVERSIDAD Y NECESITAN DE UN REGISTRO HISTÓRICO. 2. REALIZAR LA FILMACIÓN, SELECCIÓN Y EDICIÓN DE MATERIAL FÍLMICO PARA EL PROGRAMA DE TELEVISIÓN INSTITUCIONAL EL CAMPUS TV QUE SE TRANSMITE POR EL CANAL REGIONAL TELECARIBE Y EL CANAL UNIVERSITARIO ZOOM. 3. REALIZAR LA GRABACIÓN DE ENTREVISTAS DE TODO TIPO PARA EL PROGRAMA EL CAMPUS TV. 4. REALIZAR LA GRABACIÓN DE IMÁGENES ESPECIALES Y PREPARACIÓN DE MATERIAL AUDIOVISUAL PARA VIDEOS CLIP INSTITUCIONALES. 5. SUMINISTRAR EL MATERIAL FÍLMICO EDITADO PARA EL CANAL UNIVERSITARIO ZOOM, INFO ZOOM 6. REALIZAR LA PRODUCCIÓN, EDICIÓN Y POSTPRODUCCIÓN DE VIDEOS, MICROPROGRAMAS Y MICRONOTAS.7. APOYAR EN LA ADMINISTRACIÓN DE LA UTILIZACIÓN Y BODEGAJE DE LAS HERRAMIENTAS DE PRODUCCIÓN AUDIOVISUAL Y FOTOGRÁFICA QUE PERTENEZCAN A LA DIRECCIÓN DE COMUNICACIONES. 8. PRESENTAR LOS INFORMES QUE SEAN REQUERIDOS POR EL SUPERVISOR DE LA ORDEN. 9. APOYAR LA COORDINACIÓN Y SUPERVISIÓN DE LAS TAREAS QUE REALIZA EL EQUIPO DE AUDIOVISUALES DE LA DIRECCIÓN DE COMUNICACIONES. 10. APOYAR LA COORDINACIÓN DEL MANEJO Y DISTRIBUCIÓN DE LOS EQUIPOS DE TELEVISIÓN PARA LA REALIZACIÓN DE PIEZAS AUDIOVISUALES. 11. REALIZAR LA PRODUCCIÓN DE 2 A 5 PIEZAS (VIDEOS INSTITUCIONALES) MENSUALES. 12. REALIZAR LA PRODUCCIÓN DE 5 A 10 PIEZAS AUDIOVISUALES MENSUALES PARA LOS DISTINTOS PRODUCTOS QUE OFRECE LA DIRECCIÓN DE COMUNICACIONES (CAMPUS TV  Y UNIMAGDALENA TODAY). </t>
  </si>
  <si>
    <t xml:space="preserve">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t>
  </si>
  <si>
    <t xml:space="preserve">LA PRESENTE ORDEN TIENE POR OBJETO: 1. REALIZAR ACOMPAÑAMIENTO SOCIOECONÓMICO A LOS ESTUDIANTES PERTENECIENTES AL PROGRAMA "TALENTO MAGDALENA". 2. PLANEAR Y EJECUTAR LAS ACTIVIDADES RELACIONADAS CON EL DESARROLLO DE HABILIDADES DE LIDERAZGO SOCIAL Y POLÍTICO EN LOS ESTUDIANTES DEL PROGRAMA “TALENTO MAGDALENA”. 3. ASESORAR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REALIZAR ACOMPAÑAMIENTO A LA COORDINACIÓN EN LA LOGÍSTICA EN LAS ACTIVIDADES DESARROLLADAS Y LIDERADAS POR LA DIRECCIÓN DE DESARROLLO ESTUDIANTIL, EN EL MARCO DEL PROGRAMA TALENTO MAGDALENA. 11. ASESORAR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PRIMER SEMESTRE 2023-I. </t>
  </si>
  <si>
    <t xml:space="preserve">LA PRESENTE ORDEN TIENE POR OBJETO: 1. REALIZAR LA CARACTERIZACIÓN PSICOSOCIAL DE LOS ESTUDIANTES NUEVOS QUE INGRESAN AL PROGRAMA TALENTO MAGDALENA. 2.  DESARROLLAR ACTIVIDADES DEL PROCESO DE ADMISIÓN DEL PROGRAMA TALENTO MAGDALENA. 3. REALIZAR ACOMPAÑAMIENTO PSICOPEDAGÓGICO CON LOS ESTUDIANTES PERTENECIENTES AL PROGRAMA TALENTO MAGDALENA. 4. IMPLEMENTAR TALLERES PSICOSOCIALES Y ATENCIONES INDIVIDUALES BUSCANDO GENERAR EN LA POBLACIÓN DE “TALENTO MAGDALENA” LA ADQUISICIÓN DE COMPETENCIAS QUE LE PERMITAN ADAPTARSE AL AMBIENTE UNIVERSITARIO. 5. PRESTAR SERVICIOS PROFESIONALES PARA DESARROLLAR LAS ESTRATEGIAS DE ATENCIÓN Y ASESORÍA INDIVIDUAL A ESTUDIANTES DEL PROGRAMA TALENTO MAGDALENA. 6. REALIZAR ACTUALIZACIÓN DE LOS DOCUMENTOS, PROCESOS Y FORMATOS EN LA PLATAFORMA DEL PROGRAMA TALENTO MAGDALENA. 7. REALIZAR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HACER ACOMPAÑAMIENTO, SEGUIMIENTO Y MONITOREO A LOS ESTUDIANTES IDENTIFICADOS EN RIESGO DE DESERCIÓN ESTUDIANTIL EN LA UNIVERSIDAD DEL MAGDALENA. 10. PLANEAR Y EJECUTAR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DISEÑAR MATERIAL DE ACOMPAÑAMIENTO VIRTUAL PARA LOS ESTUDIANTES DE LA UNIVERSIDAD DEL MAGDALENA. 14. APOYAR DURANTE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DÉ RESPUESTA A LAS ACTIVIDADES POR LA CUAL FUE CONTRATADO. </t>
  </si>
  <si>
    <t xml:space="preserve">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DESARROLLAR LAS ESTRATEGIAS DE ATENCIÓN Y ASESORÍA INDIVIDUAL A ESTUDIANTES DEL PROGRAMA TALENTO MAGDALENA. 6. APOYAR Y ASESORAR LA ACTUALIZACIÓN DE LOS DOCUMENTOS, PROCESOS Y FORMATOS EN LA PLATAFORMA DEL PROGRAMA TALENTO MAGDALENA. 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t>
  </si>
  <si>
    <t xml:space="preserve">LA PRESENTE ORDEN TIENE POR OBJETO: 1. APOYAR A LA DIRECCIÓN DE DESARROLLO ESTUDIANTIL EN LA CARACTERIZACIÓN PSICOSOCIAL DE LOS ESTUDIANTES NUEVOS QUE INGRESAN AL PROGRAMA TALENTO MAGDALENA. 2. APOYAR A LA DIRECCIÓN DE DESARROLLO ESTUDIANTIL EN EL PROCESO DE ADMISIÓN DEL PROGRAMA TALENTO MAGDALENA. 3. APOYAR A LA DIRECCIÓN DE DESARROLLO ESTUDIANTIL EN EL ACOMPAÑAMIENTO PSICOPEDAGÓGICO CON LOS ESTUDIANTES PERTENECIENTES AL PROGRAMA TALENTO MAGDALENA. 4. ASESORAR Y APOYAR A LA DIRECCIÓN DE DESARROLLO ESTUDIANTIL EN LA IMPLEMENTACIÓN DE TALLERES PSICOSOCIALES Y ATENCIONES INDIVIDUALES BUSCANDO GENERAR EN LA POBLACIÓN DE “TALENTO MAGDALENA” LA ADQUISICIÓN DE COMPETENCIAS QUE LE PERMITAN ADAPTARSE AL AMBIENTE UNIVERSITARIO. 5. PRESTAR LOS SERVICIOS PROFESIONALES PARA DESARROLLAR LAS ESTRATEGIAS DE ATENCIÓN Y ASESORÍA INDIVIDUAL A ESTUDIANTES DEL PROGRAMA TALENTO MAGDALENA. 6. APOYAR A LA DIRECCIÓN DE DESARROLLO ESTUDIANTIL EN LA ACTUALIZACIÓN DE LOS DOCUMENTOS, PROCESOS Y FORMATOS EN LA PLATAFORMA DEL PROGRAMA TALENTO MAGDALENA. 7. APOYAR A LA DIRECCIÓN DE DESARROLLO ESTUDIANTIL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DIRECCIÓN DE DESARROLLO ESTUDIANTIL EN EL ACOMPAÑAMIENTO, SEGUIMIENTO Y MONITOREO A LOS ESTUDIANTES IDENTIFICADOS EN RIESGO DE DESERCIÓN ESTUDIANTIL EN LA UNIVERSIDAD DEL MAGDALENA.10. ASESORAR Y APOYAR A LA DIRECIÓN DE DESARROLLO ESTUDIANTIL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APOYAR A LA DIRECCIÓN DE DESARROLLO ESTUDIANTIL EN EL DISEÑO DE MATERIAL DE ACOMPAÑAMIENTO VIRTUAL PARA LOS ESTUDIANTES DE LA UNIVERSIDAD DEL MAGDALENA. 14. APOYAR A LA DIRECCIÓN DE DESARROLLO ESTUDIANTIL EN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DÉ RESPUESTA A LAS ACTIVIDADES POR LA CUAL FUE CONTRATADO. </t>
  </si>
  <si>
    <t xml:space="preserve">LA PRESENTE ORDEN TIENE POR OBJETO: 1. ASESORAR A LA DIRECCIÓN DE DESARROLLO ESTUDIANTIL EN LA PLANEACIÓN Y EJECUCIÓN DE ESTRATEGIAS DE ATENCIÓN PSICOSOCIAL Y PSICOPEDAGÓGICA A ESTUDIANTES CON DISCAPACIDAD DE LA UNIVERSIDAD DEL MAGDALENA. 2. APOYAR A LA DIRECCIÓN DE DESARROLLO ESTUDIANTIL EN LA ACTUALIZACIÓN DE LOS DOCUMENTOS, PROCESOS, PROCEDIMIENTOS Y FORMATOS PARA LA ATENCIÓN DE ESTUDIANTES CON DISCAPACIDAD. 3. APOYAR A LA DIRECCIÓN DE DESARROLLO ESTUDIANTIL EN LA ORGANIZACIÓN Y EJECUCIÓN DE JORNADAS DE SENSIBILIZACIÓN CON ESTUDIANTES Y PERSONAL ADMINISTRATIVO DE LA UNIVERSIDAD DEL MAGDALENA, PARA FAVORECER LA INCLUSIÓN DE LOS ESTUDIANTES CON DISCAPACIDAD. 4. ELABORAR LOS INFORMES DE CARACTERIZACIÓN DE CADA UNO DE LOS ESTUDIANTES CON DISCAPACIDAD DE LA UNIVERSIDAD DEL MAGDALENA. 5. APOYAR AL DIRECTOR (A) DE DESARROLLO ESTUDIANTIL EN LA COORDINACIÓN DEL PROCESO DE ADQUISICIÓN DE BIENES, SERVICIOS, EQUIPOS E INSTALACIONES DE DISEÑO UNIVERSAL, QUE REQUIERAN LA MENOR ADAPTACIÓN POSIBLE Y EL MENOR COSTO PARA SATISFACER LAS NECESIDADES ESPECÍFICAS DE LOS ESTUDIANTES CON DISCAPACIDAD DE LA UNIVERSIDAD DEL MAGDALENA. 6. APOYAR A LA DIRECCIÓN DE DESARROLLO ESTUDIANTIL EN EL PROCESO DE APLICACIÓN DE PRUEBAS PSICOTÉCNICAS A ESTUDIANTES CON DISCAPACIDAD QUE INGRESARÁN EN EL SEMESTRE DE 2023-I. 7. APOYAR A LA DIRECCIÓN DE DESARROLLO ESTUDIANTIL EN LA PROMOCIÓN Y PROTECCIÓN DE LOS DERECHOS HUMANOS DE LAS PERSONAS CON DISCAPACIDAD. 8. APOYAR A LA DIRECCIÓN DE DESARROLLO ESTUDIANTIL EN LA PROMOCIÓN DE LA INCLUSIÓN REAL Y EFECTIVA DE LOS ESTUDIANTES CON DISCAPACIDAD EN LA UNIVERSIDAD DEL MAGDALENA. 9. APOYAR A LA DIRECCIÓN DE DESARROLLO ESTUDIANTIL EN LA RECOPILACIÓN DE LA INFORMACIÓN Y ENTREGA DE INFORMES SOLICITADOS POR EL SUPERVISOR DE LA ORDEN. 10. APOYAR A LA DIRECCIÓN DE DESARROLLO ESTUDIANTIL EN EL DISEÑO DE MATERIALES DE ACOMPAÑAMIENTO VIRTUAL PARA LOS ESTUDIANTES CON DISCAPACIDAD DE LA UNIVERSIDAD DEL MAGDALENA. 11. PRESENTAR EL PLAN DE TRABAJO DE ACTIVIDADES A DESARROLLAR, DETALLANDO OBJETIVOS, FECHAS, METODOLOGÍA, METAS, INDICADORES ACORDES CON LAS DIRECTRICES IMPARTIDAS POR EL DIRECTOR DE DESARROLLO ESTUDIANTIL QUE DÉ RESPUESTA A LAS ACTIVIDADES POR LA CUAL FUE CONTRATADO. 12. ASISTIR A LAS REUNIONES DE PLANEACIÓN, SEGUIMIENTO Y EVALUACIÓN CONVOCADAS POR EL DIRECTOR(A) DE DESARROLLO ESTUDIANTIL, PREVIO ACUERDO E INVITACIÓN QUE RALICE EL SUPERVISOR. 13. APOYAR EL DILIGENCIAMIENTO OPORTUNO DE TODOS LOS FORMATOS ESTABLECIDOS POR LA DIRECCIÓN DE DESARROLLO ESTUDIANTIL Y EN EL SISTEMA DE GESTIÓN DE LA CALIDAD PARA EL REGISTRO DE LAS ACTIVIDADES QUE SE REALICEN DESDE EL SERVICIO QUE SE ORIENTA. 14. APOYAR A LA DIRECCIÓN DE DESARROLLO ESTUDIANTIL EN LOS PROCESOS DE ADMISIÓN E INDUCCIÓN DE LOS ESTUDIANTES QUE INGRESAN EN EL 2023-1. </t>
  </si>
  <si>
    <t xml:space="preserve">LA PRESENTE ORDEN TIENE POR OBJETO: 1. PRESENTAR EL PLAN DE TRABAJO DE ACTIVIDADES A DESARROLLAR, DETALLANDO OBJETIVOS, FECHAS, METODOLOGÍA, METAS, INDICADORES ACORDES CON LAS DIRECTRICES IMPARTIDAS POR EL DIRECTOR DE DESARROLLO ESTUDIANTIL QUE DÉ RESPUESTA A LAS ACTIVIDADES POR LA CUAL FUE CONTRATADO. 2. ASESORAR A LA DIRECCIÓN DE DESARROLLO ESTUDIANTIL EL PROCESO DE ACOMPAÑAMIENTO DE LOS ESTUDIANTES QUE HACEN PARTE DEL CONVENIO FIRMADO ENTRE LA FUNDACIÓN SOCIEDAD PORTUARIA, TRAS LA PERLA DE AMÉRICA, SOLICOLQUE Y LA UNIVERSIDAD DEL MAGDALENA. 3. APOYAR A LA DIRECCIÓN DE DESARROLLO ESTUDIANTIL EN EL DISEÑO Y EJECUCIÓN DE LAS ACTIVIDADES, ESTRATEGIAS DE ACOMPAÑAMIENTO PARA LOS ESTUDIANTES DE CUPOS ESPECIALES: INDÍGENAS, MADRES Y PADRES CABEZA DE FAMILIA, AFROS, NEGRITUDES Y MEJORES BACHILLERES DE LA UNIVERSIDAD DEL MAGDALENA. 4. APOYAR A LA DIRECCIÓN DE DESARROLLO ESTUDIANTIL EN LA EJECUCIÓN DE LAS ESTRATEGIAS DISEÑADAS PARA FAVORECER LA PERMANENCIA ESTUDIANTIL Y DISMINUIR LOS ÍNDICES DE DESERCIÓN. 5. APOYAR A LA DIRECCIÓN DE DESARROLLO ESTUDIANTIL EN LA PLANEACIÓN Y EJECUCIÓN DE LAS ACTIVIDADES DISPUESTA EN LA RESOLUCIÓN NO 567 DE 2021 DEL PROGRAMA DE LIDERAZGO Y FORTALECIMIENTO DE LAS ORGANIZACIONES, MOVIMIENTOS ESTUDIANTILES DE LA UNIVERSIDAD DEL MAGDALENA. 6. APOYAR EL PROCESO DE APLICACIÓN DE PRUEBAS PSICOTÉCNICAS A ESTUDIANTES QUE INGRESARÁN AL SEMESTRE 2023-I. 7. APOYAR A LA DIRECCIÓN DE DESARROLLO ESTUDIANTIL EN EL DISEÑO, PLANEACIÓN Y EJECUCIÓN DE LAS ACTIVIDADES PARA LA INDUCCIÓN DE LOS ESTUDIANTES QUE INGRESAN AL PRIMER SEMESTRE EN EL 2023-I. 8. APOYAR A LA DIRECCIÓN DE DESARROLLO ESTUDIANTIL EN EL DISEÑO DE MATERIALES DE ACOMPAÑAMIENTO VIRTUAL PARA LOS ESTUDIANTES DE LA UNIVERSIDAD DEL MAGDALENA, DIVULGADOS EN PLATAFORMAS DIGITALES. 9. ASESORAR A LA DIRECCIÓN DE DESARROLLO ESTUDIANTIL EN LA CONSTRUCCIÓN DE INFORMES MENSUALES DE LAS ACTIVIDADES DESARROLLADAS PARA LA PREVENCIÓN DE LA DESERCIÓN. 10. ASESORAR A LA DIRECCIÓN DE DESARROLLO ESTUDIANTIL EN LA PLANEACIÓN Y EJECUCIÓN DE ACTIVIDADES DE ADMISIÓN DE LOS ESTUDIANTES DEL PROGRAMA TALENTO MAGDALENA. 11. ASESORAR A LA DIRECCIÓN DE DESARROLLO ESTUDIANTIL EN LA PLANEACIÓN Y EJECUCIÓN DE ACTIVIDADES DE INGRESO PARA EL PERIODO 2023-I. 12. ASISTIR A LAS REUNIONES DE PLANEACIÓN, SEGUIMIENTO Y EVALUACIÓN CONVOCADAS POR EL DIRECTOR(A) DE DESARROLLO ESTUDIANTIL, PREVIO ACUERDO CON EL SUPERVISOR DE LA ORDEN. 13. APOYAR EL DILIGENCIAMIENTO OPORTUNO DE TODOS LOS FORMATOS ESTABLECIDOS POR LA DIRECCIÓN DE DESARROLLO ESTUDIANTIL Y EN EL SISTEMA DE GESTIÓN DE LA CALIDAD PARA EL REGISTRO DE LAS ACTIVIDADES QUE SE REALICEN DESDE EL SERVICIO QUE SE ORIENTA. </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</si>
  <si>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COADYUVAR EN LAS ORIENTACIONES LOCATIVAS. 4. APOYAR AL GSG EN LA REALIZACIÓN DE RONDAS A PARQUEADEROS (CARROS Y MOTOS).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</si>
  <si>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</si>
  <si>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 xml:space="preserve">LA PRESENTE ORDEN TIENE POR OBJETO: 1. ELABORAR CRONOGRAMA DE AUDITORÍAS, MESAS DE TRABAJO Y CAPACITACIONES 2. IDENTIFICAR LOS CONTRIBUYENTES EN LA BASE DE DATOS DEL DEPARTAMENTO. 3. VERIFICAR LOS PAGOS REALIZADOS POR LOS CONTRIBUYENTES DE LA ESTAMPILLA Y SU GIRO OPORTUNO A LA UNIVERSIDAD. 4. REVISAR Y ANALIZAR LA BASE DE INFORMACIÓN DE RECAUDO CON RESPECTO A LO REPORTADO POR LA FIDUCIARIA Y LO REPORTADO POR LAS ENTIDADES. 5. REVISAR LA CLASIFICACIÓN DE LOS HALLAZGOS GENERADOS POR LAS AUDITORIAS. 6. ELABORAR INFORMES PERIÓDICOS DEL COMPORTAMIENTO DEL RECAUDO Y EJECUCIÓN DE LAS ESTAMPILLAS DEPARTAMENTALES. 7. PARTICIPAR EN LAS MESAS DE TRABAJO DEL PROCESO AUDITOR. 8. SALVAGUARDAR LA INFORMACIÓN OBTENIDA EN EL PROCESO DE AUDITORÍA Y GUARDAR LA DEBIDA RESERVA. 9. SUGERIR LA SOLICITUD DE DOCUMENTOS A LAS ENTIDADES REQUERIDOS PARA EL DESARROLLO DE LAS ACTIVIDADES EN EL PROCESO AUDITOR. 10. VERIFICAR Y ANALIZAR LA INFORMACIÓN SUMINISTRADA POR LAS ENTIDADES QUE LE FUERON ASIGNADOS PARA INICIAR EL PROCESO DE AUDITORÍA. 11. CONSOLIDAR LOS INFORMES DE LAS ENTIDADES AUDITADAS A LA COORDINACIÓN DE LA OFICINA. 12. PROYECTAR INFORMES DE LA GESTIÓN GENERAL DE LA AUDITORÍA. 13. REALIZAR ANÁLISIS DE INFORMACIÓN FINANCIERA EN LO REFERENTE DE RECAUDOS DE VIGENCIA ACTUAL Y VIGENCIAS ANTERIORES. 14. ASESORAR A LA COORDINACIÓN EN EL PLANTEAMIENTO DE ESTRATEGIAS PARA LA MEJORA CONTINUA EN LOS PROCESOS DE RECAUDOS DE LAS ESTAMPILLAS. 15. IDENTIFICAR Y VERIFICAR ENTIDADES QUE INCUMPLEN CON TODAS LA ORDENANZA OBJETO DEL CONVENIO. 16. VERIFICAR QUE LA INFORMACIÓN QUE SE PRESENTE EN LAS MESAS DE TRABAJO Y LAS RESPECTIVAS RECLAMACIONES A LOS ENTES AUDITADOS ES CONFIABLE. 17. REALIZAR ASESORÍA FINANCIERA A LA COORDINADORA DEL GRUPO DE ESTAMPILLA. 18. PROYECTAR RESPUESTA DE LOS REQUERIMIENTOS EMITIDOS POR LOS DIFERENTES ENTES DE CONTROL. 19. ELABORAR Y PLANIFICAR LOS CRONOGRAMAS DE VIAJES A LOS MUNICIPIOS ASIGNADOS AL GRUPO DE FACILITADORES. 20. ASESORAR A LA COORDINACIÓN EN ACCIONES ENCAMINADAS AL PLAN DE MEJORAMIENTO DEL RECAUDO DE LOS RECURSOS Y LOS REGISTROS DE INFORMACIÓN DE LA ESTAMPILLA EN BENEFICIO DE LA UNIVERSIDAD. 21. CONSOLIDAR LA DOCUMENTACIÓN PARA LA LEGALIZACIÓN DEL COBRO DE LOS RECURSOS DEL CONVENIO POR PARTE DE LA GOBERNACIÓN DEL MAGDALENA Y HACER SEGUIMIENTO DEL MISMO. </t>
  </si>
  <si>
    <t xml:space="preserve">LA PRESENTE ORDEN TIENE POR OBJETO: 1. ASESORAR AL DIRECTOR FINANCIERO EN LA ESTRUCTURACIÓN DE UNA POLÍTICA QUE CONTRIBUYA CON EL CONTROL Y RECAUDO POR CONCEPTO DE INGRESOS POR ESTAMPILLAS. 2. APOYAR EL SEGUIMIENTO A LAS ACCIONES IMPLEMENTADAS POR LA DIRECCIÓN FINANCIERA RELACIONADAS CON EL CONTROL, GIRO Y AUDITORIA DE INGRESOS POR ESTAMPILLAS. 3. APOYAR EN EL DISEÑO DE LOS MANUALES PARA LOS RESPONSABLES DEL PAGO DE LA ESTAMPILLA, DONDE SE DÉ A CONOCER LA FORMA DE LIQUIDACIÓN, ADMINISTRACIÓN, RETENCIÓN Y GIRO DE INGRESOS DE LAS ESTAMPILLAS. 4. ASESORAR AL DIRECTOR FINANCIERO EN LAS ACCIONES Y ACTIVIDADES QUE PERMITAN GARANTIZAR EL CONOCIMIENTO DE LA LIQUIDACIÓN, ADMINISTRACIÓN, COBRO Y GIRO DE INGRESOS POR ESTAMPILLAS ASIGNADAS AL FINANCIAMIENTO DE UNIMAGDALENA. 5. ASESORAR AL DIRECTOR FINANCIERO EN LA SUPERVISIÓN DE PLANES Y PROGRAMAS DE AUDITORÍA SOBRE EL RECAUDO DE RECURSOS POR ESTAMPILLAS. 6. APOYAR EN LA ELABORACIÓN DE INFORMES Y RECOMENDACIONES SOBRE EL NIVEL DE CUMPLIMIENTO DE OBLIGACIONES A CARGO DE RESPONSABLES DE LA LIQUIDACIÓN Y PAGO DEL IMPUESTO POR ESTAMPILLAS. 7. APOYAR EN LA ELABORACIÓN Y SUSTENTACIÓN DE INFORMES, DOCUMENTOS Y PRESENTACIONES REQUERIDOS POR EL DIRECTOR FINANCIERO. </t>
  </si>
  <si>
    <t xml:space="preserve">LA PRESENTE ORDEN TIENE POR OBJETO: 1. APOYAR EN LA ORGANIZACIÓN DE LOS EXPEDIENTES QUE LE SEAN ASIGNADOS, DE ACUERDO CON LOS PROCEDIMIENTOS Y DIRECTRICES INSTITUCIONALES 2. APOYAR EN LA ELABORACIÓN DE INVENTARIOS DOCUMENTALES DE LOS ARCHIVOS QUE LES SEAN ASIGNADOS. 3. APOYAR EN LAS LABORES DE REPROGRAFÍA QUE SEAN ESTABLECIDAS. 4. APOYAR EN LA ATENCIÓN DE USUARIOS Y LLAMADAS TELEFÓNICA DE LA SECRETARÍA GENERAL. 5.  APOYAR EN LAS ACTIVIDADES DE LAS CEREMONIAS DE GRADUACIÓN COLECTIVAS Y ESPECIALES. 6. APOYAR EN LAS ACTIVIDADES DE AUTENTICACIÓN DE DOCUMENTOS. </t>
  </si>
  <si>
    <t xml:space="preserve">LA PRESENTE ORDEN TIENE POR OBJETO: 1. ELABORAR SOLICITUD DE INFORMACIÓN, REQUERIMIENTOS ESPECIALES, PROYECTOS DE DERECHOS DE PETICIONES, Y DEMÁS DOCUMENTOS DE ORDEN JURÍDICO QUE SE REQUIERAN REMITIR DENTRO DE LOS PROCESOS DE LAS AUDITORÍAS SEGUIDOS A CADA UNA DE LAS ENTIDADES CONTRIBUYENTES, Y LOS AGENTES OBLIGADOS A RETENER O EXIGIR EL PAGO DEL TRIBUTO. 2. APOYAR AL GRUPO DE ESTAMPILLA EN LA PROYECCIÓN DE RESPUESTA A COMUNICACIONES ENVIADAS POR LAS DIFERENTES ENTIDADES. 3. APOYAR AL GRUPO DE ESTAMPILLA EN LA REALIZACIÓN DE LA EVALUACIÓN DE LA PRIMERA ETAPA DE LA AUDITORIA A LOS CONTRATOS QUE LAS ENTIDADES ENVÍAN COMO EXENTOS DEL PAGO DE LA ESTAMPILLA. 4. CLASIFICAR LOS HALLAZGOS RESULTANTES DE LA PRIMERA ETAPA Y ELABORACIÓN DE LAS COMUNICACIONES PERTINENTES. 5. ANALIZAR Y VERIFICAR LOS ACUERDOS MUNICIPALES POR MEDIO DEL CUAL LOS MUNICIPIOS ADOPTARON LA ESTAMPILLA. 6. ANALIZAR LOS HALLAZGOS ENCONTRADOS CON LA COORDINACIÓN DE LA OFICINA Y EL ASESOR JURÍDICO. 7. APOYAR AL GRUPO DE ESTAMPILLA EN LA ASESORÍA Y PROYECCIÓN DE SOLICITUDES DE INFORMACIÓN ADICIONAL QUE SE REQUIERA DE LOS CONTRATOS OBJETOS DE ESTUDIO DE AUDITORÍA. 8. ANALIZAR LAS ACTIVIDADES QUE SE DETERMINEN EN LAS DIFERENTES MESAS DE TRABAJOS. 9. DESPLAZARSE A LOS MUNICIPIOS EN LA JURISDICCIÓN DEL MAGDALENA PARA EL DESARROLLO DE ACTIVIDADES DE CAMPO EN EL PROCESO AUDITOR PARA CASOS ESPECÍFICOS EN LA QUE SE REQUIERA. 10. APOYAR AL GRUPO DE ESTAMPILLA EN LA REALIZACIÓN DEL SEGUIMIENTO AL CUMPLIMIENTO DE LOS COMPROMISOS ADQUIRIDOS EN LA MESA DE TRABAJO. 11. APOYAR AL GRUPO DE ESTAMPILLA EN LA REALIZACIÓN DEL ESTUDIO DE LAS PROPUESTAS DE PAGO QUE PRESENTEN LAS ENTIDADES OBLIGADAS A EXIGIR O RETENER LA ESTAMPILLA. 12. APOYAR AL GRUPO DE ESTAMPILLA EN LA REALIZACIÓN DEL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</si>
  <si>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 xml:space="preserve">LA PRESENTE ORDEN TIENE POR OBJETO: 1. APOYAR AL JEFE DE LA OFICINA ASESORA JURÍDICA EN LA UNIDAD DE PROYECTO PENSIONAL DE LA UNIVERSIDAD DEL MAGDALENA. 2. ADELANTAR LA REVISIÓN INTEGRAL DE LOS ACTOS ADMINISTRATIVOS EXPEDIDOS POR LA UNIVERSIDAD PARA OTORGAR PENSIONES, ASÍ COMO LA DEPURACIÓN JURÍDICA REQUERIDA QUE PERMITA CONSTATAR LA LEGALIDAD DE LOS RECONOCIMIENTOS PENSIONALES. 3. ANALIZAR LA LEGALIDAD, EL MONTO, LA ASIGNACIÓN DE LA PENSIÓN Y LA VALIDEZ DE LOS SOPORTES DOCUMENTALES, DE ACUERDO CON LO PRECEPTUADO EN EL ARTÍCULO 19 DE LA LEY 797 DE 2003 Y LAS NORMAS QUE LO MODIFIQUEN O COMPLEMENTEN DE LAS PENSIONES RECONOCIDAS POR LA UNIVERSIDAD. 4. EMITIR CONCEPTOS, RESOLVER CONSULTAS QUE EN MATERIA RELACIONADAS CON EL DERECHO LABORAL Y/O ADMINISTRATIVO QUE LE SEAN SOLICITADOS. 5. RESOLVER LAS PETICIONES QUE ALLEGUEN A LA UNIDAD PENSIONAL DENTRO DE LOS PLAZOS Y/O TÉRMINOS ESTABLECIDOS EN LA LEY. 6. ATENDER Y HACER SEGUIMIENTO A LOS PROCEDIMIENTOS ADMINISTRATIVOS RELACIONADOS CON TEMAS PENSIONALES. 7. ASESORAR AL JEFE DE LA OFICINA JURÍDICA EN LAS DECISIONES QUE DEBEN ADOPTARSE CON RELACIÓN AL SANEAMIENTO PENSIONAL. 8. RENDIR INFORMES MENSUALES O CUANDO EL SUPERVISOR ASÍ LO REQUIERA, SOBRE LAS ACTIVIDADES DESARROLLADAS EN CUMPLIMIENTO DE LA ORDEN DE PRESTACIÓN DE SERVICIOS. </t>
  </si>
  <si>
    <t xml:space="preserve">LA PRESENTE ORDEN TIENE POR OBJETO: 1. IDENTIFICAR CONTRIBUYENTES, Y LOS AGENTES OBLIGADOS A RETENER O EXIGIR EL PAGO DEL TRIBUTO. 2. RECOPILAR, CONSOLIDAR Y CONFRONTAR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 AUDITORIA CONTRA LOS ARCHIVOS QUE REPOSAN EN LA OFICINA DE ESTAMPILLA. 6. ALIMENTAR LA MATRIZ DE INFORMACIÓN A FIN DE DEPURAR LOS RESULTADOS FINANCIEROS DE LA INVESTIGACIÓN. 7. REALIZAR EVALUACIÓN DE LA PRIMERA ETAPA DE LA AUDITORÍA EN CONJUNTO CON LA COORDINADORA Y EL ASESOR JURÍDICO Y DETERMINAR EL PLAN DE ACCIÓN EN CADA CASO EN PARTICULAR A SEGUIR. SE LEVANTA ACTA DE SEGUIMIENTO. 8. CLASIFICAR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CLASIFICAR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LLEVAR LA BITÁCORA EN EL SISTEMA DE CADA ENTIDAD AUDITADA. </t>
  </si>
  <si>
    <t xml:space="preserve">LA PRESENTE ORDEN TIENE POR OBJETO: 1. REVISAR CONTABLEMENTE Y RE-LIQUIDAR DE MANERA INTEGRAL Y CONFORME AL MARCO JURÍDICO APLICABLE Y A LA INFORMACIÓN CONSIGNADA EN LAS HOJAS DE VIDA, LAS PENSIONES DE LOS EX SERVIDORES Y/O PENSIONADOS DE LA UNIVERSIDAD QUE LE SEAN ASIGNADAS. 2. DISCRIMINAR LOS CONCEPTOS CON LOS CUALES SE ESTABLECIÓ LA CUANTÍA Y EL MONTO DE LA PENSIÓN RESPECTIVA Y LA LEGALIDAD DE LA CUANTÍA. 3. ESTABLECER LA CUANTÍA Y EL MONTO REAL DE LA MESADA PENSIONAL, ASÍ COMO LAS SUMAS PAGADAS DE MÁS A LOS PENSIONADOS DE LA UNIVERSIDAD. 4. ESTUDIAR, ANALIZAR Y RECOPILAR LAS SENTENCIAS, MANDAMIENTOS DE PAGO, ACTAS DE CONCILIACIÓN, NOTAS DÉBITO, RESOLUCIONES, ACTOS ADMINISTRATIVOS Y DEMÁS DOCUMENTOS QUE CONFORMAN LOS TÍTULOS QUE SIRVIERON DE SOPORTE PARA ESTABLECER EL INGRESO BASE CON EL QUE SE LIQUIDÓ, REAJUSTÓ Y/O RELIQUIDÓ LA PENSIÓN. 5. ESTABLECER Y ANALIZAR LOS PAGOS EFECTUADOS A CADA UNO DE LOS BENEFICIARIOS DE LOS PENSIONADOS Y/O A SUS APODERADOS. 6. ANALIZAR Y DETERMINAR LOS PERIODOS LIQUIDADOS Y PAGADOS A CADA PENSIONADO. 7. DETERMINAR EL ORIGEN DE LOS PAGOS, A EFECTOS DE ESTABLECER SI LOS FACTORES TENIDOS EN CUENTA SON DE ORIGEN CONVENCIONAL Y/O LEGAL. 8. EN EL EVENTO DE HALLAR IRREGULARIDADES, REALIZAR LAS OBSERVACIONES PERTINENTES CON EL FIN DE QUE SE ADOPTEN LAS MEDIDAS TENDIENTES A CONJURAR EL DETRIMENTO PATRIMONIAL AL ESTADO. 9. OBSERVAR LAS POLÍTICAS E INSTRUCCIONES DE LA UNIVERSIDAD RESPECTO A LA REALIZACIÓN DE LAS ACTIVIDADES ASIGNADAS. 10. GUARDAR LA RESERVA DEBIDA DE LA INFORMACIÓN Y/O DOCUMENTOS QUE CONOZCA EN DESARROLLO DEL CONTRATO. 11. ENTREGAR LAS TAREAS ASIGNADAS TOTALMENTE EVACUADAS Y EN EL TÉRMINO ESTABLECIDO POR EL RESPONSABLE DEL PLAN DE TRABAJO. 12. REALIZAR LOS INFORMES DE TIPO CONTABLE-LABORAL A QUE HAYA LUGAR. 13. PRESENTAR LOS INFORMES CON OPORTUNIDAD Y CALIDAD, CON LOS ANEXOS EXPLICATIVOS A QUE HAYA LUGAR, CON LA DEBIDA SUSTENTACIÓN SOBRE LO ACTUADO; EN CASO CONTRARIO, SE ENTENDERÁN COMO NO RECIBIDOS A SATISFACCIÓN PARA EFECTOS DE LA CERTIFICACIÓN DE CUMPLIMIENTO DEL SUPERVISOR. 14. CUMPLIR CON LAS METAS ESTABLECIDAS EN EL INSTRUCTIVO QUE EL SUPERVISOR LE SUMINISTRARÁ PARA EL EFECTO, CONFORME CON EL OBJETO CONTRACTUAL. 15. ENTREGAR A LA FINALIZACIÓN DEL CONTRATO LOS DOCUMENTOS EN MEDIO FÍSICO Y MAGNÉTICO QUE HAYA ELABORADO CON OCASIÓN DE LA EJECUCIÓN DEL PRESENTE CONTRATO. 16. RENDIR INFORMES MENSUALES O CUANDO EL SUPERVISOR ASÍ LO REQUIERA, SOBRE LAS ACTIVIDADES DESARROLLADAS EN CUMPLIMIENTO DE LA ORDEN DE PRESTACIÓN DE SERVICIOS. </t>
  </si>
  <si>
    <t xml:space="preserve">LA PRESENTE ORDEN TIENE POR OBJETO: 1. APOYAR EN LA ATENCIÓN A USUARIOS Y LLAMADAS TELEFÓNICA 2. APOYAR EN LA ELABORACIÓN DE OFICIOS SEGÚN INSTRUCCIONES DE LA SECRETARIA GENERAL. 3. APOYAR EN LA ELABORACIÓN DE CERTIFICACIONES QUE EXPIDA LA SECRETARIA GENERAL. 4. APOYAR EN LA ELABORACIÓN DE COPIAS DE ACTAS DE GRADO Y DUPLICADO DE DIPLOMAS Y CERTIFICADOS DE APTITUD POR COMPETENCIAS. 5. APOYAR EN EL SEGUIMIENTO Y CONTROL DE SOLICITUDES DE LA SECRETARÍA GENERAL. 6. APOYAR EN LA DIGITALIZACIÓN DE DATOS ESTADÍSTICOS DE LOS SERVICIOS DE LA SECRETARÍA GENERAL 7. APOYAR EN EL PROCESO DE AUTENTICACIÓN DE DOCUMENTOS. 8. APOYAR EN LA ORGANIZACIÓN DEL ARCHIVO DE ACTAS DE GRADO 9. APOYAR EN EL REGISTRO DE INFORMACIÓN DE GRADUADOS. </t>
  </si>
  <si>
    <t xml:space="preserve">LA PRESENTE ORDEN TIENE POR OBJETO: 1. RESOLVER LAS CONSULTAS QUE LE SEAN ASIGNADAS POR LA FACULTAD DE CIENCIAS DE LA SALUD Y LA OFICINA ASESORA JURÍDICA. 3. REPRESENTAR A LA UNIVERSIDAD DEL MAGDALENA ANTE LAS ENTIDADES PRESTADORAS DE SALUD EN LOS PROCEDIMIENTOS Y ACTUACIONES ADMINISTRATIVAS QUE ASÍ LO REQUIERAN Y HACER LOS SEGUIMIENTOS RESPECTIVOS. 4. RESOLVER LAS PETICIONES QUE ALLEGADAS A LA FACULTAD DE CIENCIAS DE LA SALUD Y LA OFICINA ASESORA JURÍDICA, DENTRO DE LOS PLAZOS Y/O TÉRMINOS ESTABLECIDOS EN LA LEY, QUE LE SEAN TRASLADADAS. 6. ELABORAR MINUTAS PARA CONTRATOS, CONVENIOS, PROCESOS DE CONVOCATORIAS Y DEMÁS ACTOS ADMINISTRATIVOS QUE REQUIERA LA FACULTAD DE CIENCIAS DE LA SALUD Y LA OFICINA ASESORA JURÍDICA. 7. HACER SEGUIMIENTO A LOS DERECHOS DE PETICIÓN QUE DEBEN SER RESUELTOS POR OTRAS DEPENDENCIAS CUANDO ESTOS LE SEAN ASIGNADOS. 8. RENDIR INFORMES MENSUALES O CUANDO EL SUPERVISOR ASÍ LO REQUIERA, SOBRE LAS ACTIVIDADES DESARROLLADAS EN CUMPLIMIENTO DE LA ORDEN DE PRESTACIÓN DE SERVICIOS. </t>
  </si>
  <si>
    <t xml:space="preserve">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HACER SEGUIMIENTO A LOS DERECHOS DE PETICIÓN QUE DEBEN SER RESUELTOS POR OTRAS DEPENDENCIAS CUANDO ESTOS LE SEAN ASIGNADOS. 5. ELABORAR MINUTAS PARA CONTRATOS, CONVENIOS, PROCESOS DE CONVOCATORIAS Y DEMÁS ACTOS ADMINISTRATIVOS QUE REQUIERA LA UNIVERSIDAD DEL MAGDALENA QUE LE SEAN SOLICITADOS. 6. PARTICIPAR EN LOS COMITÉ JURÍDICOS, CASOS JUDICIALES, CONCILIACIONES PREJUDICIALES, ACCIONES DE REPETICIÓN Y LLAMADOS EN GARANTÍAS, CUANDO EL JEFE DE LA OFICINA ASESORA JURÍDICA LE REQUIERA. 7. PROYECTAR ACUERDOS SUPERIORES, ACUERDOS ACADÉMICOS Y DEMÁS ACTOS ADMINISTRATIVOS QUE LE SEAN ASIGNADOS. 8. RENDIR INFORMES MENSUALES O CUANDO EL SUPERVISOR ASÍ LO REQUIERA, SOBRE LAS ACTIVIDADES DESARROLLADAS EN CUMPLIMIENTO DE LA ORDEN DE PRESTACIÓN DE SERVICIOS. </t>
  </si>
  <si>
    <t xml:space="preserve">LA PRESENTE ORDEN TIENE POR OBJETO: 1. APOYAR EN LOS PROCESOS ADMINISTRATIVOS CONTRACTUALES DE LA DIRECCIÓN ADMINISTRATIVA, DE LOS GRUPOS DE TRABAJO ADSCRITOS A ESTA Y DEMÁS DEPENDENCIAS QUE FUNJAN COMO UNIDAD GESTORA. 2. APOYAR EN LA REALIZACIÓN DE LOS TRÁMITES QUE CORRESPONDAN PARA LA LEGALIZACIÓN DE CONTRATOS SUSCRITOS POR EL DIRECTOR ADMINISTRATIVO. 3. APOYAR EN LA REMISIÓN DE LOS CONTRATOS AL SUPERVISOR CORRESPONDIENTE. 4. APOYAR EN LA REVISIÓN Y VERIFICACIÓN DE LOS RECIBIDOS A SATISFACCIÓN Y SOPORTES PRESENTADOS POR LOS SUPERVISORES DE CONTRATOS SUSCRITOS POR EL DIRECTOR ADMINISTRATIVO. 5. APOYAR EL ENVÍO A LA DIRECCIÓN FINANCIERA DE LOS DOCUMENTOS PARA TRÁMITE DE PAGO DE CONTRATOS Y REALIZAR SEGUIMIENTO CORRESPONDIENTE. 6. APOYAR EN LA ORGANIZACIÓN DEL ARCHIVO DE CONTRATOS DE LA DIRECCIÓN ADMINISTRATIVA, SEGÚN LAS NORMAS Y LINEAMIENTOS GENERALES E INSTITUCIONALES. 7. APOYAR Y VERIFICAR EL CARGUE Y ACTUALIZACIÓN DE LA INFORMACIÓN PRECONTRACTUAL, CONTRACTUAL Y POS CONTRACTUAL DE LOS CONTRATOS SUSCRITOS POR EL DIRECTOR ADMINISTRATIVO EN LAS PLATAFORMAS SIA OBSERVA, SECOP II Y DEMÁS PLATAFORMAS Y FORMATOS SEGÚN CORRESPONDA. 8. ELABORAR INFORMES Y APOYAR EN EL CONTROL Y EL SEGUIMIENTO SOBRE LA GESTIÓN CONTRACTUAL DE LA DIRECCIÓN ADMINISTRATIVA. </t>
  </si>
  <si>
    <t xml:space="preserve">LA PRESENTE ORDEN TIENE POR OBJETO: 1. APOYAR EN LA ATENCIÓN A USUARIOS Y LLAMADAS TELEFÓNICA DE LA SECRETARÍA GENERAL. 2. APOYAR EN LA REVISIÓN DE DOCUMENTOS DE GRADO 3. APOYAR EN EL PROCESO DE GENERACIÓN DE CERTIFICADOS DE DIPLOMADOS 4. APOYAR EN LA SISTEMATIZACIÓN DE REGISTRO DE GRADUADOS Y DE DIPLOMADOS. 5. APOYAR EN LA DIGITALIZACIÓN DEL ARCHIVO DEL PROCESO DE GRADO Y DE DIPLOMADO. 6. APOYAR EN EL PROCESO DE CEREMONIA DE GRADUACIÓN. 7. APOYAR EN EL SUMINISTRO DE LA INFORMACIÓN DE INFORMES DE GRADUADOS A ENTIDADES EXTERNAS QUE PROVEEN TARJETAS PROFESIONALES. 8. APOYAR EN LA ATENCIÓN AL PÚBLICO EN GENERAL. 9. APOYAR EN LA ACTUALIZACIÓN DEL INVENTARIO DOCUMENTAL DE LA SECRETARÍA GENERAL. 10. APOYAR EN LOS PROCESOS DE GESTIÓN DOCUMENTAL. </t>
  </si>
  <si>
    <t>LA PRESENTE ORDEN TIENE POR OBJETO: 1. PRESTAR ASESORÍA, EMITIR LOS CONCEPTOS Y RESOLVER LAS CONSULTAS DE TIPO JURÍDICO EN TODAS LAS ÁREAS DEL DERECHO QUE LE SEAN SOLICITADOS 2.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REPRESENTAR A LA UNIVERSIDAD DEL MAGDALENA COMO PARTE CIVIL EN LAS ACTUACIONES PENALES QUE SE ADELANTEN EN LA FISCALÍA GENERAL DE LA NACIÓN Y EN LOS JUZGADOS PENALES QUE ASÍ LO REQUIERAN. 5. RESOLVER LAS PETICIONES QUE SE LE HAGAN A LA UNIVERSIDAD DEL MAGDALENA DENTRO DE LOS PLAZOS Y/O TÉRMINOS ESTABLECIDOS EN LA LEY, QUE LE SEAN TRASLADADAS. 6. ELABORAR MINUTAS PARA CONTRATOS, CONVENIOS, PROCESOS DE CONVOCATORIAS Y DEMÁS ACTOS ADMINISTRATIVOS QUE REQUIERA LA UNIVERSIDAD DEL MAGDALENA Y QUE SEAN SOLICITADOS. 7. HACER SEGUIMIENTO A LOS DERECHOS DE PETICIÓN QUE DEBEN SER RESUELTOS POR OTRAS DEPENDENCIAS CUANDO ESTOS LE SEAN ASIGNADOS. 8. APOYAR Y ASESORAR AL GRUPO DE ATENCIÓN DE CASOS DE VIOLENCIA DE GÉNERO EN EL MARCO DE LO ESTABLECIDO EN EL PROTOCOLO PARA LA ATENCIÓN DE CASOS DE VIOLENCIA SEXUAL Y VIOLENCIA DE GÉNERO (ACUERDO SUPERIOR 010 DE 2019). 9. PRESTAR ASESORÍA Y ACOMPAÑAMIENTO JURÍDICO A LAS VÍCTIMAS DE CUALQUIER FORMA DE VIOLENCIA SEXUAL O DE GÉNERO QUE REPORTEN LOS CASOS ANTE LA UNIVERSIDAD DEL MAGDALENA. 10. PRESTAR ASESORÍA JURÍDICA A LAS FACULTADES ACADÉMICAS EN EL MARCO DE LOS PROCESOS DISCIPLINARIOS INICIADOS POR CONDUCTAS RELACIONADAS CON CUALQUIER TIPO DE VIOLENCIA SEXUAL O DE GÉNERO. 11. RENDIR INFORMES MENSUALES O CUANDO EL SUPERVISOR ASÍ LO REQUIERA, SOBRE LAS ACTIVIDADES DESARROLLADAS EN CUMPLIMIENTO DE LA ORDEN DE PRESTACIÓN DE SERVICIOS.</t>
  </si>
  <si>
    <t xml:space="preserve">LA PRESENTE ORDEN TIENE POR OBJETO: 1. APOYAR EN LA ATENCIÓN DE USUARIOS Y LLAMADAS TELEFÓNICA DE LA SECRETARÍA GENERAL. 2. APOYAR EN LA ORGANIZACIÓN DE LOS EXPEDIENTES QUE LE SEAN ASIGNADOS, DE ACUERDO CON LOS PROCEDIMIENTOS Y DIRECTRICES INSTITUCIONALES CORRESPONDIENTES AL CONSEJO SUPERIOR Y ACADÉMICO 3. APOYAR EN LA ELABORACIÓN DE OFICIOS DE ACUERDO A LAS INSTRUCCIONES DE LA SECRETARIA GENERAL. 4. APOYAR EN EL SEGUIMIENTO Y CONTROL DE LAS COMUNICACIONES DEL CONSEJO SUPERIOR Y ACADÉMICO. 5. APOYAR EN LAS ACTIVIDADES DE COMUNICACIÓN Y PUBLICACIÓN DE ACTOS ADMINISTRATIVOS. 6. APOYAR EN REGISTRO DE RESOLUCIONES Y ACTOS ADMINISTRATIVOS. 7. APOYAR EN LOS COMITÉ DE CORRESPONDENCIA DEL CONSEJO ACADÉMICO. 8. APOYAR EN EL SEGUIMIENTO EN LAS ACTIVIDADES DE PAGO DE HONORARIOS DEL CONSEJO SUPERIOR. 9. APOYAR EN LAS SOLICITUDES RECIBIDAS EN GAIRACA. </t>
  </si>
  <si>
    <t xml:space="preserve">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t>
  </si>
  <si>
    <t xml:space="preserve">LA PRESENTE ORDEN TIENE POR OBJETO: 1. ASESORAR A LA DIRECCIÓN FINANCIERA EN LA PROYECCIÓN DE RESPUESTAS DE PETICIONES, QUEJAS O RECLAMOS DE ENTES EXTERNOS. 2. EMITIR CONCEPTOS JURÍDICOS FRENTE A CONSULTAS POR PARTE DE LOS JEFES DE GRUPO DE LA DIRECCIÓN FINANCIERA. 3. REVISAR LAS PROYECCIONES DE LAS RESOLUCIONES DE PAGO ELABORADAS POR LA DIRECCIÓN FINANCIERA 4. ASESORAR AL DIRECTOR FINANCIERO EN LA REVISIÓN DE LOS PROYECTOS DE REFORMA A LOS PROCEDIMIENTOS DEL PROCESO FINANCIERO. 5. REALIZAR LOS ANÁLISIS FINANCIEROS, JURÍDICOS Y TRIBUTARIOS QUE SOLICITE EL DIRECTOR DE LA DEPENDENCIA EN VIRTUD DE LA INFORMACIÓN QUE REQUIERAN LAS DEMÁS DEPENDENCIAS Y/O LAS ENTIDADES DE CONTROL. </t>
  </si>
  <si>
    <t>LA PRESENTE ORDEN TIENE POR OBJETO: 1. APOYAR EN EL SEGUIMIENTO Y ACTUALIZACIÓN AL PROCESO APOYO TECNOLÓGICO TIC, PARA LA TOMA DE ACCIONES PREVENTIVAS, CORRECTIVAS Y MEJORAS. 2. APOYAR EN LA ELABORACIÓN DE FORMATOS, PROCEDIMIENTO, GUÍAS, INSTRUCTIVOS, MANUALES E INDICADORES AL PROCESO DE APOYO TECNOLÓGICO. 3.  APOYAR EN EL SOPORTE DE TRÁMITES ADMINISTRATIVOS.</t>
  </si>
  <si>
    <t xml:space="preserve">LA PRESENTE ORDEN TIENE POR OBJETO: 1. APOYAR EN LA ATENCIÓN A LOS USUARIOS A TRAVÉS DE LAS REDES SOCIALES Y WHATSAPP DEL GRUPO DE ADMISIONES. 2. APOYAR EN LOS DISEÑOS DE PUBLICIDAD DE LOS DIFERENTES PROCESOS DE ADMISIÓN EN LAS MODALIDADES QUE OFERTA LA UNIVERSIDAD DEL MAGDALENA. 3. BRINDAR ACOMPAÑAMIENTO A LOS INTERESADOS EN LA OFERTA ACADÉMICA DE LA UNIVERSIDAD DEL MAGDALENA. 4. APOYAR EN EL SEGUIMIENTO DE DEUDAS RELACIONADAS CON MATRÍCULA FINANCIERA DE LOS ESTUDIANTES DE PREGRADO PRESENCIAL. 5. APOYAR EN LA RECEPCIÓN DE LA DOCUMENTACIÓN REQUERIDA A LOS NUEVOS ESTUDIANTES DE LAS DIFERENTES MODALIDADES DE LA UNIVERSIDAD DEL MAGDALENA. 6. APOYAR EN LA ACTUALIZACIÓN DE DATOS PERSONALES DE ESTUDIANTES EN EL SISTEMA DE INFORMACIÓN DE ADMISIONES. </t>
  </si>
  <si>
    <t xml:space="preserve">LA PRESENTE ORDEN TIENE POR OBJETO: 1. DIAGNOSTICAR LOS RECURSOS TECNOLÓGICOS DE LA INFORMACIÓN Y COMUNICACIÓN CON LOS QUE CUENTA UNIMAGDALENA EN LA ACTUALIDAD PARA APOYAR LOS PROCESOS ESTRATÉGICOS, MISIONALES Y DE APOYO. 2. REALIZAR UN ESTUDIO EN DONDE SE ANALICE Y DETERMINE LAS TECNOLOGÍAS DE LA INFORMACIÓN Y COMUNICACIÓN QUE DEBEN SER IMPLEMENTADAS EN UNIMAGDALENA PARA APOYAR LOS PROCESOS ESTRATÉGICOS, MISIONALES Y DE APOYO. 3. PROPONER LA ACTUALIZACIÓN DE RECURSOS TECNOLÓGICOS DE CONFORMIDAD CON LAS NECESIDADES DE LOS PROCESOS ESTRATÉGICOS, MISIONALES Y DE APOYO. 4. PROMOVER Y APOYAR EL DESARROLLO Y UTILIZACIÓN DE LOS RECURSOS TECNOLÓGICOS DE UNIMAGDALENA. 5. PRESENTAR UN INFORME FINAL EN DONDE EVALUÉ EL USO Y APROPIACIÓN DE LAS TECNOLOGÍAS DE LA INFORMACIÓN Y COMUNICACIÓN. </t>
  </si>
  <si>
    <t xml:space="preserve">LA PRESENTE ORDEN TIENE POR OBJETO: 1. APOYAR LA REVISIÓN DE LOS CRÉDITOS REGISTRADOS EN LAS DIFERENTES CUENTAS BANCARIAS DE LA UNIVERSIDAD, QUE ESTOS SE ENCUENTREN DEBIDAMENTE IDENTIFICADOS Y REGISTRADOS EN EL SISTEMA DE INFORMACIÓN FINANCIERO (SINAP). 2. INFORMAR AL TESORERO EN LA IDENTIFICACIÓN Y REGISTRO DE AJUSTES DE TESORERÍA. 3. REVISAR MENSUALMENTE LAS RETENCIONES Y DEDUCCIONES POR CONCEPTO DE RETENCIÓN EN LA FUENTE Y ESTAMPILLAS DEPARTAMENTALES. 4. APOYAR LA RECEPCIÓN DE SOLICITUDES DE EMBARGOS ENVIADAS POR LOS JUZGADOS PARA DIRECCIONAMIENTO DE LAS MISMAS. 5. REVISAR LA APLICACIÓN DE LOS EMBARGOS DECRETADOS POR LOS JUZGADOS CONTRA FUNCIONARIOS Y CONTRATISTAS. 6. PROYECTAR PARA LA FIRMA DEL TESORERO, COMUNICACIONES EXTERNAS POR SOLICITUDES DE INFORMACIÓN DE LOS JUZGADOS EN RELACIÓN CON LOS EMBARGOS DECRETADOS. 7. APOYAR SEGUIMIENTO LEGALIZACIÓN DE VIÁTICOS 8. REALIZAR LOS INFORMES DERIVADOS DE SUS ACTIVIDADES. </t>
  </si>
  <si>
    <t xml:space="preserve">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TECNÓLOGICOS. </t>
  </si>
  <si>
    <t xml:space="preserve">LA PRESENTE ORDEN TIENE POR OBJETO: 1. APOYAR A LA DIRECCIÓN FINANCIERA EN LA RECEPCIÓN DE LOS SOPORTES DE LOS ACTOS ADMINISTRATIVOS COMO: CONTRATOS, ÓRDENES DE SERVICIO, COMPRA, SUMINISTRO Y CONVENIOS 2. APOYAR A LA DIRECCIÓN FINANCIERA EN LA REVISIÓN DE LOS SOPORTES DE LOS ACTOS ADMINISTRATIVOS COMO: CONTRATOS, ÓRDENES DE SERVICIO, COMPRA, SUMINISTRO Y CONVENIOS. 3. APOYAR EN LAS LLAMADAS A LAS DEPENDENCIAS ORDENADORAS DEL GASTO PARA HACER SEGUIMIENTO A LOS ACTOS ADMINISTRATIVOS PENDIENTES DE CORRECCIONES. 4. ENVIAR AL GRUPO DE CONTABILIDAD UNA VEZ REVISADOS LOS SOPORTES DE LOS ACTOS ADMINISTRATIVOS COMO: CONTRATOS, ÓRDENES DE SERVICIO, COMPRA, SUMINISTRO Y CONVENIOS A FIN DE INICIAR EL TRÁMITE CORRESPONDIENTE A LA ELABORACIÓN DE LAS ORDENES DE PAGOS 5. APOYAR A LA DIRECCIÓN FINANCIERA EN LA RECEPCIÓN AL PÚBLICO, TELEFÓNICAMENTE O POR CORREO ELECTRÓNICO A PROVEEDORES, EMPLEADOS, DIRECTORES, SUPERVISORES PARA DAR INFORMACIÓN SOBRE EL ESTADO DE LOS PAGOS. </t>
  </si>
  <si>
    <t xml:space="preserve">LA PRESENTE ORDEN TIENE POR OBJETO: 1. APOYAR AL GRUPO INTERNO DE COMPRAS Y ADMINISTRACIÓN DE BIENES EN LA RECEPCIÓN, REVISIÓN Y ORGANIZACIÓN DE LOS ELEMENTOS DE CONSUMO Y DEVOLUTIVOS ADQUIRIDOS POR COMPRAS. 2. APOYAR AL GRUPO INTERNO DE COMPRAS Y ADMINISTRACIÓN DE BIENES EN LA ORGANIZACIÓN DE BODEGA Y AISLAMIENTO DE BIENES, DISTRIBUCIÓN DE BIENES E INSUMOS DENTRO DE LA INSTITUCIÓN. 3. APOYAR AL GRUPO INTERNO DE COMPRAS Y ADMINISTRACIÓN DE BIENES EN LAS ENTREGAS FÍSICAS DE LOS ELEMENTOS DE CONSUMO Y DEVOLUTIVOS ADQUIRIDOS POR COMPRAS A SU DESTINO FINAL. 4. APOYAR AL GRUPO INTERNO DE COMPRAS Y ADMINISTRACIÓN DE BIENES EN LA ATENCIÓN DE LOS USUARIOS. 5. APOYAR AL GRUPO INTERNO DE COMPRAS Y ADMINISTRACIÓN DE BIENES EN EL MANEJO Y CONTROL DE LOS SUMINISTROS Y EQUIPOS QUE SE ENCUENTRAN EN EL STOCK DE LA OFICINA. 6. APOYAR AL GRUPO INTERNO DE COMPRAS Y ADMINISTRACIÓN DE BIENES EN LA DOTACIÓN LOS BAÑOS Y CAFETERÍA CON LOS SUMINISTROS RESPECTIVO. 7. APOYAR AL GRUPO INTERNO DE COMPRAS Y ADMINISTRACIÓN DE BIENES EN EL SUMINISTRO DE AGUA A TODAS LAS DEPENDENCIAS Y EVENTOS DE LA UNIVERSIDAD. </t>
  </si>
  <si>
    <t xml:space="preserve">LA PRESENTE ORDEN TIENE POR OBJETO: 1. EMITIR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Y HACER SOBRE ÉSTAS LOS SEGUIMIENTOS REQUERIDOS. 3. RESOLVER LAS PETICIONES QUE SE LE HAGAN A LA UNIVERSIDAD DEL MAGDALENA DENTRO DE LOS PLAZOS Y/O TÉRMINOS ESTABLECIDOS EN LA LEY, QUE LE SEAN TRASLADADAS. 4. DAR RESPUESTA Y HACER LOS SEGUIMIENTOS REQUERIDOS A LAS TUTELAS QUE LE INTERPONGAN A LA UNIVERSIDAD DEL MAGDALENA DENTRO DE LOS PLAZOS Y/O TÉRMINOS ESTABLECIDOS EN LA LEY, QUE LE SEAN TRASLADADAS. 5. PARTICIPAR EN EL COMITÉ JURÍDICO, CASOS JUDICIALES, CONCILIACIONES PREJUDICIALES, ACCIONES DE REPETICIÓN Y LLAMADOS EN GARANTÍAS. 6. HACER SEGUIMIENTO A LOS DERECHOS DE PETICIÓN QUE DEBEN SER RESUELTOS POR OTRAS DEPENDENCIAS CUANDO ESTOS LE SEAN ASIGNADOS. 7. PROYECTAR PARA LA FIRMA DEL JEFE DE LA OFICINA ASESORA JURÍDICA LAS DEMANDAS DE TUTELAS CUANDO SEA REQUERIDA. 8. ELABORAR LOS PROYECTOS DE COMITÉ JURÍDICO Y COMITÉS DE CONCILIACIÓN. 9. RENDIR INFORMES MENSUALES O CUANDO EL SUPERVISOR ASÍ LO REQUIERA, SOBRE LAS ACTIVIDADES DESARROLLADAS EN CUMPLIMIENTO DE LA ORDEN DE PRESTACIÓN DE SERVICIOS. </t>
  </si>
  <si>
    <t xml:space="preserve">LA PRESENTE ORDEN TIENE POR OBJETO: 1. APOYAR A LA DIRECCIÓN DEL DEPARTAMENTO DE ESTUDIOS GENERALES EN EL DESARROLLO DE ACTIVIDADES ADMINISTRATIVAS. 2. APOYAR EN LA ASIGNACIÓN DOCENTE. 3. APOYAR A LA COORDINACIÓN DE LAS ACTIVIDADES ADMINISTRATIVAS DE LOS TALLERES DE FORTALECIMIENTO EN COMPETENCIAS GENÉRICAS SABER PRO, SEGUIMIENTO DE ASISTENCIAS, CONSTRUCCIÓN DE INFORMES DE ASISTENCIAS. 4. APOYAR EN EL DESARROLLO DE ESTRUCTURACIÓN Y GENERACIÓN DE INFORMES SOLICITADOS A LA DEPENDENCIA. 5. APOYAR EN LA ATENCIÓN AL PÚBLICO EN GENERAL; A TRAVÉS DE LOS DIFERENTES CANALES DE COMUNICACIÓN YA SEA DE MANERA PRESENCIAL, TELEFÓNICA O VIRTUAL. 6. RECIBIR Y HACER SEGUIMIENTO A LA CORRESPONDENCIA INTERNA Y EXTERNA RECIBIDA Y ENVIADA FÍSICA Y DIGITALMENTE. 7. DAR RESPUESTA OPORTUNA A SOLICITUDES PRESENTADAS A LA DEPENDENCIA. 8. MANTENER ACTUALIZADA LA BASE DE DATOS DE CORRESPONDENCIA TRAMITADA. 8. ADMINISTRAR LA CUENTA INSTITUCIONAL DE LA DEPENDENCIA Y MANEJAR LA TRAZABILIDAD DE LAS SOLICITUDES RECIBIDAS Y ENVIADAS POR ESTE MEDIO. 9. APOYAR EN LA SOCIALIZACIÓN DE VENTAS DE SERVICIO Y/O CURSOS OFERTADOS. 10. ORGANIZAR ARCHIVOS PARA TRANSFERENCIA DOCUMENTAL DE LA VIGENCIA ESPECIFICADA. 11. APOYAR LOGÍSTICAMENTE EN LOS EVENTOS ORGANIZADOS POR LA DEPENDENCIA. 12. ADMINISTRAR LAS REDES SOCIALES DEL DEPARTAMENTO DE ESTUDIOS GENERALES. 13. ELABORAR Y REMITIR INFORMES DE EVALUACIÓN Y SEGUIMIENTO DE AYUDANTES ACADÉMICOS Y ADMINISTRATIVOS. 14. CONTROLAR Y HACER SEGUIMIENTO DE LA ENTREGA DE REPORTES DE ASISTENCIAS A LOS DOCENTES DE FORMACIÓN GENERAL E INTEGRAL. 15. CREAR PROCEDIMIENTO PARA TRÁMITES ADMINISTRATIVOS INTERNOS. </t>
  </si>
  <si>
    <t xml:space="preserve">LA PRESENTE ORDEN TIENE POR OBJETO: 1. APOYAR EN EL SOPORTE A USUARIOS. 2. APOYAR EN LA COORDINACIÓN Y EJECUCIÓN DE LOS MANTENIMIENTOS PREVENTIVOS PMP. 3. APOYAR EN LA COORDINACIÓN Y REALIZACIÓN DE LA CONFIGURACIÓN DE LOS EQUIPOS NUEVOS DE CÓMPUTO (INSTALACIÓN DE SOFTWARE, SISTEMA OPERATIVO). 4. APOYAR EN LA PROGRAMACIÓN DE LOS MANTENIMIENTOS PREVENTIVOS. </t>
  </si>
  <si>
    <t xml:space="preserve">LA PRESENTE ORDEN TIENE POR OBJETO: 1. APOYAR EN LA ORGANIZACIÓN Y DIGITALIZACIÓN DE EXPEDIENTES, DE ACUERDO CON LOS PROCEDIMIENTOS Y DIRECTRICES INSTITUCIONALES. 2. APOYAR EN LA ELABORACIÓN DE INVENTARIOS DOCUMENTALES DE ARCHIVOS. 3. APOYAR EN EL ENVÍO DE LAS PLANILLAS DE RADICACIÓN DE LAS COMUNICACIONES OFICIALES EXTERNAS RECIBIDAS Y PLANILLAS DE REGISTRO DE DOCUMENTOS Y SOBRES. 4. APOYAR EN LA ELABORACIÓN DE INFORMES RELACIONADOS CON LA GESTIÓN DOCUMENTAL. </t>
  </si>
  <si>
    <t xml:space="preserve">LA PRESENTE ORDEN TIENE POR OBJETO: 1. PRESENTAR EL PLAN DE TRABAJO DE ACTIVIDADES A DESARROLLAR, DETALLANDO OBJETIVOS, FECHAS, METODOLOGÍA, METAS, INDICADORES ACORDES CON LAS DIRECTRICES IMPARTIDAS POR EL DIRECTOR DE DESARROLLO ESTUDIANTIL QUE DÉ RESPUESTA A LAS ACTIVIDADES POR LA CUAL FUE CONTRATADO. 2. ASESORAR Y APOYAR AL DIRECTOR (A) DE DESARROLLO ESTUDIANTIL EN EL DISEÑO E IMPLEMENTACIÓN DE ESTRATEGIAS DE PROMOCIÓN DE LA PERMANENCIA Y PREVENCIÓN DE LA DESERCIÓN ESTUDIANTIL, A TRAVÉS DE TALLERES Y ATENCIONES INDIVIDUALES BUSCANDO GENERAR EN DICHA POBLACIÓN MEJORAR SU RENDIMIENTO ACADÉMICO. 3. APOYAR A LA DIRECCIÓN DE DESARROLLO ESTUDIANTIL EN EL SEGUIMIENTO Y MONITOREO A LOS ESTUDIANTES IDENTIFICADOS EN RIESGO DE DESERCIÓN ESTUDIANTIL EN LA UNIVERSIDAD DEL MAGDALENA. 4. APOYAR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2023-I 10. ELABORAR DE INFORMES DE LA CARACTERIZACIÓN DE FACTORES DE RIESGO PSICOSOCIALES Y ACADÉMICOS EN ESTUDIANTES NUEVOS DURANTE LA VIGENCIA DE 2023-I POR PROGRAMA ACADÉMICO. 11. APOYAR A LA DIRECCIÓN DE DESARROLLO ESTUDIANTIL EN LA CONSTRUCCIÓN DE UNA RUTA DE ATENCIÓN PSICOLÓGICA Y ACOMPAÑAMIENTO EDUCATIVO PARA LOS ESTUDIANTES QUE HACEN PARTE DE LOS PROGRAMAS DEL GOBIERNO GENERACIÓN E Y MENTORIAS. 12. ASISTIR A LAS REUNIONES CONVOCADAS PARA LA ARTICULACIÓN Y PLANEACIÓN DEL TRABAJO CON LOS PROGRAMAS DEL GOBIERNO GENERACIÓN E Y MENTORIAS, PREVIA CITACIÓN Y ACUERDO CON EL SUPERVISIOR. 13. APOYAR A LA DIRECCIÓN DE DESARROLLO ESTUDIANTIL EN LA CONSTRUCCIÓN DE INFORMES DONDE SE RELACIONEN LAS ACTIVIDADES, PROCEDIMIENTOS REALIZADOS EN EL MARCO DEL ACOMPAÑAMIENTO PSICOPEDAGÓGICO QUE SE REALIZA A LOS ESTUDIANTES QUE HACEN PARTE DE LOS PROGRAMAS DEL GOBIERNO GENERACIÓN E Y MENTORIAS. 14. APOYAR A LA DIRECCIÓN DE DESARROLLO ESTUDIANTIL EN LA REALIZACIÓN DE ENTREVISTAS DE ORIENTACIÓN VOCACIONAL DEL PROCESO DE ADMISIÓN DEL PROGRAMA TALENTO MAGDALENA PARA EL PERIODO ACADÉMICO 2023-I. </t>
  </si>
  <si>
    <t xml:space="preserve">LA PRESENTE ORDEN TIENE POR OBJETO: 1. APOYAR EN EL DESARROLLO DE LAS ACTIVIDADES DE LA VICERRECTORÍA ACADÉMICA, RELACIONADAS CON LOS PROCEDIMIENTOS GA-P11; GA-P13; GAP16; GA-P17; GA-P18 Y GA-P19 DEL COMITÉ INTERNO DE ASIGNACIÓN Y RECONOCIMIENTO DE PUNTAJE - CIARP; EN EL PERIODO ACADÉMICO, RELACIONADAS CON: A) APOYAR CON LA BÚSQUEDA DE PARES PARA EVALUACIÓN DE PRODUCTIVIDAD ACADÉMICA COMO ARTÍCULOS, CAPÍTULOS DE LIBRO, LIBROS, SOFTWARE, OBRAS ARTÍSTICAS, VIDEOS, PRESENTADOS POR DOCENTES ANTE EL CIARP. B) APOYAR EN LA PROYECCIÓN COMUNICACIONES PARA LA FIRMA DE VICERRECTOR, DIRIGIDAS A LOS DOCENTES, RELACIONADAS CON LAS DECISIONES ADOPTADAS EN EL CIARP. C) APOYAR CON LA REVISIÓN DE HOJAS DE VIDA PARA CATEGORIZACIONES Y RECATEGORIZACIONES DE DOCENTES CATEDRÁTICOS NUEVOS Y ANTIGUOS. D) APOYAR CON LA ELABORACIÓN DE INFORMES PERIÓDICOS DE CATEGORIZACIONES Y RECATEGORIZACIONES DE DOCENTES CATEDRÁTICOS EN EL PERIODO ACADÉMICO. E) APOYAR CON LA RECEPCIÓN Y REVISIÓN DE SOLICITUDES REALIZADAS POR LOS DOCENTES PARA LA ASIGNACIÓN DE PUNTOS POR: TITULACIONES, ASCENSO EN EL ESCALAFÓN DOCENTE, ARTÍCULOS, LIBROS, CAPÍTULOS DE LIBRO, PRODUCCIÓN DE VIDEOS CINEMATOGRÁFICOS Y FONOGRÁFICOS, PRODUCCIÓN DE SOFTWARE, OBRAS ARTÍSTICAS, PRODUCCIÓN TÉCNICA, PATENTES, PONENCIAS, PUBLICACIONES IMPRESAS UNIVERSITARIAS, DIRECCIONES DE TESIS, ENTRE OTROS TIPOS DE PRODUCTOS CONTEMPLADOS EN EL DECRETO 1279 DEL 2002. F). APOYAR EN LA ATENCIÓN A DOCENTES CATEDRÁTICOS, FACULTADES, PROGRAMAS, DEPARTAMENTO Y/O CENTRO, QUE REQUIEREN INFORMACIÓN RELACIONADA LAS SOLICITUDES EN TRÁMITE DE CATEGORIZACIÓN Y RECATEGORIZACIÓN. 2. REALIZAR INFORMES PERIÓDICOS DERIVADOS DE LAS ACTIVIDADES CONTRACTUALES. </t>
  </si>
  <si>
    <t xml:space="preserve">LA PRESENTE ORDEN TIENE POR OBJETO: 1. APOYAR AL GRUPO DE SERVICIOS TECNOLÓGICOS EN LA INSTALACIÓN, MANTENIMIENTO Y SOPORTE EN LAS REDES DE LA INSTITUCIÓN. 2. APOYAR AL GRUPO DE SERVICIOS TECNOLÓGICOS EN LA INSTALACIÓN, MANTENIMIENTO Y SOPORTE DE LAS CÁMARAS DE VIGILANCIA DE LA INSTITUCIÓN. 3. APOYAR EL SEGUIMIENTO, MANTENIMIENTO (CORRECTIVO Y PREVENTIVO) AL CONTROL DE ACCESO BIOMÉTRICO. </t>
  </si>
  <si>
    <t xml:space="preserve">LA PRESENTE ORDEN TIENE POR OBJETO: 1. APOYAR AL GRUPO INTERNO DE SERVICIOS GENERALES EN LA PLANIFICACIÓN Y COORDINACIÓN DE LOS MANTENIMIENTOS DE LOS DIFERENTES EQUIPOS Y ELEMENTOS QUE ESTÁN A CARGO DE LA DEPENDENCIA, CONJUNTAMENTE CON EL ADMINISTRADOR DE LA PLATAFORMA AMSI Y DE AM. 2. APOYAR AL GRUPO INTERNO DE SERVICIOS GENERALES EN LA RECEPCIÓN Y VERIFICACIÓN DE LA DOCUMENTACIÓN QUE SE REQUIERE EN CADA CONTRATO Y ORDEN DE SERVICIOS DE MANTENIMIENTO QUE DEBA SER SUPERVISADA POR EL RESPONSABLE DE GRUPO. 3. APOYAR AL GRUPO INTERNO DE SERVICIOS GENERALES EN LA REALIZACIÓN DE INFORMES PERIÓDICOS DE LAS EJECUCIONES DE LOS DIFERENTES CONTRATOS Y ÓRDENES DE SERVICIOS. 4. APOYAR AL GRUPO INTERNO DE SERVICIOS GENERALES EN EL RECIBO DE FACTURAS EMITIDAS POR EL COBRO DE LOS SERVICIOS DE LOS DIFERENTES CONTRATISTAS EXTERNOS Y APOYAR EN LA VERIFICACIÓN QUE SE COBRE EL SERVICIO QUE REALMENTE SE REALIZÓ. 5. APOYAR AL GRUPO INTERNO DE SERVICIOS GENERALES EN LOS SEGUIMIENTOS DE LOS PROYECTOS DEL PLAN DE ACCIÓN Y DEMÁS PROCEDIMIENTOS DE LA GESTIÓN ADMINISTRATIVA REFERENTES AL SISTEMA INTEGRADO DE CALIDAD, ASÍ COMO LA DOCUMENTACIÓN DE LAS ACCIONES DE MEJORA, PREVENTIVAS Y CORRECTIVAS. </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</si>
  <si>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ELABORACIÓN DE INFORME ANUAL DEL SISTEMA DE CONTROL INTERNO CONTABLE A TRAVÉS DEL CHIP. 4. APOYAR A LA OFICINA DE CONTROL INTERNO EN EL ANÁLISIS Y CONSOLIDACIÓN DE LA INFORMACIÓN FINANCIERA Y EN LA ELABORACIÓN DE INFORME CUATRIMESTRAL DE AUSTERIDAD DEL GASTO. 5. APOYAR A LA OFICINA DE CONTROL INTERNO EN EL SEGUIMIENTO A LA LEGALIZACIÓN DE AVANCES. 6. APOYAR A LA OFICINA DE CONTROL INTERNO EN EL SEGUIMIENTO A LA PRESENTACIÓN DE INFORME TRIMESTRAL DE TRABAJO EN CASA Y ESTADO JOVEN.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t>
  </si>
  <si>
    <t xml:space="preserve">LA PRESENTE ORDEN TIENE POR OBJETO: 1. APOYAR EN EL MANTENIMIENTO PREVENTIVO Y CORRECTIVO A LOS EQUIPOS DE CÓMPUTO DE LA INSTITUCIÓN, INCLUYENDO SEDES ALTERNAS (SEDE-CENTRO, PLANTA PILOTO, CONSULTORIO JURÍDICO, SAN JUAN NEPOMUCENO). 2. APOYAR CON EL SOPORTE A USUARIOS. 3. APOYAR EN LA INSTALACIÓN DE SOFTWARE LICENCIADO QUE SOLICITEN LOS USUARIOS DESPUÉS DE SU CONFIGURACIÓN INICIAL. 4. APOYAR EN LA CONFIGURACIÓN DE LAS IMPRESORAS CON LOS EQUIPOS DE CÓMPUTO. 5. APOYAR LA CONFIGURACIÓN DE LOS EQUIPOS NUEVOS DE CÓMPUTO (INSTALACIÓN DE SOFTWARE, SISTEMA OPERATIVO). 6. BRINDAR APOYO EN VIDEO CONFERENCIAS. </t>
  </si>
  <si>
    <t xml:space="preserve">LA PRESENTE ORDEN TIENE POR OBJETO: 1. APOYAR EN LA DEFINICIÓN, ELABORACIÓN Y REVISIÓN DE LA ARQUITECTURA DE DESARROLLO DE LOS PROYECTOS (CASOS DE USO, BASES DE DATOS, CLASES, INTERFAZ DE USUARIO, MIGRACIÓN DE DATOS. 2. APOYAR EN LA CONSTRUCCIÓN DE LOS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APOYAR Y ASESORAR EN LAS ESPECIFICACIONES DE SOFTWARE EN FORMA DE HISTORIAS DE USUARIO. </t>
  </si>
  <si>
    <t xml:space="preserve">LA PRESENTE ORDEN TIENE POR OBJETO: 1. APOYAR EN EL PROCESO DE MANTENIMIENTO PREVENTIVO Y CORRECTIVO A LOS EQUIPOS DE CÓMPUTO DE LA INSTITUCIÓN, INCLUYENDO SEDES ALTERNAS (SEDE-CENTRO, PLANTA PILOTO, CONSULTORIO JURÍDICO, SAN JUAN NEPOMUCENO). 2. APOYAR EN EL PROCESO DE SOPORTE A USUARIOS. 3. APOYAR EN LA INSTALACIÓN DE SOFTWARE LICENCIADO QUE SOLICITEN LOS USUARIOS DESPUÉS DE SU CONFIGURACIÓN INICIAL. 4. APOYAR EN LA CONFIGURACIÓN DE LAS IMPRESORAS CON LOS EQUIPOS DE CÓMPUTO. 5. APOYAR LA CONFIGURACIÓN DE LOS EQUIPOS NUEVOS DE CÓMPUTO (INSTALACIÓN DE SOFTWARE, SISTEMA OPERATIVO). 6. BRINDAR APOYO EN VIDEO CONFERENCIAS. </t>
  </si>
  <si>
    <t xml:space="preserve">LA PRESENTE ORDEN TIENE POR OBJETO: 1. APOYAR AL GRUPO DE SERVICIOS GENERALES EN LA SUPERVISIÓN DE ESPACIOS FÍSICOS, 2. APOYAR AL GSG EN APERTURAS DE SALONES Y ESPACIOS ACADÉMICOS Y ADMINISTRATIVOS. 3. APOYAR AL GSG EN LOS REPORTES DE ANOMALÍAS EN ESPACIOS FÍSICOS Y COADYUVAR EN LAS ORIENTACIONES LOCATIVAS. 4. APOYAR AL GSG EN LA REALIZACIÓN DE RONDAS A PARQUEADEROS (CARROS Y MOTOS).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</si>
  <si>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 xml:space="preserve">LA PRESENTE ORDEN TIENE POR OBJETO: 1. APOYAR EN LA FORMULACIÓN, EJECUCIÓN, SEGUIMIENTO Y EVALUACIÓN DE PLANES Y PROYECTOS A CARGO DE LA DIRECCIÓN ADMINISTRATIVA Y SUS GRUPOS DE TRABAJO ADSCRITOS. 2. APOYAR EN EL SEGUIMIENTO Y EVALUACIÓN A LAS ACTIVIDADES DESARROLLADAS POR LOS DIFERENTES GRUPOS DE TRABAJO ADSCRITOS A LA DIRECCIÓN ADMINISTRATIVA. 3. APOYAR LA ELABORACIÓN DE INFORMES Y SUMINISTRO DE INFORMACIÓN REQUERIDOS PARA LOS PROCESOS DE ACREDITACIÓN INSTITUCIONAL Y DE PROGRAMAS, ASÍ COMO DE LOS PROCESOS DE REGISTRO CALIFICADO Y CERTIFICACIÓN. 4. APOYAR LA SUPERVISIÓN TÉCNICA Y FINANCIERA DE CONTRATOS A CARGO DEL DIRECTOR ADMINISTRATIVO. 5. APOYAR EN LA REALIZACIÓN DE SONDEOS COMERCIALES PARA LOS PROCESOS DE COMPRA Y ADQUISICIÓN DE SERVICIOS. 6. APOYAR EN LA FORMULACIÓN DE MEJORAS A LOS PROCESOS Y PROCEDIMIENTOS A CARGO DE LA DIRECCIÓN ADMINISTRATIVA. 7. ELABORAR Y PREPARAR INFORMES SOBRE LA GESTIÓN ADMINISTRATIVA Y PROYECTOS DE LA DIRECCIÓN ADMINISTRATIVA. </t>
  </si>
  <si>
    <t xml:space="preserve">LA PRESENTE ORDEN TIENE POR OBJETO: 1. APOYAR AL GRUPO DE SERVICIOS GENERALES EN LA SUPERVISIÓN DE ESPACIOS FÍSICOS, 2. APOYAR AL GSG EN APERTURAS DE SALONES Y ESPACIOS ACADÉMICOS Y ADMINISTRATIVOS. 3. APOYAR AL GSG EN LOS REPORTES DE ANOMALÍAS EN ESPACIOS FÍSICOS Y COADYUVAR EN LAS ORIENTACIONES LOCATIVAS. 4. APOYAR AL GSG EN LA REALIZACIÓN DE RONDAS A PARQUEADEROS (CARROS Y MOTOS).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</si>
  <si>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 xml:space="preserve">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TECNÓLOGOS. </t>
  </si>
  <si>
    <t xml:space="preserve">LA PRESENTE ORDEN TIENE POR OBJETO: 1. APOYAR EN EL RECIBO DE LOS SOPORTES DE LOS ACTOS ADMINISTRATIVOS COMO: CONTRATOS, ÓRDENES DE SERVICIO, COMPRA, SUMINISTRO Y CONVENIOS 2. REVISAR LOS SOPORTES DE LOS ACTOS ADMINISTRATIVOS COMO: CONTRATOS, ÓRDENES DE SERVICIO, COMPRA, SUMINISTRO Y CONVENIOS. 3. APOYAR EN LA REALIZACIÓN DE LLAMADAS A LAS DEPENDENCIAS ORDENADORAS DEL GASTO PARA HACER SEGUIMIENTO A LOS ACTOS ADMINISTRATIVOS PENDIENTES DE CORRECCIONES. 4. APOYAR CON EL ENVÍO AL GRUPO DE CONTABILIDAD UNA VEZ REVISADOS LOS SOPORTES DE LOS ACTOS ADMINISTRATIVOS COMO: CONTRATOS, ÓRDENES DE SERVICIO, COMPRA, SUMINISTRO Y CONVENIOS A FIN DE INICIAR EL TRÁMITE CORRESPONDIENTE A LA ELABORACIÓN DE LAS ORDENES DE PAGOS 5. APOYAR EN LA ATENCIÓN, TELEFÓNICA O POR CORREO ELECTRÓNICO A PROVEEDORES, EMPLEADOS, DIRECTORES, SUPERVISORES PARA DAR INFORMACIÓN SOBRE EL ESTADO DE LOS PAGOS. </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</si>
  <si>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ELABORAR INFORME DE AVANCE DEL PLAN ANTICORRUPCIÓN Y DE ATENCIÓN AL CIUDADANO EN PERIODOS CUATRIMESTRALES. 4. APOYAR A LA OFICINA DE CONTROL INTERNO EN EL SEGUIMIENTO A CUMPLIMIENTO DE PUBLICACIÓN EN PAGINA TRANSPARENCIA SEGÚN MEN Y EN LA ELABORACIÓN DEL RESPECTIVO INFORME DE RESULTADOS. 5. APOYAR A LA OFICINA DE CONTROL INTERNO EN EL AUTODIAGNÓSTICO MIPG Y EN LA ELABORACIÓN DEL RESPECTIVO INFORME DE RESULTADOS. 6. APOYAR A LA OFICINA DE CONTROL INTERNO EN EL SEGUIMIENTO AL SISTEMA DE CONTROL INTERNO A TRAVÉS DEL DAFP / FURAG Y EN LA ELABORACIÓN DEL RESPECTIVO INFORME DE RESULTADOS. 7. APOYAR A LA OFICINA DE CONTROL INTERNO EN EL SEGUIMIENTO AL ÍNDICE DE TRANSPARENCIA Y ACCESO A LA INFORMACIÓN ITA Y EN LA ELABORACIÓN DEL RESPECTIVO INFORME DE RESULTADOS. 8. ASESORAR A LA OFICINA DE CONTROL INTERNO EN LA PLANIFICACIÓN DEL CONTROL INTERNO Y EN EL SEGUIMIENTO Y VERIFICACIÓN DEL SISTEMA DE CONTROL INTERNO 9. ASESORAR A LA OFICINA DE CONTROL INTERNO EN LA IDENTIFICACIÓN DE RIESGOS Y DE ACCIONES DE MEJORA A LOS DIFERENTES RESPONSABLES DE PROCESOS EN EL MARCO DE AUDITORÍAS Y SEGUIMIENTOS. 10. APOYAR A LA OFICINA DE CONTROL INTERNO EN LA ELABORACIÓN Y DOCUMENTACIÓN DE INFORMES INTERNOS Y PARA LOS ÓRGANOS DE CONTROL. 11. APOYAR A LA OFICINA DE CONTROL INTERNO EN LA CUSTODIA Y ACTUALIZACIÓN DE LOS PRODUCTOS QUE SE DERIVEN DE LAS ACTIVIDADES INTEGRALES DEL PROCESO DE EVALUACIÓN INDEPENDIENTE Y DE LA OFICINA CONTEMPLADOS EN EL PAI. </t>
  </si>
  <si>
    <t xml:space="preserve">LA PRESENTE ORDEN TIENE POR OBJETO: 1. APOYAR EN LA DEFINICIÓN, ELABORACIÓN Y REVISIÓN DE LA ARQUITECTURA DE DESARROLLO DE LOS PROYECTOS (CASOS DE USO, BASES DE DATOS, CLASES, INTERFAZ DE USUARIO, MIGRACIÓN DE DATOS). 2. APOYAR EN LA CONSTRUCCIÓN DE LOS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APOYAR Y ASESORAR EN LAS ESPECIFICACIONES DE SOFTWARE EN FORMA DE HISTORIAS DE USUARIO. </t>
  </si>
  <si>
    <t>LA PRESENTE ORDEN TIENE POR OBJETO: 1. APOYAR EN EL DESARROLLO DE COMPONENTES SOFTWARE EN TECNOLOGÍAS NETCORE, JAVASCRIPT, ANGULAR, HACIENDO USO DE PATRONES DE DISEÑO. 2. APOYAR EN PROCESOS DE AUTOMATIZACIÓN DE PRUEBAS 3. APOYAR EN LA IMPLEMENTACIÓN DE PRINCIPIOS Y PATRONES DE PRUEBAS 4. ASESORAR AL DIRECTOR DEL CENTRO EN EL DISEÑO DE ESTRUCTURAS DE COMUNICACIÓN ENTRE SISTEMAS DE INFORMACIÓN 5. APOYAR EN EL PROCESO DE REALIZACIÓN DE PRUEBAS DE CONCURRENCIAS 6. INCORPORAR ELEMENTOS DE DISEÑOS EXISTENTES EN LOS PRODUCTOS TECNÓLOGICOS</t>
  </si>
  <si>
    <t xml:space="preserve">LA PRESENTE ORDEN TIENE POR OBJETO: 1. APOYAR AL GRUPO INTERNO DE CONTRATACIÓN EN LA ELABORACIÓN DE LOS INFORMES PERIÓDICOS QUE SE REQUIERAN PARA PUBLICACIÓN EN LA PÁGINA WEB INSTITUCIONAL EN EL MICROSITIO DE “TRANSPARENCIA Y ACCESO A LA INFORMACIÓN PÚBLICA”, ASÍ́ COMO LOS QUE REQUIERA LA CONTRALORÍA GENERAL DE LA REPUBLICA Y DEL MAGDALENA CON RESPECTO A LAS ORDENES Y/O CONTRATOS QUE SUSCRIBA EL VICERRECTOR ADMINISTRATIVO Y EL DIRECTOR ADMINISTRATIVO. 2. APOYAR AL GRUPO INTERNO DE CONTRATACIÓN EN EL CARGUE DE INFORMACIÓN A LA PLATAFORMA DEL SECOP I Y II DE TODOS LOS PROCESOS DE CONTRATACIÓN QUE ADELANTE LA UNIVERSIDAD A TRAVÉS DE LA VICERRECTORÍA ADMINISTRATIVA Y/O DIRECCIÓN ADMINISTRATIVA. 3. APOYAR AL GRUPO INTERNO DE CONTRATACIÓN EN LA ACTUALIZACIÓN, AJUSTE Y MODIFICACIÓN DE LOS PROCEDIMIENTOS, GUÍAS, INSTRUCTIVOS Y FORMATOS DE LA GESTIÓN CONTRACTUAL EN LA PLATAFORMA ISOLUTION (COGUI +). 4. APOYAR AL GRUPO INTERNO DE CONTRATACIÓN EN LA RECOLECCIÓN DE LA INFORMACIÓN PARA LA PRESENTACIÓN DE INFORMES DE LOS INDICADORES DE GESTIÓN, PLAN ANTICORRUPCIÓN, PLAN DE RIESGOS DE CORRUPCIÓN, PLAN DE RIESGOS DE GESTIÓN, PLANES DE MEJORA, ENCUESTA DE SATISFACCIÓN, EVALUACIÓN A PROVEEDORES Y A SUPERVISORES. 5. APOYAR AL GRUPO INTERNO DE CONTRATACIÓN EN LA ELABORACIÓN DE INFORMACIÓN AUDIOVISUAL INFORMATIVA Y/O DIDÁCTICA E INFOGRAFÍAS DE LOS DIFERENTES PROCEDIMIENTOS CONTRACTUALES QUE SE DEBEN CARGAR EN LAS DISTINTAS PLATAFORMAS DEL ESTADO COMO EL SIA OBSERVA Y EL SECOP I Y II. 6. APOYAR AL GRUPO INTERNO DE CONTRATACIÓN EN EL CARGUE Y ACTUALIZACIÓN DE LA INFORMACIÓN DE LAS ORDENES DE SERVICIOS PROFESIONALES Y DE APOYO A LA GESTIÓN QUE SUSCRIBA LA VICERRECTORÍA ADMINISTRATIVA Y/O DIRECCIÓN ADMINISTRATIVA EN LA PLATAFORMA SIA OBSERVA DE LA AUDITORIA GENERAL DE LA REPUBLICA. 7. RENDIR INFORMES MENSUALES O CUANDO EL SUPERVISOR ASÍ́ LO REQUIERA, SOBRE LAS ACTIVIDADES DESARROLLADAS EN CUMPLIMIENTO DE LA ORDEN DE PRESTACIÓN DE SERVICIOS </t>
  </si>
  <si>
    <t xml:space="preserve">LA PRESENTE ORDEN TIENE POR OBJETO: 1. APOYAR EN LOS PROCEDIMIENTOS ADMINISTRATIVOS Y FINANCIEROS QUE REQUIEREN USO DEL SOFTWARE ADMINISTRATIVO Y FINANCIERO DE LA UNIVERSIDAD 2. APOYAR EN LA ELABORACIÓN DE INFORMES FINANCIEROS DE RENDICIÓN OTROS REPORTES QUE SEAN SOLICITADOS. 3. APOYAR CON LA ACTUALIZACIÓN DE FORMATOS DE SOLICITUDES DE CDP EN LA OFICINA DE PRESUPUESTO Y CAPACITACIÓN A LAS DEPENDENCIAS SOBRE CORRECTO DILIGENCIAMIENTO DE ESTOS.4. APOYAR EN LA ATENCIÓN A LAS SOLICITUDES REALIZADAS POR LA OFICINA DE DIRECCIÓN FINANCIERA RELACIONADAS CON INCONVENIENTES QUE PRESENTE EL SISTEMA DE INFORMACIÓN Y QUE AFECTAN LAS ACTIVIDADES DIARIAS DE LOS GRUPOS EN LA PLATAFORMA SINAP V6. 5. APOYAR EN EL SEGUIMIENTO A LAS SOLICITUDES DE SOPORTE REALIZADAS A LA EMPRESA SINAP A TRAVÉS DE LA HERRAMIENTA JTRAC. 6 APOYAR EN LA ADMINISTRACIÓN DEL SOFTWARE FINANCIERO SINAP V6. </t>
  </si>
  <si>
    <t xml:space="preserve">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TECNÓLOGICOS. </t>
  </si>
  <si>
    <t>LA PRESENTE ORDEN TIENE POR OBJETO: 1. APOYAR EN EL SOPORTE A USUARIOS. 2. ASESORAR Y APOYAR EN LA APLICACIÓN DE MEDIDAS DE SEGURIDAD INFORMÁTICA PARA CONTRARRESTAR AMENAZAS Y VULNERABILIDADES EN LA RED DE LA INSTITUCIÓN. 3. ASESORAR EN LA ACTUALIZACIÓN DE LA INFRAESTRUCTURA TECNOLÓGICA. 4. ASESORAR EN LA ADMINISTRACIÓN DE DISPOSITIVOS DE SEGURIDAD PERIMETRAL. 5. ASESORAR Y APOYAR EN LA GESTIÓN Y CONSTRUCCIÓN DE LAS POLÍTICAS DE SEGURIDAD INFORMÁTICA Y PROTECCIÓN DE LA INFORMACIÓN. 6. APOYAR EN EL REGISTRO DE INCIDENTE DE SEGURIDAD INFORMÁTICA</t>
  </si>
  <si>
    <t xml:space="preserve">LA PRESENTE ORDEN TIENE POR OBJETO: 1. APOYAR EN LA ATENCIÓN DE LAS SOLICITUDES DE CONSULTA DE DOCUMENTOS DEL ARCHIVO CENTRAL. 2. APOYAR EN LA ORGANIZACIÓN DE LAS JORNADAS DE CAPACITACIÓN, ASISTENCIA TÉCNICA Y ENTREGA DE INSUMOS SOLICITADAS POR LAS DEPENDENCIAS. 3. APOYAR EN EL SEGUIMIENTO DE LAS CONDICIONES DE ALMACENAMIENTO Y CONSERVACIÓN DEL ARCHIVO CENTRAL. 4. APOYAR EN LA ACTUALIZACIÓN DE LA DOCUMENTACIÓN DEL PROCESO DE GESTIÓN DOCUMENTAL. 5. APOYAR EN LA MEDICIÓN DE LOS INDICADORES DE GESTIÓN DEL PROCESO DE GESTIÓN DOCUMENTAL. 6. APOYAR EN LA ELABORACIÓN DE INFORMES RELACIONADOS CON LA GESTIÓN DOCUMENTAL. </t>
  </si>
  <si>
    <t>LA PRESENTE ORDEN TIENE POR OBJETO: 1. APOYAR LA CONSTRUCCIÓN DE PIEZAS DE DISEÑO GRÁFICA Y APOYAR LA REVISIÓN DE LAS PRODUCCIONES GRÁFICAS ELABORADAS POR LOS COLABORADORES DEL ÁREA. 2. APOYAR EN MATERIA DE DISEÑO GRÁFICO A LA RECTORÍA, VICERRECTORÍAS, FACULTADES, DIRECCIÓN DE PROGRAMAS, DIRECCIONES Y OFICINAS INSTITUCIONALES PARA FORTALECER LA IMAGEN CORPORATIVA. 3.  APOYAR EN EL DESARROLLO DEL MANUAL DE IMAGEN CORPORATIVA. 4. APOYAR EN EL DESARROLLO DE PIEZAS PARA LA OFERTA ACADÉMICA INSTITUCIONAL. 5. APOYAR EN EL DESARROLLO DE PIEZAS PARA LOS DIFERENTES EVENTOS INSTITUCIONALES, CULTURALES Y ACADÉMICOS. 6.  APOYAR EN EL DISEÑO Y SEGUIMIENTO A LAS DIFERENTES PUBLICACIONES INTERNAS. 7.  APOYAR EN EL DISEÑO DE ELEMENTOS DE MERCHANDISING PARA DIFERENTES ÁREAS Y/O EVENTOS INSTITUCIONALES. 8. APOYAR EL DESARROLLO Y MONTAJE DE INTERFACES GRÁFICAS DE LOS SISTEMAS DE INFORMACIÓN WEB. 9. APOYAR EN EL DISEÑO Y DIAGRAMACIÓN DE LAS PRESENTACIONES INSTITUCIONALES. 10. APOYAR EN EL DISEÑO Y DIAGRAMACIÓN DE LIBROS, REVISTAS E INFORMES. 11. APOYAR EN EL ÁREA DE DISEÑO GRÁFICO A LAS DIFERENTES DEPENDENCIAS DE LA INSTITUCIÓN EN COORDINACIÓN CON LA DIRECCIÓN DE COMUNICACIONES.  12. APOYAR EN EL FORTALECIMIENTO DE GESTIÓN DE LA CALIDAD "SISTEMA COGUI". 13. APOYAR EN EL PROCESO DE GESTIÓN DOCUMENTAL. 14. APOYAR EN LOS PROCEDIMIENTOS Y PROCESOS DEL SISTEMA DE GESTIÓN DE LA CALIDAD. 15. PRESENTAR LOS INFORMES QUE SEAN REQUERIDOS POR EL SUPERVISOR DE LA ORDEN</t>
  </si>
  <si>
    <t xml:space="preserve">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EL CARGUE DE LA INFORMACIÓN EN LA PLATAFORMA SIA-OBSERVA DE LA AUDITORÍA GENERAL DE LA REPÚBLICA DE LOS CONTRATOS DE LA VICERRECTORÍA ADMINISTRATIVA. 4.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5. APOYAR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LA VICERRECTORÍA ADMINISTRATIVA Y LA DIRECCIÓN ADMINISTRATIVA. 7. APOYAR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t>
  </si>
  <si>
    <t xml:space="preserve">LA PRESENTE ORDEN TIENE POR OBJETO: 1. APOYAR EN LOS PROCESOS ADMINISTRATIVOS CONTRACTUALES DE LA DIRECCIÓN ADMINISTRATIVA, DE LOS GRUPOS DE TRABAJO ADSCRITOS A ESTA Y DEMÁS DEPENDENCIAS QUE FUNJAN COMO UNIDAD GESTORA. 2. REVISAR Y HACER SEGUIMIENTO A LA DOCUMENTACIÓN GENERADA EN LOS PROCESOS DE CONTRATACIÓN SUSCRITOS POR EL DIRECTOR ADMINISTRATIVO EN LAS ETAPAS PRECONTRACTUAL, CONTRACTUAL Y POSTCONTRACTUAL. 3. APOYAR EN LA ORGANIZACIÓN DEL ARCHIVO DE CONTRATOS DE LA DIRECCIÓN ADMINISTRATIVA, SEGÚN LAS NORMAS Y LINEAMIENTOS GENERALES E INSTITUCIONALES. 4. APOYAR EL CARGUE Y ACTUALIZACIÓN DE LA INFORMACIÓN Y DOCUMENTACIÓN PRECONTRACTUAL, CONTRACTUAL Y POSTCONTRACTUAL DE LOS CONTRATOS SUSCRITOS POR EL DIRECTOR ADMINISTRATIVO EN LAS PLATAFORMAS SIA OBSERVA, SECOP II Y DEMÁS PLATAFORMAS Y FORMATOS SEGÚN CORRESPONDA. 5. APOYAR EN LA VERIFICACIÓN Y MARCACIÓN DE LOS CONTRATOS SUSCRITOS EN LA PLATAFORMA SIA OBSERVA PARA REMISIÓN EN LAS FECHAS ESTABLECIDAS A LA OFICINA DE CONTROL INTERNO. 6. ELABORAR INFORMES Y APOYAR EN EL CONTROL Y EL SEGUIMIENTO SOBRE LA GESTIÓN CONTRACTUAL DE LA DIRECCIÓN ADMINISTRATIVA. 7. ELABORAR Y ACTUALIZAR EL INFORME DE GESTIÓN CONTRACTUAL Y AUSTERIDAD DEL GASTO DE LA DIRECCIÓN ADMINISTRATIVA. 8. APOYAR EN LA DIGITALIZACIÓN DE DOCUMENTOS DE LOS PROCESOS CONTRACTUALES EXPEDIDOS POR LA DIRECCIÓN ADMINISTRATIVA. 9. APOYAR EN LA REALIZACIÓN DE SONDEOS COMERCIALES PARA LOS PROCESOS DE COMPRA Y ADQUISICIÓN DE SERVICIOS. 10. APOYAR EN LA ELABORACIÓN Y PREPARACIÓN DE INFORMES SOBRE LAS ACTIVIDADES Y GESTIÓN DE LA DEPENDENCIA. </t>
  </si>
  <si>
    <t xml:space="preserve">LA PRESENTE ORDEN TIENE POR OBJETO: 1. APOYAR EL PROCESO DE ARCHIVO DE LAS DECLARACIONES Y SOPORTES DE CONTRIBUYENTES, Y LOS AGENTES OBLIGADOS A RETENER O EXIGIR EL PAGO DEL TRIBUTO. 2. APOYAR ENTREGA DESDE EL ARCHIVO DE LA INFORMACIÓN DE LAS ENTIDADES PARA INICIAR EL PROCESO DE AUDITORÍA Y ELABORAR EL EXPEDIENTE CON LAS NORMAS REQUERIDAS PARA TAL FIN. 3. APOYAR EL PROCESO PARA VERIFICAR LAS DECLARACIONES DE RECAUDOS Y LIQUIDACIÓN DE LAS ENTIDADES, ASÍ COMO LOS PAGOS REALIZADOS POR LOS CONTRIBUYENTES Y LA RELACIÓN DE CONTRATOS SUSCRITOS ANTES DE SER ARCHIVADOS EN CADA EXPEDIENTE O CARPETA 4. APOYAR EL PROCESO DE CLASIFICACIÓN Y ARCHIVO DE LA INFORMACIÓN PROVISTA POR LA ENTIDAD VS LA INFORMACIÓN REMITIDA POR LA CONTRALORÍA DEPARTAMENTAL, DISTRITAL Y NACIONAL. 5. APOYAR EL PROCESO DE VERIFICACIÓN DE LA INFORMACIÓN DEL AVANCE DE LA AUDITORIA CONTRA LOS ARCHIVOS QUE REPOSAN EN LA OFICINA DE ESTAMPILLA. 6. APOYAR EL PROCESO DE CLASIFICACIÓN DE EXPEDIENTES O CARPETAS PARA REMITIRLOS A CADA FACILITADOR EN EL PROCESO DE AUDITORÍA. 7. APOYAR LOS PROCESOS PARA DESARROLLAR ACCIONES ENCAMINADAS AL PLAN DE MEJORAMIENTO DEL ARCHIVO DE INFORMACIÓN DE LAS DIFERENTES ESTAMPILLAS AUDITADAS. 8. APOYAR EN LA ELABORACIÓN Y EMISIÓN DE INFORME PARA SABER A QUIÉN SE LE HA REMITIDO EXPEDIENTES O CARPETAS PARA EL PROCESO DE AUDITORIA PERIÓDICAMENTE. 9. APOYAR EN LA ELABORACIÓN DE LA BITÁCORA DE CADA EXPEDIENTE EN LA REMISIÓN DE LOS MISMOS. </t>
  </si>
  <si>
    <t xml:space="preserve">LA PRESENTE ORDEN TIENE POR OBJETO: 1. APOYAR EN LA JORNADA DE INDUCCIÓN AL EQUIPO DE PSICÓLOGOS ENTREVISTADORES. 2. REALIZAR ENTREVISTA EN LA FASE 1, A LOS ASPIRANTES PARA EL INGRESO A LA UNIVERSIDAD DEL MAGDALENA PARA EL PERIODO ACADÉMICO 2023-I,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2023-I. 5. PARTICIPAR EN REQUERIMIENTOS A LOS QUE HAYA LUGAR Y QUE ESTÉN RELACIONADOS CON LOS INFORMES DE ENTREVISTAS. </t>
  </si>
  <si>
    <t xml:space="preserve">LA PRESENTE ORDEN TIENE POR OBJETO: 1. APOYAR EN EL REGISTRO DE LAS COMUNICACIONES OFICIALES EXTERNAS RECIBIDAS EN LA BASE DE DATOS CONSECUTIVO INSTITUCIONAL DE COMUNICACIONES OFICIALES. 2. APOYAR EN LA ADMINISTRACIÓN DE LA PLATAFORMA WEB “GAIRACA PLUS” (GESTIÓN PARA LA ADMINISTRACIÓN INTEGRAL DE RADICADOS DE CORRESPONDENCIA): ATENDER LAS SOLICITUDES DE RADICACIÓN DE LAS COMUNICACIONES PRESENTADAS ENTRE LOS ESTUDIANTES, EL CONSEJO ACADÉMICO, LOS CONSEJOS DE FACULTAD Y LOS CONSEJOS DE PROGRAMAS. 3. APOYAR EN EL ENVÍO DE LAS PLANILLAS DE RADICACIÓN DE LAS COMUNICACIONES OFICIALES EXTERNAS RECIBIDAS Y PLANILLAS DE REGISTRO DE DOCUMENTOS Y SOBRES. 4. APOYAR EN LA ATENCIÓN DE CONSULTAS RELACIONADAS CON LAS COMUNICACIONES OFICIALES EXTERNAS RECIBIDAS. 5. APOYAR EN LA CONSOLIDACIÓN DEL INFORME DE SOLICITUDES DE ACCESO A LA INFORMACIÓN PÚBLICA, EN EL MARCO DE LA LEY DE TRANSPARENCIA Y ACCESO A LA INFORMACIÓN. 6. APOYAR EN LA ELABORACIÓN DE INFORMES RELACIONADOS CON LA GESTIÓN DOCUMENTAL. </t>
  </si>
  <si>
    <t xml:space="preserve">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EL CARGUE DE LA INFORMACIÓN EN LA PLATAFORMA SIA-OBSERVA DE LA AUDITORÍA GENERAL DE LA REPÚBLICA DE LOS CONTRATOS DE LA VICERRECTORÍA ADMINISTRATIVA. 4.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5. APOYAR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LA VICERRECTORÍA ADMINISTRATIVA Y LA DIRECCIÓN ADMINISTRATIVA. 7. APOYAR LA REVISIÓN DE LOS FORMATOS DE RECIBIDO A SATISFACCIÓN PARA TRÁMITES DE PAGO DE ÓRDENES DE PRESTACIÓN DE SERVICIOS PROFESIONALES Y DE APOYO A LA GESTIÓN. </t>
  </si>
  <si>
    <t xml:space="preserve">LA PRESENTE ORDEN TIENE POR OBJETO: 1. APOYAR EN EL LEVANTAMIENTO DE INFORMACIÓN Y ELABORACIÓN DE REQUERIMIENTOS Y TÉRMINOS DE REFERENCIA PARA EL DESARROLLO DE NUEVAS FUNCIONALIDADES DE SISTEMA DE INFORMACIÓN DE RECURSOS EDUCATIVOS SIARE (SISTEMA DE INFORMACIÓN PARA LA ADMINISTRACIÓN DE RECURSOS EDUCATIVOS). 2. APOYAR EN EL DISEÑO, DESARROLLO, IMPLEMENTACIÓN DE LOS CAMBIOS REQUERIDOS DEL SISTEMA DE INFORMACIÓN SIARE Y REPORTES ESTADÍSTICOS E INDICADORES PARA LOS PROCESOS DE RECURSOS EDUCATIVOS Y ADMINISTRACIÓN DE LABORATORIOS. 3. REALIZAR EL MANTENIMIENTO Y ACTUALIZACIÓN DEL SISTEMA DE INFORMACIÓN DE RECURSOS EDUCATIVOS. 4. APOYAR EN LAS CAPACITACIONES A USUARIOS FINALES DEL SIARE. 5. APOYAR EN LA PREPARACIÓN Y PRESENTACIÓN DE INFORMES DE LOS PROCESOS DE ASIGNACIÓN ACADÉMICA.  6. ASESORAR EN LAS ACTIVIDADES DE PLANIFICACIÓN DEL PROCESO DE GESTIÓN DE RECURSOS EDUCATIVOS. </t>
  </si>
  <si>
    <t xml:space="preserve">LA PRESENTE ORDEN TIENE POR OBJETO: 1. PRESENTAR EL PLAN DE TRABAJO DE ACTIVIDADES A DESARROLLAR, DETALLANDO OBJETIVOS, FECHAS, METODOLOGÍA, METAS, INDICADORES ACORDES CON LAS DIRECTRICES IMPARTIDAS POR EL DIRECTOR (A) DE DESARROLLO ESTUDIANTIL QUE DÉ RESPUESTA A LAS ACTIVIDADES POR LA CUAL FUE CONTRATADO. 2. APOYAR A LA DIRECCIÓN DE DESARROLLO ESTUDIANTIL EN EL PROCESO DE SELECCIÓN DE LOS INTÉRPRETES DE LENGUA DE SEÑAS COLOMBIANA. 3. ASESORAR A LA DIRECCIÓN DE DESARROLLO ESTUDIANTIL EN LA CONSOLIDACIÓN DE LAS POLÍTICAS DE INCLUSIÓN EDUCATIVAS PARA LOS ESTUDIANTES CON DISCAPACIDAD DE LA UNIVERSIDAD DEL MAGDALENA. 4. ASESORAR A LA DIRECCIÓN DE DESARROLLO ESTUDIANTIL EN LA CONSTRUCCIÓN DE NORMAS, REGLAMENTOS Y PRÁCTICAS INSTITUCIONALES QUE FORTALEZCAN LOS PROCESOS DE INCLUSIÓN DE LOS ESTUDIANTES CON DISCAPACIDAD. 5. APOYAR A LA DIRECCIÓN DE DESARROLLO ESTUDIANTIL EN LOS EVENTOS INSTITUCIONALES DONDE ASISTAN ESTUDIANTES CON DISCAPACIDAD AUDITIVA. 6. APOYAR EN CALIDAD DE INTERPRETE DE LENGUA DE SEÑAS COLOMBIANA EN LAS GRABACIONES DEL CAMPUS TV Y VIDEOS INSTITUCIONALES. 7. APOYAR A LA DIRECCIÓN DE DESARROLLO ESTUDIANTIL EN LA ORGANIZACIÓN DE LAS ACTIVIDADES DE APOYO EXTRA-CLASE CON LOS ESTUDIANTES CON DISCAPACIDAD AUDITIVA DE LA UNIVERSIDAD DEL MAGDALENA. 8. APOYAR A LA DIRECCIÓN DE DESARROLLO ESTUDIANTIL EN LA ELABORACIÓN DE INFORMES DE CARACTERIZACIÓN Y DIAGNÓSTICO DE NECESIDADES DE CADA UNO DE LOS ESTUDIANTES CON DISCAPACIDAD DE LA UNIVERSIDAD DEL MAGDALENA. 9. APOYAR A LA DIRECCIÓN DE DESARROLLO ESTUDIANTIL EN EL DESARROLLO DE ACTIVIDADES QUE PROMUEVAN EL RESPETO POR LA DIFERENCIA Y LA ACEPTACIÓN DE LAS PERSONAS CON DISCAPACIDAD COMO PARTE DE LA DIVERSIDAD Y LA CONDICIÓN HUMANA. 10. APOYAR A LA DIRECCIÓN DE DESARROLLO ESTUDIANTIL EN LA ORGANIZACIÓN DE UN REPOSITORIO DE LAS LECTURAS BÁSICAS DE CADA UNO DE LOS PROGRAMAS ACADÉMICOS DE LA INSTITUCIÓN EN LENGUA DE SEÑAS COLOMBIANA PARA LOS ESTUDIANTES CON DISCAPACIDAD AUDITIVA. 11. ASESORAR Y ACOMPAÑAR A LOS ESTUDIANTES CON DISCAPACIDAD EN LA ELABORACIÓN DE SU HORARIO ACADÉMICO Y PLANES DE ACOMPAÑAMIENTO EDUCATIVO. 12. ASISTIR A LAS REUNIONES DE PLANEACIÓN, SEGUIMIENTO Y EVALUACIÓN CONVOCADAS POR EL DIRECTOR(A) DE DESARROLLO ESTUDIANTIL, PREVIO ACUERDO CON EL SUPERVISOR (A) DE LA ORDEN. 13. APOYAR A LA DIRECCIÓN DE DESARROLLO ESTUDIANTIL EN LA ORGANIZACIÓN, PLANEACIÓN Y EJECUCIÓN DE ACTIVIDADES CON EL EQUIPO DE INTÉRPRETES DE LA UNIVERSIDAD DEL MAGDALENA. 14. APOYAR A LA DIRECCIÓN DE DESARROLLO ESTUDIANTIL EN LOS PROCESOS DE ADMISIÓN, INDUCCIÓN DE LOS ESTUDIANTES NUEVOS 2023-1. </t>
  </si>
  <si>
    <t xml:space="preserve">LA PRESENTE ORDEN TIENE POR OBJETO: 1. APOYAR EN EL DESARROLLO DE COMPONENTES SOFTWARE EN TECNOLOGÍAS NETCORE, JAVASCRIPT, ANGULAR, HACIENDO USO DE PATRONES DE DISEÑO. 2. APOYAR EN LA REVISIÓN DE PULL REQUEST GENERADOS 3. APOYAR EN LA IMPLEMENTACIÓN DE PRINCIPIOS SOLID EN EL PORTAL INSTITUCIONAL 4. ASESORAR AL DIRECTOR DEL CENTRO EN EL DISEÑO DE ESTRUCTURAS DE COMUNICACIÓN ENTRE SISTEMAS DE INFORMACIÓN Y EL PORTAL PRINCIPAL 5. APOYAR EN EL PROCESO DE OPTIMIZACIÓN DE SENTENCIAS SQL EN SQL SERVER DEL PORTAL PRINCIPAL 6. INCORPORAR ELEMENTOS DE DISEÑOS EXISTENTES EN LOS PRODUCTOS TECNÓLOGICOS. </t>
  </si>
  <si>
    <t xml:space="preserve">LA PRESENTE ORDEN TIENE POR OBJETO: 1. ELABORAR Y PRESENTAR EL PLAN DE ACCIÓN DE ACTIVIDADES A DESARROLLAR, EN EL CUAL SE DETALLEN OBJETIVOS, FECHAS, METODOLOGÍA, METAS E INDICADORES DE ACUERDO CON LAS DIRECTRICES DE RECTORÍA PARA LAS ASOCIACIONES Y/O COLECTIVOS ESTUDIANTILES, ASÍ COMO TAMBIÉN AJUSTAR EL DESARROLLO DE ESTAS A LAS CIRCUNSTANCIAS DE PRESENCIALIDAD, VIRTUALIDAD Y/O ALTERNANCIA. 2. APOYAR Y ASESORAR PLANES DE ARTICULACIÓN ESTRATÉGICA ENTRE LAS ASOCIACIONES Y/O COLECTIVOS ESTUDIANTILES Y LA UNIVERSIDAD DEL MAGDALENA, CON EL FIN DE INSTITUCIONALIZAR SU ACCIONAR AL INTERIOR DE LA UNIVERSIDAD Y POTENCIALIZAR EL IMPACTO DE LA LABOR QUE ESTAS REALIZAN. 3. APOYAR EN EL ACOMPAÑAMIENTO EN LOS PROCESOS DE LEGALIZACIÓN Y DESARROLLO DE LAS ACTIVIDADES DE LAS ASOCIACIONES Y/O COLECTIVOS ESTUDIANTILES. 4. ASESORAR A LOS INTEGRANTES DE LAS ASOCIACIONES Y/O COLECTIVOS ESTUDIANTILES A TENER UN LIDERAZGO PARTICIPATIVO AL INTERIOR DE LA UNIVERSIDAD. 5. APOYAR LAS INICIATIVAS QUE SE PROMUEVAN DESDE LA RECTORÍA DE LA UNIVERSIDAD PARA LAS ASOCIACIONES Y/O COLECTIVOS ESTUDIANTILES. 6. APOYAR Y ASESORAR LOS PROCESOS DE FORMACIÓN PERTINENTES PARA LOS LÍDERES E INTEGRANTES DE LAS ASOCIACIONES Y/O COLECTIVOS ESTUDIANTILES. 7. APOYAR Y ASESORAR LAS MESAS DE TRABAJO QUE SE REALICEN ENTRE LAS ASOCIACIONES Y/O COLECTIVOS ESTUDIANTILES Y LA UNIVERSIDAD DEL MAGDALENA CON EL FIN DE GENERAR NUEVAS INICIATIVAS Y HACERLE SEGUIMIENTO A LAS EXISTENTES. 8. DILIGENCIAR OPORTUNAMENTE LOS FORMATOS DE REGISTRO DE ACTIVIDADES QUE SEAN SOLICITADOS PARA SER PRESENTADOS A LAS DEPENDENCIAS QUE LO REQUIERAN. 9. ENTREGAR OPORTUNAMENTE O EN LOS TIEMPOS QUE SEAN ESTABLECIDOS, INFORMES DE LAS ACTIVIDADES REALIZADAS SOLICITADOS POR RECTORÍA.9. ASESORAR A LA DIRECCIÓN DE DESARROLLO ESTUDIANTIL CON LAS ACTIVIDADES DESARROLLADAS EN EL FONDO DE SOLIDARIDAD UNIMAGDALENA, 2.0. ACORDE A LOS LINEAMIENTOS DE LA RESOLUCIÓN 253.10. APOYAR A LA DIRECCIÓN DE DESARROLLO ESTUDIANTIL EN LOS PROCESOS DE ADMISIÓN Y DE INDUCCIÓN DE LOS ESTUDIANTES QUE INGRESAN 2023-1. </t>
  </si>
  <si>
    <t xml:space="preserve">LA PRESENTE ORDEN TIENE POR OBJETO: 1. APOYAR PROCESO CONCILIATORIO DE INGRESOS Y EGRESOS, REVISANDO LOS REGISTROS CONTENIDOS EN LOS EXTRACTOS BANCARIOS DE CADA UNA DE LAS CUENTAS CORRIENTES Y DE AHORROS, EXPEDIDOS POR LAS DIFERENTES ENTIDADES BANCARIAS Y CONFRONTARLOS CON LOS REGISTROS DE RECAUDOS Y PAGOS DE LOS LIBROS AUXILIARES DE BANCOS DE TESORERÍA, DETALLADOS POR CUENTAS BANCARIAS EN EL SISTEMA DE INFORMACIÓN FINANCIERO (SINAP). 2. APOYAR EN LA PROYECCIÓN PARA REVISIÓN DEL TESORERO, RELACIÓN MENSUAL DE RENDIMIENTOS Y GASTOS FINANCIEROS POR CADA UNA DE LAS CUENTAS BANCARIAS DE LA UNIVERSIDAD Y CONSOLIDAR INFORMACIÓN EN UNA MATRIZ QUE REÚNA HISTÓRICAMENTE ESTOS DATOS. 3. APOYAR LA REVISIÓN DE LOS INFORMES GENERADOS POR EL CONTROL Y SEGUIMIENTO FINANCIERO DE LOS CONVENIOS SUSCRITOS POR LA UNIVERSIDAD. 4. APOYAR EN LOS INFORMES PRESENTADOS A ENTES DE CONTROL. </t>
  </si>
  <si>
    <t xml:space="preserve">LA PRESENTE ORDEN TIENE POR OBJETO: 1. APOYAR AL GRUPO INTERNO DE SERVICIOS GENERALES EN LA ATENCIÓN AL PÚBLICO, TANTO EN VENTANILLA COMO POR VÍA TELEFÓNICA, 2. APOYAR EN LOS REGISTROS DE, CONSUMO DE COMBUSTIBLES, VEHÍCULOS SOLICITADOS Y SALIDAS DE PRÁCTICAS ACADÉMICAS, 3. APOYAR LOS REGISTROS DE GASTOS DE CAJA MENOR, GASTOS EN MANTENIMIENTOS REALIZADOS POR FERRETERÍA, CONSUMOS DE AGUA DE TODAS LAS SEDES Y GASTOS POR SERVICIOS PÚBLICOS, 4. APOYAR EN LA REALIZACIÓN DE INFORMES PARA GASTOS DE AUSTERIDAD, GREENMETRIC Y AUDITORÍAS TANTO INTERNAS COMO EXTERNAS, 5. REALIZAR INFORMES SOBRE LOS DIFERENTES GASTOS QUE SE GENERAN Y CONTROLAN DESDE GSG, 6. APOYAR CON EL REGISTRO DIARIO DE LAS SOLICITUDES QUE NO SE PUDIERON ATENDER PARA HACERLES SEGUIMIENTO. 7. APOYAR EN EL CONTROL DE LOS REGISTROS QUE GENERA AMSI (AM) PARA FUTUROS INFORMES, 8. APOYAR EN LOS CONTROLES QUE SE DEBEN REALIZAR PARA TODO LO QUE CORRESPONDE A MANTENIMIENTOS. </t>
  </si>
  <si>
    <t xml:space="preserve">LA PRESENTE ORDEN TIENE POR OBJETO: 1. RESOLVER LAS CONSULTAS QUE LE SEAN ASIGNADAS POR LA VICERRECTORÍA ACADÉMICA Y LA OFICINA ASESORA JURÍDICA. 2. RESOLVER LAS PETICIONES QUE ALLEGADAS A LA VICERRECTORÍA ACADÉMICA Y LA OFICINA ASESORA JURÍDICA DENTRO DE LOS PLAZOS Y/O TÉRMINOS ESTABLECIDOS EN LA LEY, QUE LE SEAN TRASLADADAS. 3. ELABORAR MINUTAS PARA CONTRATOS, CONVENIOS, PROCESOS DE CONVOCATORIAS Y DEMÁS ACTOS ADMINISTRATIVOS QUE REQUIERA LA VICERRECTORÍA ACADÉMICA Y LA OFICINA ASESORA JURÍDICA. 4. HACER SEGUIMIENTO A LOS DERECHOS DE PETICIÓN QUE DEBEN SER RESUELTOS POR OTRAS DEPENDENCIAS CUANDO ESTOS LE SEAN ASIGNADOS. 5. RENDIR INFORMES MENSUALES O CUANDO EL SUPERVISOR ASÍ LO REQUIERA, SOBRE LAS ACTIVIDADES DESARROLLADAS EN CUMPLIMIENTO DE LA ORDEN DE PRESTACIÓN DE SERVICIOS. </t>
  </si>
  <si>
    <t xml:space="preserve">LA PRESENTE ORDEN TIENE POR OBJETO: 1. APOYAR EN EL DIAGNOSTICO DE LOS RECURSOS DE TI CON LOS QUE CUENTA LA INFRAESTRUCTURA DE RED DE UNIMAGDALENA PARA APOYAR LOS PROCESOS ESTRATÉGICOS, MISIONALES Y DE APOYO. 2. APOYAR EN LA PLANEACIÓN Y EJECUCIÓN DE LAS ACTIVIDADES DE MANTENIMIENTO PREVENTIVO Y CORRECTIVO DE LAS REDES DE DATOS DE UNIMAGDALENA. 3. APOYAR EN EL SOPORTE A USUARIOS EN LO CORRESPONDIENTE A RED DE DATOS, TELEFONÍA IP Y LECTORAS BIOMÉTRICAS.  4. APOYAR EN LA INSTALACIÓN, MANTENIMIENTO Y SOPORTE DE LAS CÁMARAS DE VIGILANCIA DE LA INSTITUCIÓN. </t>
  </si>
  <si>
    <t xml:space="preserve">LA PRESENTE ORDEN TIENE POR OBJETO: 1. APOYAR EN LA ESTRUCTURACIÓN INTEGRAL DE LOS PROYECTOS DE INFRAESTRUCTURA PROYECTADOS POR LA UNIVERSIDAD. 2. APOYAR EN LA FORMULACIÓN, DISEÑO, ORGANIZACIÓN, EJECUCIÓN Y CONTROL DE PROYECTOS DE INFRAESTRUCTURA Y PLANTA FÍSICA. 3. APOYAR EN LAS ACTIVIDADES DE INTERVENTORÍA Y/O APOYAR AL FUNCIONARIO DESIGNADO EN LA SUPERVISIÓN DE LAS OBRAS ASIGNADAS POR PARTE DEL ORDENADOR DEL GASTO. 4. REALIZAR LA RENDERIZACIÓN, DIGITALIZACIÓN DE PLANOS EN 2D Y 3D Y REVISIÓN TÉCNICA DE LOS PROYECTOS COORDINADOS DESDE EL GRUPO DE INFRAESTRUCTURA Y PLANTA FÍSICA. 5. APOYAR LA ELABORACIÓN, ANÁLISIS Y REVISIÓN DE PRECIOS UNITARIOS. 6. APOYAR LA ELABORACIÓN, ANÁLISIS Y REVISIÓN DE PRESUPUESTOS. 7. APOYAR LA ELABORACIÓN, ANÁLISIS Y REVISIÓN DE INFORMES DE DIAGNÓSTICO Y FINALES. 8. APOYAR LA PROYECCIÓN DE LAS DIFERENTES ACTAS (INICIO, SUSPENSIÓN, TERMINACIÓN, LIQUIDACIÓN, PAGO). 9. APOYAR LA ELABORACIÓN Y REVISIÓN DE INFORMES DE INTERVENTORÍA. 8. APOYAR LA ELABORACIÓN Y REVISIÓN DE INFORMES DE SUPERVISIÓN. 10. APOYAR EN LA ASESORÍA A LOS PROCESOS DE CONTRATACIÓN DE OBRAS CIVILES Y COMPRAS, EN LA ETAPA PRECONTRACTUAL QUE ADELANTE EL GRUPO DE INFRAESTRUCTURA Y PLANTA FÍSICA, LA DIRECCIÓN ADMINISTRATIVA Y LA VICERRECTORÍA ADMINISTRATIVA. </t>
  </si>
  <si>
    <t xml:space="preserve">LA PRESENTE ORDEN TIENE POR OBJETO: 1. APOYAR A LA DIRECCIÓN DE COMUNICACIONES EN LA SUPERVISIÓN Y COORDINACIÓN DEL EQUIPO DE TRABAJO DE LAS REDES SOCIALES INSTITUCIONALES PARA SUMINISTRAR ENTRE 400 Y 600 CONTENIDOS CREATIVOS AL MES. 2. APOYAR A LA DIRECCIÓN DE COMUNICACIONES EN LA ADMINISTRACIÓN DE LA PÁGINA WEB DE LA UNIVERSIDAD DEL MAGDALENA (WWW.UNIMAGDALENA.EDU.CO), QUE INCLUYE LA PUBLICACIÓN DE APROXIMADAMENTE 60 Y 70 NOTICIAS MENSUALES; 20 A 30 BANNERS PUBLICITARIOS; Y 5 A 10 RESOLUCIONES Y CIRCULARES AL MES. 3. APOYAR AL DIRECTOR DE COMUNICACIONES EN LA COORDINACIÓN, REVISIÓN Y/O EDICIÓN DEL CONTENIDO DIGITAL QUE INFORMA LOS HECHOS NOTICIOSOS DE LA INSTITUCIÓN Y PROMOCIONA LA OFERTA ACADÉMICA, PRODUCTOS Y SERVICIOS UNIVERSITARIOS. 4. APOYAR  LA COORDINACIÓN CON EL CENTRO DE INVESTIGACIÓN Y DESARROLLO DE SOFTWARE, EN ASPECTOS RELACIONADOS A LA PROGRAMACIÓN Y MANEJO DEL SITIO WEB PRINCIPAL DE LA UNIVERSIDAD Y LA OPTIMIZACIÓN DE SU ARQUITECTURA DIGITAL. 5. APOYAR AL DIRECTOR DE COMUNICACIONES EN EL DISEÑO DE ESTRATEGIAS DE MARKETING DIGITAL, QUE APORTEN AL POSICIONAMIENTO DE MARCA INSTITUCIONAL Y POTENCIEN LA FIDELIZACIÓN DE LA COMUNIDAD VIRTUAL. 6. APOYAR AL DIRECTOR DE COMUNICACIONES EN LA SUPERVISIÓN DEL EQUIPO DE REDES PARA LA ATENCIÓN OPORTUNA DE LAS SOLICITUDES, SUGERENCIAS, RECLAMOS O INQUIETUDES DE LOS USUARIOS A TRAVÉS DE LOS MEDIOS DIGITALES. 7. APOYAR A LA DIRECCIÓN DE COMUNICACIONES EN LA COORDINACIÓN DE LOS EQUIPOS DE DISEÑO DE LA UNIVERSIDAD PARA LA ELABORACIÓN DE PIEZAS PUBLICITARIAS TENIENDO EN CUENTA LAS FECHAS ESPECIALES Y ONOMÁSTICAS, Y GARANTIZAR LA UNIDAD DE MARCA E IMAGEN CORPORATIVA EN LOS DISEÑOS. 8. APOYAR PARA LA OPTIMIZACIÓN DEL CONTENIDO CREATIVO DIGITAL, TENIENDO EN CUENTA PARÁMETROS DE POSICIONAMIENTO SEO Y GOOGLE ANALYTICS Y MÉTRICAS DE REDES SOCIALES.  9. PRESENTAR UN INFORME DE ESTADÍSTICAS MENSUAL Y APOYAR LA COORDINACIÓN DE REUNIONES REQUERIDAS CON LA DIRECCIÓN DE COMUNICACIONES PARA SOCIALIZAR AVANCES Y ASPECTOS DE MEJORA. </t>
  </si>
  <si>
    <t xml:space="preserve">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RECEPCIÓN DE LA DOCUMENTACIÓN REQUERIDA A LOS NUEVOS ESTUDIANTES DE LAS DIFERENTES MODALIDADES DE LA UNIVERSIDAD DEL MAGDALENA. 5. APOYAR LAS LABORES DE REPROGRAFÍA QUE SEAN ESTABLECIDAS. </t>
  </si>
  <si>
    <t xml:space="preserve">LA PRESENTE ORDEN TIENE POR OBJETO: 1.  APOYAR EN EL CUBRIMIENTO DE TODOS LOS EVENTOS PARA HACER REGISTRO FOTOGRÁFICO 2.  DESARROLLAR LA EDICIÓN FOTOGRÁFICA DE CADA UNA DE LAS IMÁGENES QUE SERÁN DIFUNDIDAS EN PRENSA O DIGITALMENTE 3.  REALIZAR EDICIÓN DE FOTOGRAFÍAS ESPECIALES 4.  ENTREGAR MATERIAL FOTOGRÁFICO SOLICITADO POR LAS DISTINTAS DEPENDENCIAS 5.  REALIZAR ESTUDIOS FOTOGRÁFICOS PARA OCASIONES ESPECIALES 6. REUNIR FOTOGRAFÍAS PARA APOYO DE PUBLICACIONES INSTITUCIONALES, INFORMES DE GESTIÓN ENTRE OTRAS ACCIONES DE PRENSA. 7. EDITAR EN DISTINTOS TAMAÑOS Y REALIZAR TRABAJOS ESPECIALES EN FOTOS PREVIAMENTE CAPTURADAS EN LOS DIFERENTES EVENTOS INSTITUCIONALES 8. REALIZAR TRABAJO DE EDICIÓN, PIE DE PÁGINA DE GRUPO DE FOTOS PARA SER COLGADAS EN LA PÁGINA WEB OFICIAL DE LA UNIVERSIDAD. 9. APOYAR EN GENERAR Y ADMINISTRAR EL ARCHIVO HISTÓRICO FOTOGRÁFICO DE LA UNIVERSIDAD. 10.  SELECCIONAR EL MAYOR NÚMERO DE FOTOS HISTÓRICAS PARA TRABAJOS CIENTÍFICOS, ACADÉMICOS Y DE EXTENSIÓN. 11.  ENVIAR DE MANERA INMEDIATA LAS FOTOS REALIZADAS DÍA A DÍA A LAS REDES SOCIALES PARA PUBLICACIÓN EN REDES SOCIALES COMO INSTAGRAM, TWITTEE, FACEBOOK. 12. PRESENTAR LOS INFORMES QUE SEAN REQUERIDOS POR EL SUPERVISOR DE LA ORDEN. 13. REALIZAR FOTOGRAFÍAS CONCEPTUALES TANTO EN EVENTOS INSTITUCIONALES COMO EN DIVERSOS ESCENARIOS QUE SE PRESENTEN DE MANERA ESPONTÁNEA. </t>
  </si>
  <si>
    <t xml:space="preserve">LA PRESENTE ORDEN TIENE POR OBJETO: 1. ASESORAR AL DIRECTOR(A) DE DESARROLLO ESTUDIANTIL EN LAS ACTIVIDADES QUE SE REALICEN EN EL MARCO DE LA EJECUCIÓN DEL PROGRAMA “TALENTO MAGDALENA”. 2. APOYAR A LOS PROFESIONALES QUE SE CONTRATEN EN EL ACOMPAÑAMIENTO SOCIOECONÓMICO PARA LOS ESTUDIANTES DEL PROGRAMA “TALENTO MAGDALENA”. 3. ASESORAR AL DIRECTOR(A) DE DESARROLLO ESTUDIANTIL EN LAS ESTRATEGIAS DISEÑADAS PARA FAVORECER LA PERMANENCIA Y GRADUACIÓN ESTUDIANTIL Y DISMINUIR LOS ÍNDICES DE DESERCIÓN DE LOS ESTUDIANTES DEL PROGRAMA “TALENTO MAGDALENA”. 4. APOYAR A LA DIRECCIÓN DE DESARROLLO ESTUDIANTIL EN LA GESTIÓN DE LOS RECURSOS Y/O HERRAMIENTAS PARA LA REALIZACIÓN DE ACTIVIDADES QUE PROMUEVAN LA PROTECCIÓN, PROMOCIÓN Y PREVENCIÓN DE LOS DERECHOS DE LOS ESTUDIANTES DEL PROGRAMA “TALENTO MAGDALENA”. 5. APOYAR A LA DIRECCIÓN DE DESARROLLO ESTUDIANTIL EN LA RECOPILACIÓN DE LA INFORMACIÓN Y ENTREGA DE INFORMES SOLICITADOS POR EL SUPERVISOR DE LA ORDEN DE LOS AVANCES DEL PROGRAMA “TALENTO MAGDALENA”. 6. APOYAR A LA DIRECCIÓN DE DESARROLLO ESTUDIANTIL EN LA ORGANIZACIÓN Y PLANEACIÓN DE LAS CARACTERIZACIONES SOCIOECONÓMICAS DE LAS FAMILIAS DE LOS ESTUDIANTES PERTENECIENTES AL PROGRAMA “TALENTO MAGDALENA”. 7. PRESENTAR INFORME DE LAS CARACTERIZACIONES SOCIOECONÓMICAS DE LAS FAMILIAS DE LOS ESTUDIANTES PERTENECIENTES AL PROGRAMA “TALENTO MAGDALENA”. 8. INFORMAR AL SUPERVISOR Y/O LA DIRECCIÓN DE DESARROLLO ESTUDIANTIL SOBRE CUALQUIER NOVEDAD PRESENTADA QUE INTERFIERA EN EL DESARROLLO DEL PROGRAMA “TALENTO MAGDALENA”. 9. APOYAR LA CONSTRUCCIÓN DE UNA BASE DE DATOS DE LOS ESTUDIANTES BENEFICIADOS DEL PROGRAMA “TALENTO MAGDALENA” Y SUS HOGARES, CON LA FINALIDAD DE CONSTRUIR UNA BASE DE DATOS QUE FACILITE EL DISEÑO, PREPARACIÓN, IMPLEMENTACIÓN Y SEGUIMIENTO DE ACTIVIDADES FOCALIZADAS EN ESTA POBLACIÓN. 10. ASESORAR AL DIRECTOR(A) DE DESARROLLO ESTUDIANTIL EN LAS ACTIVIDADES QUE SE REALICEN EN EL MARCO DE LOS PROCESOS DE SELECCIÓN Y ADMISIÓN DEL PROGRAMA “TALENTO MAGDALENA”. 11. APOYAR AL DIRECTOR (A) DE DESARROLLO ESTUDIANTIL EN EL SEGUIMIENTO ACTIVO DE LOS PLANES DE ACOMPAÑAMIENTO Y SEGUIMIENTO EDUCATIVO, PSICOLÓGICO, ECONÓMICO, ACADÉMICO DEL PROGRAMA “TALENTO MAGDALENA”. 12. APOYAR A LA DIRECCIÓN DE DESARROLLO ESTUDIANTIL EN LA SISTEMATIZACIÓN DE LAS ESTRATEGIAS IMPLEMENTADAS EN EL SISTEMA DEL PROGRAMA “TALENTO MAGDALENA”. 13. ASISTIR A LAS REUNIONES DE PLANEACIÓN, SEGUIMIENTO Y EVALUACIÓN CONVOCADAS POR EL DIRECTOR(A) DE DESARROLLO ESTUDIANTIL, PREVIO ACUERDO CON EL SUPERVISOR DE LA ORDEN. 14. ELABORACIÓN DE INFORMES SEMESTRALES DE LOS AVANCES DEL PROGRAMA “TALENTO MAGDALENA”. </t>
  </si>
  <si>
    <t xml:space="preserve">LA PRESENTE ORDEN TIENE POR OBJETO: 1. APOYAR EN LA REVISIÓN DE LOS DOCUMENTOS PRECONTRACTUALES NECESARIOS PARA LA ELABORACIÓN DE ÓRDENES DE SERVICIOS PROFESIONALES Y DE APOYO A LA GESTIÓN EN LA PLATAFORMA DEL GEDOCO. 2. APOYAR LA VALIDACIÓN Y APROBACIÓN DE LA INFORMACIÓN PRECONTRACTUAL DE LAS HOJAS DE VIDA DEL PERSONAL EN LA PLATAFORMA SIGEP (SISTEMA DE INFORMACIÓN Y GESTIÓN DEL EMPLEO PÚBLICO). 3. APOYAR LO CORRESPONDIENTE A LOS TRÁMITES PRECONTRACTUALES NECESARIOS PARA LA ELABORACIÓN DE ÓRDENES DE SERVICIOS PROFESIONALES Y DE APOYO A LA GESTIÓN QUE REQUIERA LA VICERRECTORÍA ADMINISTRATIVA. 4. APOYAR LA REVISIÓN DE LOS FORMATOS DE RECIBIDO A SATISFACCIÓN PARA TRÁMITES DE PAGO DE ÓRDENES DE PRESTACIÓN DE SERVICIOS PROFESIONALES Y DE APOYO A LA GESTIÓN. 5. APOYAR EN LA REVISIÓN Y VERIFICACIÓN DE ANTECEDENTES Y OTROS DE LAS PERSONAS A VINCULARSE MEDIANTE ÓRDENES DE PRESTACIÓN DE SERVICIOS PROFESIONALES Y DE APOYO A LA GESTIÓN DE LA VICERRECTORÍA ADMINISTRATIVA. 6. APOYAR EN LA ELABORACIÓN DE MINUTAS DE CONTRATOS Y/O ÓRDENES DE PRESTACIÓN DE SERVICIOS PROFESIONALES Y DE APOYO A LA GESTIÓN. 7. APOYAR EN EL CUMPLIMIENTO DE LOS PLANES DE MEJORAMIENTO DE LOS PROCESOS Y PROCEDIMIENTOS DEL GRUPO INTERNO DE CONTRATACIÓN. 8. APOYAR EN LA ACTUALIZACIÓN DE LOS PROCEDIMIENTOS, GUÍAS, INSTRUCTIVOS Y FORMATOS EN LA PLATAFORMA ISOLUCIÓN. 9. REALIZAR EL CARGUE DE LOS CONTRATOS, MODIFICACIONES, Y LIQUIDACIONES DE LAS ORDENES DE PRESTACIÓN DE SERVICIOS PROFESIONALES, Y DE APOYO EN LA GESTIÓN EN LA PLATA FORMA SIGEP EN LOS PLAZOS ESTABLECIDOS.10. APOYAR EN EL CARGUE DE INFORMACIÓN EN LA PLATAFORMA DEL SIA OBSERVA Y EL SECOP. 11.  APOYAR EN ELABORACIÓN DE CERTIFICADOS CONTRACTUALES QUE SEAN SOLICITADOS POR LOS DIFERENTES USUARIOS. 12. RENDIR INFORMES MENSUALES O CUANDO EL SUPERVISOR ASÍ LO REQUIERA, SOBRE LAS ACTIVIDADES DESARROLLADAS EN CUMPLIMIENTO DE LA ORDEN DE PRESTACIÓN DE SERVICIOS. </t>
  </si>
  <si>
    <t xml:space="preserve">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CON LA RECOLECCIÓN DE INFORMACIÓN DE SATISFACCIÓN DEL SERVICIO. </t>
  </si>
  <si>
    <t xml:space="preserve">LA PRESENTE ORDEN TIENE POR OBJETO: 1. APOYAR EN EL LEVANTAMIENTO DE INFORMACIÓN Y ELABORACIÓN DE REQUERIMIENTOS Y TÉRMINOS DE REFERENCIA PARA EL DESARROLLO DE NUEVAS FUNCIONALIDADES DE SISTEMA DE INFORMACIÓN DE RECURSOS EDUCATIVOS SIARE (SISTEMA DE INFORMACIÓN PARA LA ADMINISTRACIÓN DE RECURSOS EDUCATIVOS). 2. APOYAR EN EL DISEÑO, DESARROLLO, IMPLEMENTACIÓN DE LOS CAMBIOS REQUERIDOS DEL SISTEMA DE INFORMACIÓN SIARE Y REPORTES ESTADÍSTICOS E INDICADORES PARA LOS PROCESOS DE RECURSOS EDUCATIVOS Y ADMINISTRACIÓN DE LABORATORIOS. 3. REALIZAR EL MANTENIMIENTO Y ACTUALIZACIÓN DEL SISTEMA DE INFORMACIÓN DE RECURSOS EDUCATIVOS. 4. APOYAR EN LAS CAPACITACIONES A USUARIOS FINALES DEL SIARE. 5. APOYAR EN LA PREPARACIÓN Y PRESENTACIÓN DE INFORMES DE LOS PROCESOS DE ASIGNACIÓN ACADÉMICA. 6. ASESORAR EN LAS ACTIVIDADES DE PLANIFICACIÓN DEL PROCESO DE GESTIÓN DE RECURSOS EDUCATIVOS. </t>
  </si>
  <si>
    <t xml:space="preserve">LA PRESENTE ORDEN TIENE POR OBJETO: 1. APOYAR EN EL PROCESO DE CONCILIACIÓN DE OPERACIONES RECÍPROCAS. 2. APOYAR EN LA CONSOLIDACIÓN DE INFORMES PARA ENTES DE CONTROL. 3. APOYAR EN EL MEJORAMIENTO Y DISEÑO DE INSTRUCTIVOS Y FORMATOS PARA EL PROCESO DE CALIDAD DEL GRUPO DE CONTABILIDAD. 4. APOYAR EN LA ACTUALIZACIÓN DEL INVENTARIO DE BIENES MUEBLES. </t>
  </si>
  <si>
    <t xml:space="preserve">LA PRESENTE ORDEN TIENE POR OBJETO: 1. APOYAR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APOYAR EN EL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t>
  </si>
  <si>
    <t xml:space="preserve">LA PRESENTE ORDEN TIENE POR OBJETO: 1. APOYAR EN EL PROCESO DE CONCILIACIÓN DE OPERACIONES RECÍPROCAS. 2 APOYAR EN LA CONSOLIDACIÓN DE INFORMACIÓN DE INFORMES PARA ENTES DE CONTROL. 3 APOYAR EN EL MEJORAMIENTO Y DISEÑO DE INSTRUCTIVOS Y FORMATOS PARA EL PROCESO DE CALIDAD DEL GRUPO DE CONTABILIDAD. 4 APOYAR EN LA ELABORACIÓN DE CERTIFICADOS DE PARAFISCALES, 5. APOYAR EN LA LIQUIDACIÓN DE VIÁTICOS. </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</si>
  <si>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 LA RENDICIÓN DE LA GESTIÓN CONTRACTUAL MENSUAL A TRAVÉS DEL SIA OBSERVA. 4. APOYAR A LA OFICINA DE CONTROL INTERNO EN EL SEGUIMIENTO Y ASESORÍA A LA RENDICIÓN DE CUENTAS SIA CONTRALORÍAS. 5. APOYAR A LA OFICINA DE CONTROL INTERNO EN LA REALIZACIÓN DE SEGUIMIENTO Y ELABORACIÓN DE INFORME ANUAL DE DERECHOS DE AUTOR EN SOFTWARE. 6. APOYAR A LA OFICINA DE CONTROL INTERNO EN LA REVISIÓN, ANÁLISIS Y ELABORACIÓN DE INFORME DE EVALUACIÓN A LA GESTIÓN CONTRACTUAL TRIMESTRAL.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t>
  </si>
  <si>
    <t xml:space="preserve">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t>
  </si>
  <si>
    <t xml:space="preserve">LA PRESENTE ORDEN TIENE POR OBJETO: 1. APOYAR LA ATENCIÓN AL PÚBLICO EN GENERAL. 2. APOYAR LA EXPEDICIÓN DE PAZ Y SALVOS. 3. INGRESAR LOS PAGOS DE CUOTAS, A LA BASE DE DATOS CORRESPONDIENTES A LOS CRÉDITOS CORTO PLAZO. 4. ELABORACIÓN DE VOLANTES DE CONSIGNACIÓN PARA EL PAGO DE LAS CUOTAS MENSUALES (RECAUDO VIGENCIA ANTERIOR). 5. APOYAR EN LA EXPEDICIÓN DE CONSTANCIAS REQUERIDAS POR LOS ESTUDIANTES. 6. APOYAR LOS TRÁMITES DE REEMBOLSO, CRUCES DE CUENTAS Y RE LIQUIDACIONES DE DEUDAS ESTUDIANTES. 7. APOYAR EN LA ORGANIZACION, RELACIONAR Y ENTREGAR DOCUMENTACIÓN PARA EL ARCHIVO DE GESTIÓN. 8. APOYAR EN EL TRÁMITE Y RESPUESTA A LAS SOLICITUDES PRESENTADAS POR ESCRITO DE LOS ESTUDIANTES. 9. APLICAR ENCUESTAS DE SATISFACCIÓN. 10. APOYAR EN EL TRÁMITE DE LAS SOLICITUDES (COMUNICACIÓN INTERNA Y CORREO ELECTRÓNICOS) DE LOS ESTUDIANTES. 12. APOYAR EL TRÁMITE DE SOLICITUDES DE DESCUENTO DE NÓMINA DE LAS DISTINTAS MODALIDADES. 13. APOYAR EN EL ENVÍO DE DEUDA A LOS CORREOS ELECTRÓNICOS DE LOS DEUDORES Y CODEUDORES 14. APOYAR EN LA REALIZACIÓN DE LLAMADAS TELEFÓNICAS GESTIONANDO EL COBRO DE LAS DEUDAS DE CRÉDITOS CORTO PLAZO QUE TIENEN LOS ESTUDIANTES DE LAS DIFERENTES MODALIDADES (PRESENCIAL, IDEA, POSGRADOS Y DIPLOMADOS) 15. LLEVAR REPORTE ESTADÍSTICO DE LAS LLAMADAS DE GESTIÓN DE COBRO REALIZADAS 16. REALIZAR MENSUALMENTE INFORME DE EFECTIVIDAD DEL PROCESO DE GESTIÓN DE COBRO POR MEDIO DE LLAMADAS TELEFÓNICAS REALIZADAS. </t>
  </si>
  <si>
    <t xml:space="preserve">LA PRESENTE ORDEN TIENE POR OBJETO: 1.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2. APOYAR EN LA SENSIBILIZACIÓN Y SOCIALIZACIÓN DE LOS PROGRAMAS, PLANES Y PROYECTOS ESTABLECIDOS EN LA UNIVERSIDAD DEL MAGDALENA EN MATERIA DE SEGURIDAD Y SALUD EN EL TRABAJO. 3. APOYAR EN LA REALIZACIÓN DE INSPECCIONES DE SEGURIDAD DE LAS DIFERENTES ÁREAS, SEDES, LABORATORIOS Y OBRAS DESARROLLADAS POR LA UNIVERSIDAD PARA LA IDENTIFICACIÓN, VALORACIÓN Y CONTROL DE LOS RIESGOS, EN CONCORDANCIA CON LA NORMATIVIDAD VIGENTE APLICABLE. 4. APOYAR EN LA REALIZACIÓN DE ANÁLISIS DE SEGURIDAD DEL TRABAJO (AST) EN LOS PROCESOS QUE SE LLEVAN A CABO EN LA UNIVERSIDAD. 5. APOYAR EN LA ELABORACIÓN Y ACTUALIZACIÓN DE LAS DIFERENTES MATRICES DE PELIGROS DE LA UNIVERSIDAD DEL MAGDALENA. 6. APOYAR Y HACER SEGUIMIENTO EN LA REALIZACIÓN DE INSPECCIONES DE SEGURIDAD CON EL FIN DE VERIFICAR Y GARANTIZAR EL CUMPLIMIENTO DE LAS NORMAS VIGENTES APLICABLES EN MATERIA SEGURIDAD Y SALUD EN EL TRABAJO EN LAS DIFERENTES OBRAS Y TRABAJOS DESARROLLADOS POR CONTRATISTAS EN LAS ÁREAS Y SEDES DE LA UNIVERSIDAD. </t>
  </si>
  <si>
    <t xml:space="preserve">LA PRESENTE ORDEN TIENE POR OBJETO: 1. APOYAR EN LA ATENCIÓN A ESTUDIANTES Y DOCENTES DEL PROGRAMA. 2. APOYAR LA REALIZACIÓN DE LAS HOMOLOGACIONES DE TRANSFERENCIAS, SIMULTANEIDADES, TRASLADOS, INGRESO DE OTRO TÍTULO DE PREGRADOS, INGRESO POR RECONOCIMIENTO DE COMPETENCIAS. 3. APOYAR EN LA COORDINACIÓN DEL CONVENIO ENTRE EL INFOTEP Y LA UNIVERSIDAD (REVISIÓN DE LAS SOLICITUDES, ESTUDIOS DE RECONOCIMIENTO, APLICACIÓN DE INSTRUMENTOS DE VALIDACIÓN). 4. APOYAR A LA COORDINACIÓN EN LA ASIGNACIÓN DE ESPACIOS FÍSICOS DE LAS SESIONES DE PREGRADO CON EL GRUPO DE RECURSOS EDUCATIVOS. 5. APOYAR EN LA ORGANIZACIÓN DE EVENTOS ACADÉMICOS DEL PROGRAMA Y DEL CONSULTORIO EMPRESARIAL Y CONTABLE. 6. APOYAR A LA DIRECCIÓN DE PROGRAMA EN LA GENERACIÓN DE INFORMES. 7. APOYAR EN LA RESPUESTA A LAS SOLICITUDES DE LOS ESTUDIANTES, DOCENTES, Y DEPENDENCIAS DE LA UNIVERSIDAD. 8. APOYAR EN LA CONSTRUCCIÓN DE DOCUMENTOS, EN LA RECOLECCIÓN DE LAS ESTADÍSTICA E INFORMACIÓN DEL PROGRAMA. </t>
  </si>
  <si>
    <t xml:space="preserve">LA PRESENTE ORDEN TIENE POR OBJETO: 1. APOYAR AL PROFESIONAL UNIVERSITARIO DEL GRUPO DE CONTABILIDAD EN LA PREPARACIÓN Y PRESENTACIÓN DE LAS DIFERENTES DECLARACIONES TRIBUTARIAS (IMPUESTOS NACIONALES Y TERRITORIALES) QUE CORRESPONDE PRESENTAR A LA UNIVERSIDAD DEL MAGDALENA SEGÚN SUS DEBERES FORMALES DURANTE EL MES DE ENERO DE 2023. 2. APOYAR AL GRUPO DE CONTABILIDAD Y OFICINA DE TALENTO HUMANO EN LA PROYECCIÓN DEL CÁLCULO DEL PORCENTAJE FIJO DE RETENCIÓN EN LA FUENTE (PROCEDIMIENTO 2), QUE SE DEBE APLICAR EN LA NÓMINA DEL MES DE ENERO DE 2023. 3. APOYAR AL TÉCNICO ADMINISTRATIVO DEL GRUPO DE CONTABILIDAD EN TODO LO RELACIONADO CON EL PROCESO DE DEVOLUCIÓN DE IVA, QUE DEBE PRESENTAR LA UNIVERSIDAD ANTE LA DIRECCIÓN DE IMPUESTOS Y ADUANAS NACIONALES – DIAN, A MÁS TARDAR EL 30 DE ENERO DE 2023 4. APOYAR AL PROFESIONAL ESPECIALIZADO DEL GRUPO DE CONTABILIDAD EN LA REVISAR LA CODIFICACIÓN CONTABLE DE LAS CUENTAS POR PAGAR Y OBLIGACIONES PRESUPUESTALES ELABORADAS PARA PROCESO DE PAGO. 5. APOYAR AL PROFESIONAL UNIVERSITARIO DEL GRUPO DE CONTABILIDAD EN LA ELABORACIÓN, REVISIÓN, CONCILIACIÓN Y PRESENTACIÓN DE LOS DIFERENTES INFORMES QUE SE DEBEN PRESENTAR A LOS ENTES DE CONTROL (CONTADURÍA GENERAL DE LA NACIÓN, CONTRALORÍA DEPARTAMENTAL DEL MAGDALENA, CONTRALORÍA GENERAL DE LA REPÚBLICA). 6. APOYAR AL PROFESIONAL ESPECIALIZADO DEL GRUPO DE CONTABILIDAD EN EL PROCESO DE CONCILIACIÓN DE CARTERA, CON EL GRUPO DE FACTURACIÓN, CRÉDITO Y CARTERA Y CONCILIACIÓN DE LA PROPIEDAD, PLANTA Y EQUIPO, ACTIVIDADES DE CIERRE. 7. APOYAR AL PROFESIONAL ESPECIALIZADO DEL GRUPO DE CONTABILIDAD EN LA ELABORACIÓN Y PRESENTACIÓN DE LOS ESTADOS FINANCIEROS DE LA UNIVERSIDAD. </t>
  </si>
  <si>
    <t xml:space="preserve">LA PRESENTE ORDEN TIENE POR OBJETO: 1. APOYAR LA COORDINACIÓN DEL PROGRAMA EN LA ELABORACIÓN DE INFORMES DE GESTIÓN ACADÉMICA Y ADMINISTRATIVA, CONSEJOS Y REUNIONES CON ESTUDIANTES Y DOCENTES. 2. APOYAR EN LA ATENCIÓN DE LAS SOLICITUDES DE ESTUDIANTES Y DOCENTES CONCERNIENTES A LOS PROCESOS ACADÉMICOS, DE EXTENSIÓN E INVESTIGACIÓN. 3. APOYAR EN LA DIFUSIÓN DE INFORMACIÓN INSTITUCIONAL RELEVANTE PARA LA COMUNIDAD ACADÉMICA RELACIONADOS CON EVENTOS, CONVOCATORIAS Y ACTIVIDADES CULTURALES. 4. RECOLECTAR INFORMACIÓN ESTADÍSTICA PARA LA ORGANIZACIÓN Y CONSTRUCCIÓN DE LOS CUADROS Y DOCUMENTOS MAESTROS EN EL MARCO DEL PROCESO DE REFORMA AL PLAN DE ESTUDIOS Y CONDICIONES INICIALES PARA ACREDITACIÓN POR ALTA CALIDAD. 5. APOYAR LA ATENCIÓN DE LOS REQUERIMIENTOS DE LA FACULTAD Y LA DIRECCIÓN DE PROGRAMA QUE VAYAN ENCAMINADAS AL CUMPLIMIENTO DE LOS OBJETIVOS MISIONALES Y DE CALIDAD DE LA INSTITUCIÓN. 6. APOYAR LA GESTIÓN DE LAS MISIONES ACADÉMICAS NACIONALES E INTERNACIONALES Y DEMÁS ACTIVIDADES COMO LA SEMANA INTERNACIONAL Y CULTURAL DESARROLLADA POR EL PROGRAMA. </t>
  </si>
  <si>
    <t xml:space="preserve">LA PRESENTE ORDEN TIENE POR OBJETO: 1. APOYAR EN EL MANTENIMIENTO Y ACTUALIZACIÓN DE LOS SERVICIOS DE LA PLATAFORMA DE AMBIENTES VIRTUALES DE APRENDIZAJE. 2. APOYAR AL EQUIPO DE SOPORTE DE LOS PROVEEDORES PARA LA SOLUCIÓN DE INCONVENIENTES O LA GESTIÓN DE LAS PLATAFORMAS DE FORMACIÓN EN LÍNEA QUE SEAN RESPONSABILIDAD DEL CENTRO DE TECNOLOGÍAS EDUCATIVAS Y PEDAGÓGICAS. 3. APOYAR EN LA PUBLICACIÓN DE CONTENIDOS Y/O OBJETOS VIRTUALES DE APRENDIZAJE EN LA PLATAFORMA DE AMBIENTES VIRTUALES. 4. APOYAR EN LA PROYECCIÓN LAS RESPUESTAS RELACIONADAS CON LAS INQUIETUDES, SOLICITUDES Y REQUERIMIENTOS TÉCNICOS DE LOS USUARIOS, QUE EL DIRECTOR DEL CETEP LE TRASLADE. 5. APOYAR LAS ACTIVIDADES DE FORMACIÓN DE LOS USUARIOS EN SUS DIFERENTES ROLES, SOBRE EL USO DE LA PLATAFORMA. 6. APOYAR AL DIRECTOR DEL CETEP PARA LA ACTIVACIÓN DE USUARIOS Y CURSOS EN LA PLATAFORMA. 7. APOYAR AL DIRECTOR DEL CETEP EN LA ESTRUCTURACIÓN DE LAS POLÍTICAS DE SEGURIDAD DE LAS TIC Y/O PROPIEDAD INTELECTUAL CONFORME A LAS NECESIDADES, PROCEDIMIENTOS Y ESTÁNDARES EXISTENTES E INFORMAR LA EXISTENCIA DE ANOMALÍAS EN LAS ACTIVIDADES DE LA PLATAFORMA. 8. ASESORAR AL DIRECTOR DEL CETEP PARA ESTABLECER EL DISEÑO E IMPLEMENTACIÓN DE MECANISMOS DE INTEROPERABILIDAD ENTRE LA PLATAFORMA DE AMBIENTES VIRTUALES Y OTROS SISTEMAS DE INFORMACIÓN Y/O TECNOLOGÍAS QUE PERMITAN MEJORAR LOS PROCESOS DE ENSEÑANZA, APRENDIZAJE Y GESTIÓN CURRICULAR. </t>
  </si>
  <si>
    <t xml:space="preserve">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REALIZAR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 8. APOYAR EL CUMPLIMIENTO DE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t>
  </si>
  <si>
    <t xml:space="preserve">LA PRESENTE ORDEN TIENE POR OBJETO: 1. APOYAR EL PROCESO OPERATIVO DEL PROGRAMA DE JÓVENES EN ACCIÓN (JEA), DESDE LA FASE DE INSCRIPCIÓN DE ESTUDIANTES, SEGUIMIENTO, CAPACITACIONES, ATENCIÓN, ACTUALIZACIÓN DE INFORMACIÓN. 2. DILIGENCIAR OPORTUNAMENTE LOS FORMATOS ESTABLECIDOS POR BIENESTAR UNIVERSITARIO EN EL SISTEMA DE GESTIÓN DE LA CALIDAD. 3. ENTREGAR DE MANERA OPORTUNA LOS INFORMES QUE SE LE SOLICITEN, CON ANEXOS ESTADÍSTICOS. 4. APOYAR EN LA REALIZACIÓN DE ASESORÍAS SOBRE EL PROGRAMA JÓVENES EN ACCIÓN A LOS ESTUDIANTES DE LA UNIVERSIDAD DEL MAGDALENA. 5. APOYAR EN EL PROCESO DE REVISIÓN DE LOS ESTUDIANTES DE LA UNIVERSIDAD QUE PERTENECEN AL PROGRAMA JÓVENES EN ACCIÓN EL SISTEMA SIJA. 6. APOYAR LAS ESTRATEGIAS DE PROMOCIÓN, DIFUSIÓN Y DIVULGACIÓN DE LOS SERVICIOS Y ACTIVIDADES DE BIENESTAR. 7. APOYAR EN LA ATENCIÓN TELEFÓNICA Y PRESENCIAL A LOS MIEMBROS DE LA COMUNIDAD UNIVERSITARIA QUE REQUIERAN INFORMACIÓN SOBRE LAS DISTINTAS ÁREAS DE BIENESTAR. </t>
  </si>
  <si>
    <t xml:space="preserve">LA PRESENTE ORDEN TIENE POR OBJETO: 1. APOYAR EN LA DEFINICIÓN, ELABORACIÓN Y REVISIÓN DE LA ARQUITECTURA DE DESARROLLO DE LOS PROYECTOS (CASOS DE USO, BASES DE DATOS, CLASES, INTERFAZ DE USUARIO, MIGRACIÓN DE DATOS. 2. APOYAR EN LA CONSTRUCCIÓN DE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APOYAR Y ASESORAR EN LAS ESPECIFICACIONES DE SOFTWARE EN FORMA DE HISTORIAS DE USUARIO. </t>
  </si>
  <si>
    <t xml:space="preserve">LA PRESENTE ORDEN TIENE POR OBJETO: 1. APOYAR EL SEGUIMIENTO A LOS PROYECTOS DEL PLAN DE ACCIÓN Y DE FUNCIONAMIENTO DE LA FACULTAD. 2. APOYAR EN LA ORGANIZACIÓN DE LAS SOLICITUDES PARA LOS CONSEJOS DE FACULTAD, PROYECTAR LAS ACTAS Y LAS NOTIFICACIONES DE LOS MISMOS PARA DOCENTES, ESTUDIANTES Y UNIDADES REQUERIDAS. 3. APOYAR LA GESTIÓN DE CONTRATACIONES DE LA FACULTAD E INFORMES DE GESTIÓN SOLICITADOS. 4. APOYAR EN LOS PROCESOS DE SOLICITUDES PARA LA PARTICIPACIÓN A EVENTOS ACADÉMICOS Y CIENTÍFICOS VIRTUALES POR PARTE DE LOS ESTUDIANTES Y DOCENTES DE LA FACULTAD DE CIENCIAS BÁSICAS. 5. APOYAR EN LA ACTUALIZACIÓN DEL ARCHIVO Y CORRESPONDENCIA. 6. APOYAR EN EL PROCESO DE SOLICITUDES REALIZADAS PARA ASCENSO EN EL ESCALAFÓN DOCENTE DE LA FACULTAD DE CIENCIAS BÁSICAS. 7. APOYAR EN EL SEGUIMIENTO DE LOS AYUDANTES DE INCLUSIÓN Y PERMANENCIA DE LA FACULTAD. 8. APOYAR EL PROCESO DE CONVOCATORIAS DE MONITORIAS ACADÉMICAS DE LA FACULTAD. </t>
  </si>
  <si>
    <t xml:space="preserve">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t>
  </si>
  <si>
    <t xml:space="preserve">LA PRESENTE ORDEN TIENE POR OBJETO: 1. APOYAR LA PLANEACIÓN Y DESARROLLO DE ESTRATEGIAS PARA OFERTAR LOS CURSOS DE FORMACIÓN EN IDIOMAS. 2. DISEÑAR EL CRONOGRAMA DE PROMOCIÓN PARA CURSOS DE FORMACIÓN EN IDIOMAS. 3. APOYAR LA PLANEACIÓN Y DESARROLLO DE PROPUESTAS PARA CURSOS DE FORMACIÓN. 4. DISEÑAR EL PRESUPUESTO PARA LA APERTURA DE CURSOS DE IDIOMAS. 5. APOYAR EN EL SEGUIMIENTO ACADÉMICO PARA LA ENTREGA DE NOTAS Y LA CONSOLIDACIÓN RESULTADOS DE LOS CURSOS DE IDIOMAS. 6. DISEÑAR MECANISMOS DE EVALUACIÓN DE NIVELES DE SATISFACCIÓN DE LOS CURSOS LIBRES. 7. DISEÑAR CRONOGRAMAS DE ACTIVIDADES A REALIZAR PARA CUMPLIR CON LOS PROYECTOS DEL CENTRO DE PLURILINGÜISMO. 8. DISEÑAR PLANES DE ACCIÓN PARA LA GESTIÓN DE RECURSOS. 9. ELABORAR INFORMES; PLANES DE ACCIÓN; PRESUPUESTOS. </t>
  </si>
  <si>
    <t xml:space="preserve">LA PRESENTE ORDEN TIENE POR OBJETO: 1. PROYECTAR ÓRDENES DE SERVICIO, COMPRA Y SUMINISTRO, ASÍ COMO LAS NOTIFICACIONES AL SUPERVISOR Y CONTRATISTA. 2. VERIFICAR LOS DOCUMENTOS PRECONTRACTUALES REQUERIDOS POR EL SISTEMA DE CALIDAD PARA LA GESTIÓN UNIVERSITARIA – COGUI. 3. PROYECTAR LOS RECIBIDOS A SATISFACCIÓN DE CONTRATISTAS A CARGO DE LA FACULTAD DE INGENIERÍA Y LOS PROGRAMAS. 4. VERIFICAR LOS DOCUMENTOS PRECONTRACTUALES EN LA PLATAFORMA DE GEDOCO. 5. REALIZAR LOS REGISTROS Y ACTUALIZACIONES EN LAS PLATAFORMAS SIA OBSERVA, SECOP II Y SIGEP II. 6. APOYAR EN EL SEGUIMIENTO Y ACTUALIZACIÓN DE EVALUACIÓN A PROVEEDORES. 7. PROYECTAR LOS PAGOS DE ÓRDENES DE SERVICIO, COMPRA Y SUMINISTRO. 8. APOYAR EN LA REALIZACIÓN DE SEGUIMIENTOS FINANCIEROS DE LA FACULTAD ESPECÍFICAMENTE EN LO REFERENTE A LA SOLICITUD DE CDP REQUERIDOS PARA CONTRATACIÓN, APOYOS ECONÓMICOS, VIÁTICOS Y DESPLAZAMIENTOS, ASÍ COMO EL SEGUIMIENTO A CONSECUTIVOS DE PAGO A CONTRATISTAS. </t>
  </si>
  <si>
    <t xml:space="preserve">LA PRESENTE ORDEN TIENE POR OBJETO: 1. APOYAR LAS ACTIVIDADES PARA FOMENTAR EN LOS EMPLEADOS Y PARTE INTERESADA DEL SG-SST ACTIVIDADES DE PROMOCIÓN Y PREVENCIÓN QUE CONCIENTICEN A LOS EMPLEADOS DE LA INSTITUCIÓN A INCORPORAR ESTILOS DE VIDA SALUDABLES. 2. BRINDAR ATENCIÓN BÁSICA EN CONSULTA COMO PSICÓLOGO EN EL SISTEMA DE GESTIÓN DE SEGURIDAD Y SALUD EN EL TRABAJO DESARROLLO EN LOS PROGRAMAS DE PREVENCIÓN Y PROMOCIÓN QUE LA UNIVERSIDAD LLEVE A CABO. 3. BRINDAR APOYO COMO PSICÓLOGO EN LOS PROGRAMAS DE PROMOCIÓN DE HÁBITOS Y ESTILOS DE VIDA SALUDABLES, RIESGO PSICOSOCIAL Y PREVENCIÓN DE LESIONES OSTEOMUSCULAR. 4. PRESENTAR INFORMES MENSUALES A LA DIRECCIÓN DE TALENTO HUMANO Y AL GRUPO INTERNO DE SEGURIDAD Y SALUD EN EL TRABAJO, CONFORME A LAS ACTIVIDADES DESARROLLADAS EN MATERIA DE PREVENCIÓN Y PROMOCIÓN DE LOS PROGRAMAS DE LOS CUALES ES APOYO. 5. ENTREGAR DE MANERA OPORTUNA LOS INFORMES QUE LE SEAN SOLICITADOS POR LA DIRECCIÓN DE TALENTO HUMANO Y EL GRUPO INTERNO DE SEGURIDAD Y SALUD EN EL TRABAJO EN MATERIA DE SU COMPETENCIA. </t>
  </si>
  <si>
    <t xml:space="preserve">LA PRESENTE ORDEN TIENE POR OBJETO: 1. APOYAR EL PROCESO DE PROMOCIÓN Y MANTENIMIENTO DE LA SALUD AL INTERIOR DE LA COMUNIDAD UNIVERSITARIA, HACIENDO ÉNFASIS EN TALLERES SOBRE LA PREVENCIÓN DEL SUICIDIO. 2. APOYAR EN LA ORIENTACIÓN BÁSICA, OPORTUNA Y ADECUADA A LOS ESTUDIANTES QUE REQUIERAN EL SERVICIO DE ORIENTACIÓN PSICOLÓGICA.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EN LA ATENCIÓN TELEFÓNICA Y PRESENCIAL A LOS MIEMBROS DE LA COMUNIDAD UNIVERSITARIA QUE REQUIERAN INFORMACIÓN SOBRE LOS SERVICIOS DE BIENESTAR UNIVERSITARIO. 6. APOYAR EN EL PROCESO DE CARACTERIZACIÓN PSICOSOCIAL DE LOS MIEMBROS DE LA COMUNIDAD UNIVERSITARIA. 7. APOYAR EN EL PROCESO DE CARACTERIZACIÓN DE LOS ESTUDIANTES QUE REALICEN READMISIÓN A LOS DISTINTOS PROGRAMAS ACADÉMICOS. 8. APOYAR EN LA ATENCIÓN, SEGUIMIENTO Y CONTROL A TRAVÉS DE MEDIOS TECNOLÓGICOS, A LA COMUNIDAD UNIVERSITARIA QUE LO REQUIERA DE ACUERDO A SU ESPECIALIDAD. 9. APOYAR EN LA REALIZACIÓN DE LAS VISITAS DOMICILIARIAS QUE SE REQUIERAN EN EL MARCO DEL PROCESO DE ADMISIÓN Y DURANTE EL PROCESO DE CAMBIO DE ESTRATO SOCIOECONÓMICO. 10. APOYAR AL SUPERVISOR EN LA ACTUALIZACIÓN DEL INVENTARIO DE LOS EQUIPOS E INSUMOS DE OFICINA Y GARANTIZAR EL BUEN USO DE LOS MISMOS. 11. APOYAR EN EL PROCESO DE SUPERVISIÓN EN LOS CONTRATOS RELACIONADOS CON EL ÁREA DE SALUD DE BIENESTAR UNIVERSITARIO. </t>
  </si>
  <si>
    <t xml:space="preserve">LA PRESENTE ORDEN TIENE POR OBJETO: 1. APOYAR EN EL AJUSTE DE COMPONENTES SOFTWARE EN NETCORE, JAVASCRIPT, JAVA, HACIENDO USO DE PATRONES DE DISEÑO EN EL SISTEMA DE REGISTRO Y CONTROL ACADÉMICO. 2. APOYAR EN LA IMPLEMENTACIÓN DE PRINCIPIOS SOLID EN EL SISTEMA DE REGISTRO ACADÉMICO 3. ASESORAR AL DIRECTOR DE AYRE EN EL MANTENIMIENTO Y DESARROLLO DE SERVICIOS WEB 4. APOYAR EN LOS PROCESOS DE MIGRACIÓN DE DATOS PARA EL PROCESO DE CARGUE Y TRANSFORMACIÓN DE DATOS EN EL NUEVO SERVICIO DE MATRÍCULA ACADÉMICA 5. APOYAR EN EL PROCESO DE OPTIMIZACIÓN DE SENTENCIAS PLSQL EN ORACLE. </t>
  </si>
  <si>
    <t xml:space="preserve">LA PRESENTE ORDEN TIENE POR OBJETO: 1. APOYAR OPERATIVAMENTE EL MANTENIMIENTO DE EQUIPOS AUDIOVISUALES, EN SU INSTALACIÓN Y DESINSTALACIÓN, ASÍ COMO VERIFICACIÓN DEL ESTADO DE LOS CONECTORES DE LOS VIDEO BEAMS, DE LAS LÍNEAS DE PODER E INTERFACE. 2. APOYAR EL CHEQUEO DEL ESTADO DE LOS EQUIPOS DE AUDIO Y SOPORTE DE SONIDO DE LOS AUDITORIOS DE LA UNIVERSIDAD DEL MAGDALENA, JUNTO CON EL EQUIPO DE PERSONAL DE SERVICIOS GENERALES, Y PLANTA FÍSICA Y SERVICIO DE APOYO OPERATIVO EN LA REALIZACIÓN DE TAREAS DE RECORRIDO DEL ESTADO DE PUNTOS DE TOMAS DE CORRIENTES, ILUMINACIÓN Y AIRES ACONDICIONADOS DE LOS ESPACIOS ACADÉMICOS AL SERVICIO DE RECURSOS EDUCATIVOS. 3. APOYAR EN EL COMPONENTE DE TENDIDO Y DEMÁS TAREAS OPERATIVAS PARA EL NORMAL FUNCIONAMIENTO DE LAS SALAS DE CÓMPUTO CON EL APOYO DEL GRUPO TIC.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DE RECURSOS EDUCATIVOS. 6. APOYAR CON EL REPORTE NOVEDADES QUE SE PRESENTE CON LOS EQUIPOS AUDIOVISUALES CUANDO SE PRESTEN LOS SERVICIOS. 7. APOYAR EN REPORTAR CUALQUIER ANOMALÍA IDENTIFICADA CON EL FIN DE MANTENER ACTUALIZADO EL INVENTARIO DE LOS EQUIPOS. 8. APOYAR EN LA ENTREGA AL FINALIZAR LA ORDEN DE SERVICIO CON EL LEVANTAMIENTO DE LA INFORMACIÓN DEL INVENTARIO DE LOS EQUIPOS. 9. APOYAR CON LA FORMULACIÓN Y SOCIALIZACIÓN DE RECOMENDACIONES DE USO DE LOS EQUIPOS AUDIOVISUALES YA SEA A TRAVÉS DE INSTRUCTIVOS, CAPACITACIONES O DIRECTAMENTE EN EL MOMENTO DEL PRÉSTAMO. 10. APOYAR LA ATENCIÓN EN PRIMERA INSTANCIA DE LAS INCIDENCIAS RELACIONADAS CON LA CONECTIVIDAD DE LOS EQUIPOS MULTIMEDIALES Y DE TRANSMISIÓN QUE DAN APOYO A LAS ACTIVIDADES ACADÉMICAS INSTITUCIONALES EN SALAS, LABORATORIOS Y SALAS ESPECIALIZADAS. 11. APOYAR EN COORDINACIÓN CON EL GRUPO DE SERVICIOS TECNOLÓGICOS EN LAS TAREAS DE VERIFICACIÓN DEL ESTADO DE FUNCIONAMIENTO, CONEXIONES E INTERVENCIONES A LOS EQUIPOS DE LA RED DE DATOS QUE SOPORTAN LOS EQUIPOS QUE PRESTAN SERVICIO A LAS LABORES ACADÉMICAS. </t>
  </si>
  <si>
    <t xml:space="preserve">LA PRESENTE ORDEN TIENE POR OBJETO: 1. APOYAR EN EL DESARROLLO DE LAS ACTIVIDADES RELACIONADAS CON LOS PROCEDIMIENTOS GA-P21 -DESARROLLO DE LAS PRÁCTICAS DE CAMPO DE LOS PROGRAMAS DE PREGRADO EN EL PERÍODO ACADÉMICO 2023-1. 2. REVISAR LAS ACTAS DE VINCULACIÓN, ADICIÓN, DISMINUCIÓN Y/O MODIFICATORIOS DE CÁTEDRA DEL PERIODO ACADÉMICO. 3. APOYAR EN LA CONSOLIDACIÓN, GESTIÓN DE RESERVAS DE TIQUETES SOLICITADAS POR LOS DIFERENTES PROGRAMAS DE PREGRADO EN EL PERÍODO ACADÉMICO 2023-1 4. APOYAR EN LA CONSOLIDACIÓN, GESTIÓN DE RESERVAS DE HOTELES SOLICITADAS POR LOS DIFERENTES PROGRAMAS DE PREGRADO EN EL PERÍODO ACADÉMICO 2023-1. 5. APOYAR EN LAS ACTIVIDADES DEL PROCESO DE ORGANIZACIÓN DE CONVOCATORIAS, SELECCIÓN, SEGUIMIENTO DEL PROGRAMA DE MONITORIAS ACADÉMICAS 6. APOYAR EN EL SEGUIMIENTO A LOS TRÁMITES DE PAGO ANTE LAS OFICINAS DE PRESUPUESTO Y CONTABILIDAD, EN LO QUE REFIERE A ASUNTOS Y ACTIVIDADES ACADÉMICAS. 7. APOYAR EN EL DILIGENCIAMIENTO DE INFORMES PERIÓDICOS REQUERIDOS POR ENTES EXTERNOS Y OTRAS DEPENDENCIAS DE LA INSTITUCIÓN 8. REALIZAR INFORMES PERIÓDICOS DERIVADOS DE LAS ACTIVIDADES CONTRACTUALES. </t>
  </si>
  <si>
    <t xml:space="preserve">LA PRESENTE ORDEN TIENE POR OBJETO: 1. ASESORAR Y APOYAR LA PLANEACIÓN, EVALUACIÓN Y CONTROL DE LOS PROCESOS ADMINISTRATIVOS DESARROLLADOS DESDE LA VICERRECTORÍA ADMINISTRATIVA. 2. ASESORAR Y APOYAR EN LA FORMULACIÓN DE MEJORAS A LOS PROCESOS Y PROCEDIMIENTOS A CARGO DE LA VICERRECTORÍA ADMINISTRATIVA Y UNIDADES ADSCRITAS. 3. APOYAR EN LA ELABORACIÓN DE INFORMES Y DOCUMENTOS PARA LOS PROCESOS DE ACREDITACIÓN INSTITUCIONAL Y DE PROGRAMAS. 4. APOYAR A LOS DISTINTOS GRUPOS DE TRABAJO DE LA VICERRECTORÍA ADMINISTRATIVA EN SUS PROYECTOS Y ACTIVIDADES. 5. REALIZAR SEGUIMIENTO A LOS PROYECTOS ASIGNADOS A LA DIRECCIÓN ADMINISTRATIVA Y A LA DIRECCIÓN FINANCIERA Y A LOS GRUPOS DE TRABAJO ADSCRITOS A ESTAS DEPENDENCIAS. </t>
  </si>
  <si>
    <t xml:space="preserve">LA PRESENTE ORDEN TIENE POR OBJETO: 1. APOYAR LA ATENCIÓN AL PÚBLICO EN GENERAL 2. APOYAR LA EXPEDICIÓN DE PAZ Y SALVOS 3. INGRESO DE LOS PAGOS DE CUOTAS, A LA BASE DE DATOS CORRESPONDIENTES A LOS CRÉDITOS CORTO PLAZO 4. APOYAR EN LA ELABORACIÓN DE VOLANTES DE CONSIGNACIÓN PARA EL PAGO DE LAS CUOTAS MENSUALES (RECAUDO VIGENCIA ANTERIOR) 5. APOYAR EN LA ORGANIZACIÓN, RELACIÓN Y ENTREGA DE DOCUMENTACIÓN PARA EL ARCHIVO DE GESTIÓN 6. ELABORAR LAS CUENTAS POR COBRAR POR CONCEPTO DE CONVENIOS, CONTRATOS Y TRANSFERENCIAS. 7. APOYAR EN EL ENVIÓ POR CORREO CERTIFICADO LAS CUENTAS DE COBRO 8. APOYAR EN EL ENVIÓ DE DEUDA A LOS CORREOS ELECTRÓNICOS DE LOS DEUDORES 9. APOYAR EN LA REALIZACIÓN DE LLAMADAS TELEFÓNICAS GESTIONANDO EL COBRO DE LAS DEUDAS RELACIONADAS CON LAS CUENTAS POR COBRAR POR VENTA DE SERVICIO, CONVENIOS Y ARRIENDOS 10. APOYAR EN LA ELABORACIÓN DE INFORMES CON RESPECTO A LAS CUENTAS POR COBRAR. </t>
  </si>
  <si>
    <t xml:space="preserve">LA PRESENTE ORDEN TIENE POR OBJETO: 1. APOYAR EN LA ADMINISTRACIÓN Y ACTUALIZACIÓN DEL SITIO WEB DE CARTERA. 2. APOYAR EN LA ADMINISTRACIÓN Y ACTUALIZACIÓN DEL SISTEMA DE INFORMACIÓN DE CRÉDITOS ANTERIORES AL 2015-II. 3. REALIZAR DIARIAMENTE LOS BACKUPS DE LA BASE DE DATOS DE CRÉDITOS. 4. GENERAR REPORTES MENSUALES PARA LOS DIFERENTES INFORMES QUE SE REQUIERAN EN LA OFICINA DE CARTERA. 5. DEPURAR DE LA BASE DE DATOS DE CRÉDITOS. 6. DESARROLLAR E IMPLEMENTAR TECNOLOGÍAS DE INFORMACIÓN TENDIENTES A LA RECUPERACIÓN DE CARTERA. 7.APLICACIÓN DE ENCUESTAS DE SATISFACCIÓN. </t>
  </si>
  <si>
    <t xml:space="preserve">LA PRESENTE ORDEN TIENE POR OBJETO: 1. APOYAR LA FACULTAD DE CIENCIAS EMPRESARIALES Y ECONÓMICAS EN EL PROCESO DE ADMISIÓN AL PROGRAMA DE ESPECIALIZACIÓN EN FORMULACIÓN Y GESTIÓN INTEGRAL DE PROYECTOS, CON LA COLABORACIÓN DEL GRUPO DE ADMISIONES, REGISTROS Y CONTROL ACADÉMICO. 2. PRESENTAR DENTRO DE LAS FECHAS ESTABLECIDAS LA PROGRAMACIÓN DE ACTIVIDADES ACADÉMICAS, JUNTO CON EL RESPECTIVO PRESUPUESTO DE INGRESOS Y GASTOS, CON EL VISTO BUENO DEL DECANO/A DE LA FACULTAD DE CIENCIAS EMPRESARIALES Y ECONÓMICAS 3. APOYAR A LA FACULTAD DE CIENCIAS EMPRESARIALES Y ECONÓMICAS EN EL MONITOREO DE LA ORGANIZACIÓN Y MARCHA DEL PROGRAMA DE ESPECIALIZACIÓN EN FORMULACIÓN Y GESTIÓN INTEGRAL DE PROYECTOS, EN CONSONANCIA CON LAS DETERMINACIONES DEL CONSEJO DE PROGRAMA Y EL CONSEJO DE FACULTAD. 4. PRESENTAR INFORMES REQUERIDOS EN LOS QUE SE PLANTEEN LOS BALANCES SOBRE LA SITUACIÓN ACADÉMICA Y FINANCIERA DE LOS ESTUDIANTES DEL PROGRAMA DE ESPECIALIZACIÓN EN FORMULACIÓN Y GESTIÓN INTEGRAL DE PROYECTOS. 5. APOYAR EN LA PRESENTACIÓN DEL PRESUPUESTO SEMESTRAL DE EJECUCIÓN DEL PROGRAMA, AL DECANO(A) DE LA FACULTAD. 6. ASESORAR A LA FACULTAD DE CIENCIAS EMPRESARIALES Y ECONÓMICAS EN LOS PROCESOS DE AUTOEVALUACIÓN, DE EVALUACIÓN DE PARES Y DE ACREDITACIÓN DEL RESPECTIVO PROGRAMA. 7. APOYAR A LA FACULTAD DE CIENCIAS EMPRESARIALES Y ECONÓMICAS EN EL DISEÑO DE ESTRATEGIAS, DIVULGACIÓN Y PUBLICIDAD DE LOS PROGRAMAS OFERTADOS DE POSTGRADOS Y FORMACIÓN CONTINUA. 8. APOYAR LA RESPUESTA A LAS SOLICITUDES QUE PUEDAN SURGIR ENTRE ESTUDIANTES, PROFESORES Y JURADOS, EN PARTICULAR CON LOS DIRECTORES DE MONOGRAFÍA, TRABAJO DE INVESTIGACIÓN Y TESIS. 9. APOYAR A LA FACULTAD DE CIENCIAS EMPRESARIALES Y ECONÓMICAS EN EL SEGUIMIENTO A LAS PETICIONES, QUEJAS, RECLAMOS Y TRÁMITES JUDICIALES PRESENTADOS DURANTE EL DESARROLLO DEL PROGRAMA. 10. APOYAR EL A LA FACULTAD DE CIENCIAS EMPRESARIALES Y ECONÓMICAS EN EL SEGUIMIENTO, ANTE LAS INSTANCIAS COMPETENTES (INTERNAS DE LA UNIVERSIDAD O EXTERNAS A ELLA) A LAS SOLICITUDES DE APROBACIÓN, REGISTRO CALIFICADO, ACTUALIZACIÓN Y APERTURA. </t>
  </si>
  <si>
    <t xml:space="preserve">LA PRESENTE ORDEN TIENE POR OBJETO: 1. APOYAR EN LA ATENCIÓN AL PÚBLICO EN GENERAL 2. APOYAR EN LA EXPEDICIÓN DE PAZ Y SALVOS 3. APOYAR EN EL INGRESO DE LOS PAGOS DE CUOTAS, A LA BASE DE DATOS CORRESPONDIENTES A LOS CRÉDITOS CORTO PLAZO (BASE DE DATOS ANTIGUA) 4. APOYAR EN LA ELABORACIÓN DE VOLANTES DE CONSIGNACIÓN PARA EL PAGO DE LAS CUOTAS MENSUALES (RECAUDO VIGENCIA ANTERIOR) 5. APOYAR EN LA ORGANIZACIÓN, RELACIONAR Y ENTREGAR DOCUMENTACIÓN PARA EL ARCHIVO DE GESTIÓN. 6. APLICAR ENCUESTAS DE SATISFACCIÓN. 7. APOYAR EN EL ENVÍO DE DEUDA A LOS CORREOS ELECTRÓNICOS DE LOS DEUDORES Y CODEUDORES. 8. APOYAR EN LA REALIZACIÓN DE LLAMADAS TELEFÓNICAS GESTIONANDO EL COBRO DE LAS DEUDAS DE CRÉDITOS CORTO PLAZO QUE TIENE LOS ESTUDIANTES DE LAS DIFERENTES, MODALIDADES (PRESENCIAL, IDEA, POSGRADOS Y DIPLOMADOS). 9. LLEVAR REPORTES ESTADÍSTICOS DE LAS LLAMADAS DE GESTIÓN DE COBRO REALIZADAS. 10. REALIZAR MENSUALMENTE INFORME DE EFECTIVIDAD DEL PROCESO DE GESTIÓN DE COBRO POR MEDIO DE LLAMADAS TELEFÓNICAS REALIZADAS. 11. APOYAR EN EL ENVÍO DE NOTIFICACIONES DE DEUDA A LOS CORREOS ELECTRÓNICOS DE LOS DEUDORES Y CODEUDORES. </t>
  </si>
  <si>
    <t xml:space="preserve">LA PRESENTE ORDEN TIENE POR OBJETO: 1. APOYAR LA PARTICIPACIÓN DE TODOS LOS ESTAMENTOS UNIVERSITARIOS, ESTUDIANTES, DOCENTES Y FUNCIONARIOS, EN LAS DISCIPLINAS DEPORTIVAS DE LA INSTITUCIÓN Y LA PARTICIPACIÓN DE CARÁCTER RECREATIVO, FORMATIVO Y REPRESENTATIVO PARA EL FORTALECIMIENTO DE LOS PROCESOS DEPORTIVOS DE LA INSTITUCIÓN. 2. APOYAR EN LA PLANIFICACIÓN Y DESARROLLO INTERCAMBIOS, TORNEOS, CAMPEONATOS, OLIMPIADAS Y/O EVENTOS INTERNOS DEL ORDEN LOCAL, DEPARTAMENTAL, REGIONAL, NACIONAL E INTERNACIONAL. 3. COORDINAR EL PROCESO DE SELECCIÓN DE LOS DEPORTISTAS EN CADA ESTAMENTO (DOCENTE, FUNCIONARIO Y ESTUDIANTES) QUE CONFORMAN LAS DELEGACIONES QUE REPRESENTARÁN A LA UNIVERSIDAD EN INTERCAMBIOS, TORNEOS, CAMPEONATOS, OLIMPIADAS Y/O EVENTOS EXTERNOS DEL ORDEN LOCAL, DEPARTAMENTAL, REGIONAL, NACIONAL E INTERNACIONAL. 5. DILIGENCIAR OPORTUNAMENTE TODOS LOS FORMATOS ESTABLECIDOS POR BIENESTAR UNIVERSITARIO EN EL SISTEMA DE GESTIÓN DE LA CALIDAD Y OTROS PROCESOS. 6. ENTREGAR OPORTUNAMENTE INFORMES ESTADÍSTICOS DE LAS ACTIVIDADES REALIZADAS, ASÍ COMO LAS PARTICIPACIONES DE LOS ESTAMENTOS UNIVERSITARIOS EN LAS MISMAS. 7.APOYAR EN EL REGISTRO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EN EL ACOMPAÑAMIENTO A LAS ACTIVIDADES REALIZADAS POR LOS INSTRUCTORES DE MANERA VIRTUAL Y PRESENCIAL EN CADA UNA DE LAS DISCIPLINAS DEPORTIVAS OFRECIDAS POR LA INSTITUCIÓN. 11. APOYAR EN LA COORDINACIÓN DEL PROCESO DE ADMISIÓN DE ASPIRANTES A LOS CUPOS POR DEPORTISTAS OFRECIDOS POR LA INSTITUCIÓN A TRAVÉS DEL ACUERDO SUPERIOR NO. 026 DE 2017 “POR EL CUAL SE ESTABLECEN DISPOSICIONES EN MATERIA DE INSCRIPCIÓN, SELECCIÓN, ADMISIÓN Y OTORGAMIENTO DE CUPOS ESPECIALES Y ESTÍMULOS A DEPORTISTAS Y ARTISTAS”. 12. APOYAR EN LA SUPERVISIÓN DE LAS ACTIVIDADES REALIZADAS EN EL ÁREA DE DEPORTES DE LA DIRECCIÓN DE BIENESTAR UNIVERSITARIO. </t>
  </si>
  <si>
    <t xml:space="preserve">LA PRESENTE ORDEN TIENE POR OBJETO: 1. APOYAR LA ATENCIÓN AL PÚBLICO EN GENERAL. 2. APOYAR EN LA ELABORACIÓN DE PAZ Y SALVOS. 3. INGRESAR PAGOS DE CUOTAS, A LA BASE DE DATOS CORRESPONDIENTES A LOS CRÉDITOS CORTO PLAZO. 4. APOYAR EN LA ELABORACIÓN DE VOLANTES DE CONSIGNACIÓN PARA EL PAGO DE LAS CUOTAS MENSUALES (RECAUDO VIGENCIA ANTERIOR). 5. APOYAR EN LA ELABORACIÓN DE CONSTANCIAS REQUERIDAS POR LOS ESTUDIANTES. 6. TRAMITAR REEMBOLSO, CRUCES DE CUENTAS Y RE LIQUIDACIONES DE DEUDAS ESTUDIANTES DE ICETEX. 7.  APOYAR EN LA ORGANIZACIÓN, RELACIONAR Y ENTREGAR DOCUMENTACIÓN PARA EL ARCHIVO DE GESTIÓN. 8. APOYAR EN EL TRAMITE Y RESPUESTA A LAS SOLICITUDES PRESENTADAS POR LOS ESTUDIANTES. 9. APLICAR ENCUESTAS DE SATISFACCIÓN. 10 APOYAR EN EL TRAMITE A LAS SOLICITUDES (COMUNICACIÓN INTERNA Y CORREO ELECTRÓNICOS) DE LA POBLACIÓN DE ESTUDIANTES DE ICETEX. 11. APOYAR EN EL SEGUIMIENTO ACTA DE LIQUIDACIÓN DEL 7 DE FEBRERO DE 2006 DEL CONVENIO 12-0307 SUSCRITO ENTRE LA UNIVERSIDAD DEL MAGDALENA Y EL INSTITUTO COLOMBIANO DE CRÉDITO EDUCATIVO Y ESTUDIOS TÉCNICOS EN EL EXTERIOR, MARIANO OSPINA PÉREZ – ICETEX CÓDIGO 12-0213. </t>
  </si>
  <si>
    <t xml:space="preserve">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CON EL CARGUE DE LOS CONTRATOS, MODIFICACIONES Y LIQUIDACIONES DE LAS ORDENES DE PRESTACIÓN DE SERVICIOS PROFESIONALES Y APOYO EN LA GESTIÓN EN LA PLATAFORMA SIGEP EN LOS PLAZOS ESTABLECIDOS POR PARTE DEL DEPARTAMENTO ADMINISTRATIVO DE LA FUNCIÓN PÚBLICA. 3.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4. APOYAR EL CARGUE DE INFORMACIÓN PRECONTRACTUAL, CONTRACTUAL Y POSTCONTRACTUAL A LA PLATAFORMA DEL SECOP II DE TODOS LOS PROCESOS DE CONTRATACIÓN QUE ADELANTE LA UNIVERSIDAD A TRAVÉS DE LA VICERRECTORÍA ADMINISTRATIVA Y LA DIRECCIÓN ADMINISTRATIVA.  5. APOYAR CON LA REVISIÓN EN LA PLATAFORMA DEL GEDOCO DE LOS DOCUMENTOS NECESARIOS PARA LA LIQUIDACIÓN DE HONORARIOS DE ÓRDENES DE SERVICIOS PROFESIONALES Y DE APOYO A LA GESTIÓN DE LA VICERRECTORÍA Y/O DIRECCIÓN ADMINISTRATIVA. 6. EMITIR CONCEPTOS Y RESOLVER CONSULTAS QUE EN LAS MATERIAS RELACIONADAS CON EL DERECHO LABORAL Y/O ADMINISTRATIVO, ESPECIALMENTE EN EL ÁREA PENSIONAL. 7. RESOLVER LAS PETICIONES QUE SE LE HAGAN A LA UNIVERSIDAD DEL MAGDALENA DENTRO DE LOS PLAZOS Y/O TÉRMINOS ESTABLECIDOS EN LA LEY, QUE LE SEAN TRASLADADAS. 8. RENDIR INFORMES MENSUALES O CUANDO EL SUPERVISOR ASÍ LO REQUIERA, SOBRE LAS ACTIVIDADES DESARROLLADAS EN CUMPLIMIENTO DE LA ORDEN DE PRESTACIÓN DE SERVICIOS. </t>
  </si>
  <si>
    <t xml:space="preserve">LA PRESENTE ORDEN TIENE POR OBJETO: 1. PRESTAR ASESORÍA, EMITIR CONCEPTOS Y RESOLVER CONSULTAS EN LAS MATERIAS RELACIONADAS CON EL DERECHO LABORAL Y/O ADMINISTRATIVO, QUE LE SEAN SOLICITADOS POR EL RECTOR, LA DIRECCIÓN DE TALENTO HUMANO Y DEMÁS AUTORIDADES QUE DESIGNE LA ALTA DIRECCIÓN. EN EL CASO DE QUE LOS CONCEPTOS SE DEBAN ENTREGAR POR ESCRITO, ÉSTOS DEBERÁN SER RUBRICADOS POR EL CONTRATISTA. 2. RESOLVER LAS PETICIONES QUE SE LE HAGAN A LA UNIVERSIDAD DEL MAGDALENA DENTRO DE LOS PLAZOS Y/O TÉRMINOS ESTABLECIDOS EN LA LEY, QUE LE SEAN TRASLADADAS POR PARTE DEL RECTOR, DE LA DIRECCIÓN DE TALENTO HUMANO Y DEMÁS AUTORIDADES QUE DESIGNE LA ALTA DIRECCIÓN. 3. ATENDER Y REPRESENTAR A LA UNIVERSIDAD DEL MAGDALENA EN LOS PROCEDIMIENTOS Y ACTUACIONES ADMINISTRATIVAS, PROCESOS JUDICIALES Y ACCIONES PÚBLICAS QUE EL RECTOR, LA DIRECTORA DE TALENTO HUMANO Y DEMÁS AUTORIDADES DEL ÁREA ADMINISTRATIVA Y DE DIRECCIÓN DE LA UNIVERSIDAD REQUIERAN Y HACER SOBRE ÉSTAS LOS SEGUIMIENTOS REQUERIDOS. 4. ELABORAR ACTOS ADMINISTRATIVOS, MINUTAS Y DEMÁS DOCUMENTOS QUE LE SEAN SOLICITADOS POR EL RECTOR, POR LA DIRECCIÓN DE TALENTO HUMANO Y DEMÁS AUTORIDADES QUE DESIGNE LA ALTA DIRECCIÓN. 5. FORMULAR LOS PROCESOS Y PROCEDIMIENTOS DE TIPO JURÍDICO QUE SEAN REQUERIDOS POR EL RECTOR, LA DIRECCIÓN DE TALENTO HUMANO Y DEMÁS AUTORIDADES QUE DESIGNE LA ALTA DIRECCIÓN. 6. COMPILAR Y ACTUALIZAR LAS NORMAS LEGALES, DE JURISPRUDENCIA DOCTRINA Y DE LOS CONCEPTOS QUE TENGAN RELACIÓN CON EL ÁMBITO DE COMPETENCIA DE LA UNIVERSIDAD. 7. APOYAR EN EL BUEN MANEJO DEL ARCHIVO Y LA CORRESPONDENCIA QUE LE SEAN ASIGNADOS. 8. RENDIR INFORMES MENSUALES, SOBRE LAS ACTIVIDADES DESARROLLADAS, EN CUMPLIMIENTO DE LA PRESENTE ORDEN DE PRESTACIÓN DE SERVICIOS. </t>
  </si>
  <si>
    <t xml:space="preserve">LA PRESENTE ORDEN TIENE POR OBJETO: 1. APOYAR EN LA ORGANIZACIÓN DE LOS EXPEDIENTES QUE LE SEAN ASIGNADOS, DE ACUERDO CON LOS PROCEDIMIENTOS Y DIRECTRICES INSTITUCIONALES. 2. APOYAR LA ELABORACIÓN DE INVENTARIOS DOCUMENTALES DE LOS ARCHIVOS QUE LES SEAN ASIGNADOS. 3. APOYAR LAS ACTIVIDADES DE REPROGRAFÍA QUE SEAN ESTABLECIDAS. </t>
  </si>
  <si>
    <t xml:space="preserve">LA PRESENTE ORDEN TIENE POR OBJETO: 1. APOYAR LAS ACTIVIDADES DE ARTICULACIÓN DEL SISTEMA DE ASEGURAMIENTO DE LA CALIDAD INSTITUCIONAL CON LAS FACULTADES Y PROGRAMAS ACADÉMICOS. 2. APOYAR EN LA ESTANDARIZACIÓN DE LOS PROCESOS DE ASEGURAMIENTO DE LA CALIDAD DE LAS FACULTADES Y PROGRAMAS ACADÉMICOS 3. APOYAR EN EL SEGUIMIENTO A LOS INDICADORES Y ACTIVIDADES DE LOS PROYECTOS DE PLAN DE ACCIÓN ASOCIADOS A LOS PROCESOS DE ACREDITACIÓN. 4. APOYAR EN EL FORTALECIMIENTO DE LOS PROCESOS DE AUTOEVALUACIÓN, ACREDITACIÓN Y MEJORAMIENTO CONTINUO. 5. APOYAR EN LOS PROCESOS DE AUTOEVALUACIÓN CON FINES DE RENOVACIÓN DE REGISTROS CALIFICADOS. 6. APOYAR EN LOS PROCESOS DE RADICACIÓN DE LAS SOLICITUDES O RENOVACIONES DE REGISTRO CALIFICADO O ACREDITACIÓN 7. APOYAR A COORDINAR EL CARGUE, REGISTRO EN PLATAFORMA Y TABULACIÓN DE LAS ENCUESTAS, AUTOEVALUACIONES, Y PERCEPCIONES DERIVADAS DE LOS PROCESOS DE ACREDITACIONES DE LOS PROGRAMAS Y FACULTADES. </t>
  </si>
  <si>
    <t xml:space="preserve">LA PRESENTE ORDEN TIENE POR OBJETO: 1. REALIZAR SEGUIMIENTO AL DESARROLLO DE LAS PRÁCTICAS DE FORMATIVAS QUE REALIZAN LOS DIFERENTES PROGRAMAS DE LA FACULTAD DE CIENCIAS DE LA SALUD. 2. APOYAR A LA COORDINACIÓN DE LA CLÍNICA DE SIMULACIÓN PARA QUE SE DÉ EL CORRECTO FUNCIONAMIENTO Y APROVECHAMIENTO DE LOS EQUIPOS UTILIZADOS EN LAS PRÁCTICAS ACADÉMICAS. 3. REALIZAR LA INSTALACIÓN DE EQUIPOS BIOMÉDICOS, ACTUALIZACIÓN DE SOFTWARE DE LOS SIMULADORES Y DE REDES ELÉCTRICAS DE LA CLÍNICA DE SIMULACIÓN. 4. REALIZAR LA INSTALACIÓN Y SEGUIMIENTO DE CÁMARAS INTERNAS DE LA CLÍNICA DE SIMULACIÓN APLICADAS A EXÁMENES PRÁCTICOS DE LA CLÍNICA. </t>
  </si>
  <si>
    <t xml:space="preserve">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 6. APOYAR EN LA REALIZACIÓN DE INFOGRAFÍAS EN BLOQUE 10. 7. APOYAR EN LA ELABORACIÓN DE CORTINILLAS Y ANIMACIONES PARA LOS MATERIALES AUDIOVISUALES DEL CETEP. 8.APOYAR EN EL DISEÑO DE INTERFACES GRÁFICAS DE DESARROLLOS TECNOLÓGICOS DEL CETEP." </t>
  </si>
  <si>
    <t xml:space="preserve">LA PRESENTE ORDEN TIENE POR OBJETO: 1. APOYAR EN EL SEGUIMIENTO DE LOS RECAUDOS DE LAS PRINCIPALES FUENTES DE FINANCIACIÓN DEL PRESUPUESTO DE LA INSTITUCIÓN. 2. SOLICITAR AL GRUPO DE PRESUPUESTO LOS INFORMES DE EJECUCIONES PRESUPUESTALES DE INGRESOS Y EGRESOS ELABORADOS TRIMESTRALMENTE PARA ENVIARLOS A LA OFICINA ASESORA DE PLANEACIÓN PARA SU PUBLICACIÓN EN LA PÁGINA DE TRANSPARENCIA Y ACCESO A INFORMACIÓN PÚBLICA. 3. SOLICITAR AL GRUPO DE CONTABILIDAD LOS ESTADOS FINANCIEROS DEFINITIVOS ELABORADOS MENSUALMENTE PARA ENVIARLOS A LA OFICINA ASESORA DE PLANEACIÓN PARA SU PUBLICACIÓN EN LA PÁGINA DE TRANSPARENCIA Y ACCESO A INFORMACIÓN PÚBLICA. 4. DILIGENCIAR LOS FORMATOS DE ACTUALIZACIÓN FINANCIERA ENVIADAS POR LOS BANCOS. 5. ASESORAR Y APOYAR EN EL CONTROL DE LOS PROCEDIMIENTOS INTERNOS, RELACIONADOS CON LA GESTIÓN DE COBRO DE LAS DEUDAS DE CRÉDITOS A CORTO PLAZO QUE TIENEN LOS ESTUDIANTES EN LAS DIFERENTES MODALIDADES. 6. ASESORAR EN LA ELABORACIÓN DE NUEVOS PROCEDIMIENTOS DE LA DIRECCIÓN FINANCIERA RELACIONADOS CON LAS PROYECCIONES DE LOS COSTOS DE LOS PROGRAMAS DE FORMACIÓN AVANZADA Y FORMACIÓN CIENTÍFICA DIRIGIDA A LOS DOCENTES DE LA UNIVERSIDAD DEL MAGDALENA. </t>
  </si>
  <si>
    <t xml:space="preserve">LA PRESENTE ORDEN TIENE POR OBJETO: 1. APOYAR EN LA TOMA FÍSICA DE LOS INVENTARIOS POR DEPENDENCIA.2 APOYAR EN EL DISEÑO DEL SISTEMA DEL CONTROL DE BIENES. 3. APOYAR EN LOS PROCESOS DE RECEPCIÓN, CODIFICACIÓN Y ALMACENAMIENTO DE LOS BIENES. 4. APOYAR EN LA CREACIÓN DE LAS BASES DE DATOS DE LOS BIENES. 5 APOYAR EN LOS PROCESOS DE ENTREGA DE BIENES DE DEVOLUTIVOS.6. APOYAR EN LA CONSTRUCCIÓN DE REPORTES EN POWER BI PARA EL ANÁLISIS DE DATOS EN LA DEPENDENCIA. 7. APOYAR EN LOS ACTIVIDADES RELACIONADAS CON LA BAJAS DE LOS BIENES DEVOLUTIVOS. </t>
  </si>
  <si>
    <t xml:space="preserve">LA PRESENTE ORDEN TIENE POR OBJETO: 1. APOYAR AL DIRECTOR DE BIENESTAR UNIVERSITARIO, EN LOS PROCESOS DE GESTIÓN DE CONTRATACIÓN PARA "BIENESTAR UNIVERSITARIO" DE CONFORMIDAD AL SISTEMA DE GESTIÓN INTEGRAL, TENIENDO EN CUENTA LOS FUNDAMENTOS Y LINEAMIENTOS IMPARTIDOS POR EL GRUPO DE GESTIÓN DE LA CALIDAD. 2.  APOYAR A LA DIRECCIÓN DE BIENESTAR UNIVERSITARIO EN LA FORMULACIÓN, SEGUIMIENTO Y EVALUACIÓN DEL PLAN DE ACCIÓN Y DE INVERSIÓN DE LA DIRECCIÓN. 3. APOYAR AL DIRECTOR DE BIENESTAR UNIVERSITARIO EN EL MANEJO FINANCIERO DE LA DIRECCIÓN, NECESARIOS PARA EL PERFECTO DESARROLLO DE LAS ACTIVIDADES CULTURALES, DEPORTIVAS, DE SALUD Y DESARROLLO HUMANO ESTABLECIDAS EN EL PLAN DE ACCIÓN. 4. APOYAR AL DIRECTOR DE BIENESTAR UNIVERSITARIO EN LOS TRÁMITES ADMINISTRATIVOS CONTRACTUALES DE SONDEO, PROYECCIÓN PRESUPUESTAL, Y RECEPCIÓN DE DOCUMENTACIÓN DE PROPONENTES. 5.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6. APOYAR A LA DIRECCIÓN DE BIENESTAR UNIVERSITARIO EN LA ORGANIZACIÓN Y ARCHIVO DE LA DOCUMENTACIÓN CONCERNIENTE A LA CONTRATACIÓN DE PROVEEDORES DE LA DIRECCIÓN. 7. APOYAR A LA DIRECCIÓN DE BIENESTAR UNIVERSITARIO, EN LA PRESENTACIÓN DE INFORMES DEL PROCESO "BIENESTAR UNIVERSITARIO" SEGÚN LO SOLICITADO POR LA OFICINA ASESORA DE PLANEACIÓN. </t>
  </si>
  <si>
    <t xml:space="preserve">LA PRESENTE ORDEN TIENE POR OBJETO: 1. APOYAR EN EL MANTENIMIENTO Y MEJORA DE LOS PROCEDIMIENTOS, GUÍAS Y DOCUMENTACIÓN DEL PROCESO DE ACREDITACIÓN DENTRO DEL SISTEMA DE GESTIÓN INSTITUCIONAL INTEGRAL. 2. APOYAR EN LOS PROCESOS DE AUDITORÍA INTERNA Y AUDITORÍA EXTERNA. 3. REALIZAR LA MEDICIÓN Y SATISFACCIÓN DEL USUARIO A TRAVÉS DE ENCUESTAS, INDICADORES Y OTRAS HERRAMIENTAS DE SEGUIMIENTO AL PROCESO DE ACREDITACIÓN. 4. APOYAR EN EL SEGUIMIENTO DE LOS INDICADORES DE LOS PROYECTOS DEL PLAN DE ACCIÓN. 5. APOYAR LOS PROCESOS DE FOCALIZACIÓN DE PROGRAMAS ACADÉMICOS PARA ACREDITACIÓN DE ALTA CALIDAD. 6. APOYAR EN LA CUALIFICACIÓN, CAPACITACIÓN Y ACTUALIZACIÓN DE LOS MIEMBROS DE LA COMUNIDAD ACADÉMICA EN PROCESOS DE AUTOEVALUACIÓN Y MEJORAMIENTO CONTINUO QUE ESTÉN LIGADAS AL CUMPLIMIENTO DEL PLAN DE ACCIÓN DE LA OFICINA. 7. APOYAR EN EL SEGUIMIENTO DE LOS INDICADORES DE LOS PROYECTOS DEL PLAN DE ACCIÓN. 8. APOYAR LOS PROCESOS DE FOCALIZACIÓN DE PROGRAMAS ACADÉMICOS PARA ACREDITACIÓN DE ALTA CALIDAD. </t>
  </si>
  <si>
    <t xml:space="preserve">LA PRESENTE ORDEN TIENE POR OBJETO: 1. APOYAR EN LA ATENCIÓN BÁSICA, OPORTUNA Y ADECUADA EN CONSULTA COMO ODONTÓLOGO A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TELEFÓNICA Y PRESENCIAL A LOS MIEMBROS DE LA COMUNIDAD UNIVERSITARIA QUE REQUIERAN INFORMACIÓN SOBRE LAS DISTINTOS SERVICIOS DE BIENESTAR.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t>
  </si>
  <si>
    <t xml:space="preserve">LA PRESENTE ORDEN TIENE POR OBJETO: 1. APOYAR LA ATENCIÓN AL PÚBLICO CON CARTERA EN COBRO PRE JURÍDICO Y JURÍDICO. 2. APOYAR EN LA ELABORACIÓN DE VOLANTES DE CONSIGNACIÓN PARA EL PAGO DE LAS CUOTAS MENSUALES (RECAUDO VIGENCIA ANTERIOR). 3. APOYAR EN LA EXPEDICIÓN DE CONSTANCIA REQUERIDAS POR LOS ESTUDIANTES. 4. APOYAR EN LA ORGANIZACION, RELACIONAR Y ENTREGAR DOCUMENTACIÓN PARA EL ARCHIVO DE GESTIÓN. 5. APOYAR EL ENVIÓ DE NOTIFICACIÓN DE DEUDA A LOS CORREOS ELECTRÓNICOS DE LOS DEUDORES Y CODEUDORES. 6. APOYAR EN LA REALIZACIÓN DE LAS LLAMADAS TELEFÓNICAS GESTIONANDO EL COBRO DE LAS DEUDAS DE CRÉDITOS CORTO PLAZO QUE TIENEN LOS ESTUDIANTES DE LAS DIFERENTES MODALIDADES (PRESENCIAL, IDEA, POSGRADOS Y DIPLOMADOS). 7. APOYAR EL CONTROL DE LAS LLAMADAS DE GESTIÓN DE COBRO REALIZADAS. 8. REALIZAR MENSUALMENTE INFORME DE EFECTIVIDAD DEL PROCESO DE GESTIÓN DE COBRO POR MEDIO DE LLAMADAS TELEFÓNICAS REALIZADAS. 9. APLICAR ENCUESTA DE SATISFACCIÓN. </t>
  </si>
  <si>
    <t xml:space="preserve">LA PRESENTE ORDEN TIENE POR OBJETO: 1. ASESORAR Y APOYAR LA COORDINACIÓN Y EJECUCIÓN DE PLANES Y PROYECTOS RELACIONADOS CON LA GESTIÓN AMBIENTAL Y SANITARIA. 2. ASESORAR Y APOYAR EN LA CONSTRUCCIÓN DE PROCESOS, PROCEDIMIENTOS Y ACTIVIDADES RELACIONADOS CON LA GESTIÓN AMBIENTAL Y SANITARIA. 3. ASESORAR Y APOYAR EN LA DEFINICIÓN DE LAS ACTIVIDADES DE SEGUIMIENTO, CONTROL Y EVALUACIÓN DE LA GESTIÓN AMBIENTAL Y SANITARIA AL INTERIOR DE LA UNIVERSIDAD, ESPECIALMENTE, EN CUMPLIMIENTO DE LAS NORMAS LEGALES Y REGLAMENTARIAS APLICABLES. 4. ASESORAR Y APOYAR EN LA GESTIÓN ANTE AUTORIDADES AMBIENTALES Y/O DEMÁS AUTORIDADES COMPETENTES RELACIONADAS CON EL COMPONENTE AMBIENTAL, LOS TRÁMITES PERTINENTES PARA LA OBTENCIÓN DE PERMISOS, AUTORIZACIONES, LICENCIAS Y CONCESIONES. 5. APOYAR EN LA PROYECCIÓN DE RESPUESTAS OPORTUNAS, CONFIABLES Y ADECUADAS, DE ACUERDO A LAS NORMAS LEGALES Y REGLAMENTARIAS, A LAS SOLICITUDES, DERECHOS DE PETICIÓN Y DEMÁS REQUERIMIENTOS ADMINISTRATIVOS DE LA GESTIÓN AMBIENTAL Y SANITARIA QUE PRESENTEN, TANTOS LOS USUARIOS INTERNOS COMO EXTERNOS. 6. APOYAR EN LA ATENCIÓN A LAS VISITAS QUE PROGRAMEN LAS AUTORIDADES AMBIENTALES A LAS DEPENDENCIAS QUE SEAN OBJETO DE SEGUIMIENTO O SOLICITUD DE PERMISOS AMBIENTALES Y SANITARIOS. 7. APOYAR LA SUPERVISIÓN TÉCNICA Y FINANCIERA DE CONTRATOS A CARGO DEL DIRECTOR ADMINISTRATIVO. 8. ELABORAR Y PREPARAR INFORMES SOBRE LA GESTIÓN AMBIENTAL DE LA INSTITUCIÓN. 9. APOYAR LA ACTUALIZACIÓN DEL DOCUMENTO PLAN DE CONTINGENCIAS PARA EL ALMACENAMIENTO DE HIDROCARBUROS EN LA UNIVERSIDAD. </t>
  </si>
  <si>
    <t xml:space="preserve">LA PRESENTE ORDEN TIENE POR OBJETO: 1. APOYAR EN LA ATENCIÓN DE LLAMADAS TELEFÓNICAS 2. APOYAR EN LA ORGANIZACIÓN Y DIGITALIZACIÓN DE EXPEDIENTES, DE ACUERDO CON LOS PROCEDIMIENTOS Y DIRECTRICES INSTITUCIONALES. 3. APOYAR EN LA ELABORACIÓN DE INVENTARIOS DOCUMENTALES DE ARCHIVOS. 4. APOYAR EN LA ELABORACIÓN DE INFORMES RELACIONADOS CON LA GESTIÓN DOCUMENTAL. 5. APOYAR EN LA ORGANIZACIÓN DE EXPEDIENTES (FOLIACIÓN Y ROTULACIÓN DE CARPETAS). </t>
  </si>
  <si>
    <t xml:space="preserve">LA PRESENTE ORDEN TIENE POR OBJETO: 1. APOYAR EN LA REVISIÓN DE LOS CONTRATOS DE CÁTEDRA DEL CENTRO DE POSGRADOS Y FACULTADES Y APOYO EN LA REVISIÓN DE LAS RESOLUCIONES DE VINCULACIÓN Y ACTAS DE VINCULACIÓN.  2. APOYAR EN LA RECEPCIÓN Y VERIFICACIÓN DE LOS DOCUMENTOS PRECONTRACTUALES DE LOS DOCENTES CENTRO DE POSGRADOS Y FACULTADES.  3. APOYAR EN LA ELABORACIÓN DE LAS LIQUIDACIONES PLANILLAS DE PAGO DE LOS DOCENTES CATEDRÁTICOS DEL CENTRO DE POSGRADOS Y FACULTADES. 4. ELABORAR Y ACTUALIZAR BASE DE DATOS DE DOCENTES CATEDRÁTICOS DEL CENTRO DE POSGRADOS Y FACULTADES. 5. APOYAR EN EL SEGUIMIENTO A LAS BONIFICACIONES NO CONSTITUTIVAS DE DOCENTES DE PLANTA, OCASIONALES Y EMPLEADOS ADMINISTRATIVOS. 6.  APOYAR LA ENTREGA DE INFORMACIÓN ACTUALIZADA A LAS FACULTADES Y CENTRO DE POSGRADOS PARA LOS DIFERENTES INFORMES ANTE MINISTERIO DE EDUCACIÓN Y MINISTERIO DE HACIENDA. 7. APOYAR LA RECEPCIÓN Y VERIFICACIÓN DE LOS DOCUMENTOS PARA EL TRÁMITE DE PAGO CATEDRÁTICOS DEL CENTRO DE POSGRADOS Y FACULTADES. 8. APOYAR EN LA ORGANIZACIÓN DEL ARCHIVO DE HOJAS DE VIDA DE CATEDRÁTICOS DEL CENTRO DE POSGRADOS, DOCENTES DE CÁTEDRA, EMPLEADOS PÚBLICOS, DOCENTES DE PLANTA Y OCASIONALES. 9. APOYAR EN LA ATENCIÓN Y RESPUESTA A LAS SOLICITUDES, INQUIETUDES O REQUERIMIENTOS DE LOS DOCENTES DE CÁTEDRA DEL CENTRO DE POSGRADOS Y FACULTADES. 10. APOYAR EN LA ADMINISTRACIÓN DEL REGISTRO HISTÓRICO DE LA BASE DE DATOS DE LOS DOCENTES DE POSGRADOS Y FACULTADES. 11.  APOYAR EN LA PREPARACIÓN Y PRESENTACIÓN DE INFORMES PARA ENTES DE CONTROL, MEN, SNIES, CREE Y AUDITORÍAS INTERNAS Y EXTERNAS. 12. APOYAR EN LA PREPARACIÓN DE INFORMES SOLICITADOS POR OTRAS DEPENDENCIAS DE LA UNIMAGDALENA. 13. CUMPLIR CON LOS PROCEDIMIENTOS DEL PROCESO DE GESTIÓN DEL SISTEMA INTEGRAL DE LA CALIDAD "COGUI +". 14. APOYAR CON LA ORGANIZACIÓN Y CLASIFICACIÓN DEL ARCHIVO DE LOS DOCUMENTOS CONFORME A LAS DISPOSICIONES QUE EN MATERIA DE GESTIÓN DOCUMENTAL SE ADOPTEN EN LA UNIVERSIDAD. </t>
  </si>
  <si>
    <t xml:space="preserve">LA PRESENTE ORDEN TIENE POR OBJETO: 1. APOYAR AL DIRECTOR FINANCIERO EN EL SEGUIMIENTO Y ANÁLISIS DE INDICADORES DE GESTIÓN FINANCIERO. 2. APOYAR AL DIRECTOR FINANCIERO EN LAS ACTIVIDADES DEL SISTEMA DE GESTIÓN DE CALIDAD DEL PROCESO FINANCIERO BAJO LA NORMA ISO 9001:2015. 3. APOYAR A LA DIRECCIÓN FINANCIERA EN EL CONTROL Y SEGUIMIENTO DE LOS MAPAS DE RIESGOS DEL PROCESO FINANCIERO. 4. ASESORAR AL DIRECTOR FINANCIERO EN LA ELABORACIÓN Y PRESENTACIÓN DE INFORMES ANTE EL GRUPO DE SISTEMA DE GESTIÓN DE LA CALIDAD. 5. APOYAR A LA DIRECCIÓN FINANCIERA EN LA ACTUALIZACIÓN DE LOS PROCEDIMIENTOS, GUÍAS, INSTRUCTIVOS Y MANUALES DE LA GESTIÓN FINANCIERA 6. ASESORAR AL DIRECTOR FINANCIERO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t>
  </si>
  <si>
    <t xml:space="preserve">LA PRESENTE ORDEN TIENE POR OBJETO: 1. APOYAR EN EL DESARROLLO DE LAS ACTIVIDADES DE LA VICERRECTORÍA ACADÉMICA Y SUS UNIDADES RELACIONADAS CON EL PROCESO CONTRACTUAL DE SUS PROVEEDORES, ELABORACIÓN DE ACTOS ADMINISTRATIVOS EN VIRTUD DE DELEGACIONES ADMINISTRATIVAS, CONSOLIDACIÓN DE RESERVAS DE HOTELES Y ELABORACIÓN DE INFORMES. 2. APOYAR EN EL CARGUE DE INFORMACIÓN DE MODIFICACIONES, ADICIONES, TERMINACIONES Y LIQUIDACIONES DE LAS ÓRDENES Y CONTRATOS DE PROVEEDORES EXPEDIDOS POR LA VICERRECTORÍA ACADÉMICA EN LAS PLATAFORMAS SIA OBSERVA Y SECOP L Y II, EN LOS PLAZOS ESTABLECIDOS, PREVIA VERIFICACIÓN DE LOS SOPORTES EXIGIDOS. 3. APOYAR EN LA REVISIÓN, ELABORACIÓN Y VALIDACIÓN DE LOS DOCUMENTOS PRECONTRACTUALES Y CONTRACTUALES DE LOS CONTRATOS ADELANTADOS POR LA VICERRECTORÍA ACADÉMICA DE CONFORMIDAD CON EL ESTATUTO DE CONTRATACIÓN DE LA INSTITUCIÓN. 4. APOYAR CON LA REDACCIÓN DE LAS ACTAS DE INICIO, SUSPENSIÓN, REINICIO, ADICIÓN EN VALOR, ADICIÓN EN PLAZO, ADICIÓN EN PLAZO Y VALOR U OTRO SÍ MODIFICATORIO, Y/O TERMINACIÓN DE LAS ÓRDENES DE PROVEEDORES. 5. APOYAR EN LA PREPARACIÓN DE LOS INFORMES, RESPUESTAS Y DEMÁS DOCUMENTOS EXIGIDOS POR LAS AUTORIDADES COMPETENTES REFERENTES A ASUNTOS DE CONTRATACIÓN DE LA VICERRECTORÍA ACADÉMICA. 6. APOYAR A LA VICERRECTORÍA ACADÉMICA EN LA REVISIÓN, ELABORACIÓN Y VALIDACIÓN DE LOS ACTOS ADMINISTRATIVOS Y FORMATOS QUE SE REQUIERA EXPEDIR POR EL DESPACHO DEL VICERRECTOR ACADÉMICO. 7. RENDIR INFORMES MENSUALES O CUANDO EL SUPERVISOR ASÍ LO REQUIERA, SOBRE LAS ACTIVIDADES DESARROLLADAS EN CUMPLIMIENTO DE LA ORDEN DE PRESTACIÓN DE SERVICIOS. </t>
  </si>
  <si>
    <t xml:space="preserve">LA PRESENTE ORDEN TIENE POR OBJETO: 1. APOYAR AL GRUPO DE CONTABILIDAD EN LA CREACIÓN, REVISIÓN Y DEPURACIÓN DE LA BASE DE TERCEROS EN EL SISTEMA DE INFORMACIÓN FINANCIERO – SINAP-. 2. APOYAR AL GRUPO DE CONTABILIDAD EN EL PROCESO DE RECEPCIÓN Y ARCHIVO DE LAS COMUNICACIONES INTERNAS Y EXTERNAS. 3. APOYAR AL GRUPO DE CONTABILIDAD EN LA REVISIÓN DEL PROCESO DE RECEPCIÓN Y REVISIÓN DE DOCUMENTOS PROVENIENTES DE LA DIRECCIÓN FINANCIERA Y DEL GRUPO DE PRESUPUESTO CORRESPONDIENTES A LOS SOPORTES PARA LA ELABORACIÓN DE LAS OBLIGACIONES PRESUPUÉSTALES Y LAS CUENTAS POR PAGAR SIN AFECTACIÓN. 4. APOYAR AL PROFESIONAL ESPECIALIZADO DEL GRUPO DE CONTABILIDAD EN LA REVISIÓN DEL PROCESO DE RADICACIÓN Y ENTREGA A LA DIRECCIÓN FINANCIERA DE LAS OBLIGACIONES PRESUPUÉSTALES ELABORADAS EN EL GRUPO DE CONTABILIDAD, Y SUGERIR LOS CAMBIOS NECESARIOS PARA EL MEJORAMIENTO DEL PROCESO. 5. APOYAR AL PROFESIONAL ESPECIALIZADO DEL GRUPO DE CONTABILIDAD EN LA ELABORACIÓN DEL INFORME DE AVANCE A LOS PLANES DE MEJORAMIENTO SUSCRITOS. 6. APOYAR AL PROFESIONAL ESPECIALIZADO DEL GRUPO DE CONTABILIDAD EN LAS ACTIVIDADES DE CIERRE. 7. APOYAR AL PROFESIONAL ESPECIALIZADO DEL GRUPO DE CONTABILIDAD EN LA CREACIÓN DE LOS USUARIOS PERFIL PRESUPUESTAL UNIVERSIDADES Y PERFIL TESORERO UNIVERSIDADES DENTRO DEL SIIF NACION. </t>
  </si>
  <si>
    <t xml:space="preserve">LA PRESENTE ORDEN TIENE POR OBJETO: 1. APOYAR EN LA ELABORACIÓN DE PROYECTOS DE COOPERACIÓN INTERNACIONAL EN EDUCACIÓN SUPERIOR. 2. APOYAR EN LA COORDINACIÓN DE PROYECTOS DE COOPERACIÓN INTERNACIONAL EN EDUCACIÓN SUPERIOR 3. APOYAR LOS PROCESOS DE GESTIÓN DE LA CALIDAD DE LA OFICINA DE RELACIONES INTERNACIONALES 4. APOYAR EN EL DESARROLLO DE AGENDAS DE COLABORACIÓN CON INSTITUCIONES INTERNACIONALES. 5. APOYAR EN LA ESTRATEGIA DE MOVILIZACIÓN DE RECURSOS INTERNACIONALES. </t>
  </si>
  <si>
    <t xml:space="preserve">LA PRESENTE ORDEN TIENE POR OBJETO: 1. APOYAR A LA DIRECCIÓN CURRICULAR Y DE DOCENCIA DE LA VICERRECTORÍA ACADÉMICA, EN LO RELACIONADO CON LOS PROCEDIMIENTOS GA-P09 "PROCEDIMIENTO DE VINCULACIÓN DOCENTE HORA CATEDRA" Y GA-P015 "PROCEDIMIENTO PARA REPORTE DE NOVEDADES AL ACTA DE VINCULACIÓN DE DOCENTES CATEDRÁTICOS", A PARTIR DEL DESARROLLO DE LAS SIGUIENTES ACTIVIDADES: A) APOYAR EN LA CONSOLIDACIÓN DE INFORMACIÓN BASE DE LAS FUENTES SIARE, CIARP Y SOLICITUDES ESPECÍFICAS DE FACULTADES, DEPARTAMENTO Y/O CENTRO, PARA LA VINCULACIÓN DE DOCENTES HORA CATEDRA. B) APOYAR EN LA PROYECCIÓN DE COSTOS PARA LA ELABORACIÓN DE PRESUPUESTOS Y REALIZACIÓN DE TRÁMITES ANTE LA OFICINA DE PRESUPUESTO. C) APOYAR EN LA ELABORACIÓN Y SEGUIMIENTO A TRÁMITE DE RESOLUCIONES, ACTAS DE VINCULACIÓN, ADICIÓN, DISMINUCIÓN Y/O MODIFICATORIOS DE CÁTEDRA DEL PERIODO ACADÉMICO. D) APOYAR EN LA ATENCIÓN A DOCENTES CATEDRÁTICOS, COORDINACIONES ACADÉMICAS Y DIRECCIONES DE PROGRAMA QUE REQUIEREN INFORMACIÓN EN TEMAS RELACIONADOS CON ADICIONES, DISMINUCIONES Y/O MODIFICATORIOS EN EL PERIODO. 2. APOYAR A LA DIRECCIÓN CURRICULAR Y DE DOCENCIA DE LA VICERRECTORÍA ACADÉMICA, EN LO RELACIONADO CON EL PROCEDIMIENTO GA-P21- “PROCEDIMIENTO PARA LA PLANEACIÓN, GESTIÓN Y DESARROLLO DE LAS PRÁCTICAS DE CAMPO DE LOS PROGRAMAS DE PREGRADO”, A PARTIR DEL DESARROLLO DE LAS SIGUIENTES ACTIVIDADES: A)APOYAR EN LA CONSOLIDACIÓN Y HACER SEGUIMIENTO DE REQUERIMIENTOS FINANCIEROS DE LOS PROGRAMAS, DEPARTAMENTO Y/O CENTRO B) APOYAR EN EL ACOMPAÑAMIENTO A LOS PROGRAMAS, DEPARTAMENTO Y/O CENTRO EN LOS TRÁMITES PRESUPUESTALES A QUE HAYA LUGAR. 3. APOYAR EN EL DESARROLLO DE LAS ACTIVIDADES DE LA VICERRECTORÍA ACADÉMICA, RELACIONADAS CON: A) APOYAR EN LA ELABORACIÓN DE RESOLUCIONES. B) APOYAR EN EL SEGUIMIENTO A LOS TRÁMITES DE PAGO ANTE LAS OFICINAS DE PRESUPUESTO Y CONTABILIDAD, EN LO QUE REFIERE A ASUNTOS Y ACTIVIDADES ACADÉMICAS. C) APOYAR EN EL DILIGENCIAMIENTO DE INFORMES PERIÓDICOS REQUERIDOS POR ENTES EXTERNOS (DANE, SNIES). 4) REALIZAR INFORMES PERIÓDICOS DERIVADOS DE LAS ACTIVIDADES CONTRACTUALES. </t>
  </si>
  <si>
    <t xml:space="preserve">LA PRESENTE ORDEN TIENE POR OBJETO: 1. APOYAR EN LA TOMA FÍSICA DE LOS INVENTARIOS POR DEPENDENCIA. 2. APOYAR EN LA DINÁMICA DE ACTUALIZACIÓN PERIÓDICA DE LOS INVENTARIOS. 3. APOYAR EN LOS PROCESOS DE RECEPCIÓN, CODIFICACIÓN Y ALMACENAMIENTO DE LOS BIENES. 4. APOYAR EN LOS PROCESOS DE ENTREGA DE BIENES DE CONSUMO. 5. APOYAR EN LOS PROCESOS DE ENTREGA DE BIENES DE DEVOLUTIVOS. 6. APOYAR EN LOS PROCESOS DE DESCARGAS DE BIENES. 7. APOYAR EN LAS ACTIVIDADES RELACIONADAS CON LAS BAJAS DE LOS BIENES DEVOLUTIVOS. </t>
  </si>
  <si>
    <t xml:space="preserve">LA PRESENTE ORDEN TIENE POR OBJETO: 1. APOYAR EN LA ATENCIÓN BÁSICA, OPORTUNA Y ADECUADA EN CONSULTA COMO MEDICO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PARTICIPAR EN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TELEFÓNICA Y PRESENCIAL A LOS MIEMBROS DE LA COMUNIDAD UNIVERSITARIA QUE REQUIERAN INFORMACIÓN, ATENCIÓN Y ORIENTACIÓN DE LOS SERVICIOS. 9. APOYAR AL SUPERVISOR EN LA ACTUALIZACIÓN DEL INVENTARIO DE LOS EQUIPOS DE OFICINA Y DE INSUMOS MÉDICOS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 11. APOYAR EN LA ATENCIÓN, SEGUIMIENTO Y CONTROL A TRAVÉS DE MEDIOS TECNOLÓGICOS, A LA COMUNIDAD UNIVERSITARIA QUE LO REQUIERA DE ACUERDO A SU ESPECIALIDAD. </t>
  </si>
  <si>
    <t xml:space="preserve">LA PRESENTE ORDEN TIENE POR OBJETO: 1. APOYAR EN EL DISEÑO Y COORDINACIÓN EL PLAN DE ACCIÓN DEL CENTRO DE ATENCIÓN INTEGRAL A LA INFANCIA. 2. APOYAR EN EL DISEÑO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TODOS LOS FORMATOS ESTABLECIDOS POR BIENESTAR UNIVERSITARIO EN EL SISTEMA DE GESTIÓN DE LA CALIDAD Y OTROS PROCESOS, PARA EL REGISTRO DE TODAS LAS ACTIVIDADES QUE SE REALICEN. 6. ENTREGAR OPORTUNAMENTE INFORMES ESTADÍSTICOS DE LAS ACTIVIDADES REALIZADAS, ASÍ COMO LAS PARTICIPACIONES DE LOS ESTAMENTOS UNIVERSITARIOS EN LAS MISMAS. 7. APOYAR EN EL CUIDADO DEL INVENTARIO DE IMPLEMENTOS Y EQUIPOS QUE LE SEAN ASIGNADOS, GARANTIZANDO EL BUEN USO DE LOS MISMOS. 8. MANTENER ACTUALIZADA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 LA DEL CENTRO. 11. APOYAR EL SEGUIMIENTO A LOS PROTOCOLOS DE LACTANCIA MATERNA DE ACUERDO A LO ESTABLECIDO POR LA LEY. 12. APOYAR LA COORDINACIÓN DEL PROCESO DE ADMISIÓN DE LOS NIÑOS Y MADRES BENEFICIARIOS DEL CENTRO. 13. APOYAR EN EL FOMENTO, DISEÑO Y DIVULGACIÓN DE ACTIVIDADES DE CARÁCTER FORMATIVO E INFORMATIVO RELACIONADOS CON LA LACTANCIA MATERNA Y EL DESARROLLO DE LOS NIÑOS. </t>
  </si>
  <si>
    <t xml:space="preserve">LA PRESENTE ORDEN TIENE POR OBJETO: 1. APOYAR EN LA RECEPCIÓN E INGRESO DE PERSONAL A CLÍNICA, ESTO INCLUYE A PACIENTES, DOCENTES, ESTUDIANTES Y PERSONAL DE APOYO. 2. APOYAR LA ENTREGA DE HISTORIAS CLÍNICAS Y REGISTROS 3. MANTENER ORGANIZADO, ACTUALIZADO Y SEGURO EL ARCHIVO DE HISTORIA CLÍNICA. 4. APOYAR EL REGISTRO DIARIO DE CONSULTAS DE LA CLÍNICA ODONTOLÓGICA. 5. APOYAR EN LA ATENCIÓN DE ESTUDIANTES, DOCENTES Y PÚBLICO EN GENERAL. 6. VERIFICAR EL BUEN MANEJO DE LOS RECURSOS MATERIALES DE LA CLÍNICA. 7. VERIFICAR LA SEGURIDAD, ORDEN Y LIMPIEZA DEL ÁREA DE TRABAJO. </t>
  </si>
  <si>
    <t xml:space="preserve">LA PRESENTE ORDEN TIENE POR OBJETO: 1. APOYAR LAS ACTIVIDADES DE RECEPCIÓN TELEFÓNICA Y ATENCIÓN PRESENCIAL DE APROXIMADAMENTE 900 DOCENTE QUE ATIENDEN UNA POBLACIÓN APROXIMADA DE 120 ESTUDIANTES DIARIAMENTE. 2. APOYAR EN LA ASIGNACIÓN Y SEGUIMIENTO DE LA UTILIZACIÓN DE SALAS DE CONSULTAS POR PARTE DE LOS DOCENTES 3. APOYAR PARA EL INGRESO DE DOCENTES A LOS CUBÍCULOS ASIGNADOS 4. APOYAR PARA LA ENTREGA DE LA SALA DE AUDIOVISUALES, SEGÚN ASIGNACIÓN EN EL SISTEMA SIARE. PARÁGRAFO PRIMERO: EN EL CASO QUE EL CONTRATISTA LO REQUIERA, UNIMAGDALENA PODRÁ FACILITARLE LOS EQUIPOS Y ESPACIO FÍSICO NECESARIO DENTRO DEL CAMPUS PARA LA EJECUCIÓN DEL OBJETO DE LA PRESENTE ORDEN. </t>
  </si>
  <si>
    <t xml:space="preserve">LA PRESENTE ORDEN TIENE POR OBJETO: 1. APOYAR LA ARTICULACIÓN ENTRE BIENESTAR UNIVERSITARIO Y TODOS LOS PROGRAMAS ACADÉMICOS DE LA FACULTAD DE HUMANIDADES. 2. APOYAR A LA DIRECCIÓN DE BIENESTAR UNIVERSITARIO EN EL SEGUIMIENTO DE LOS CASOS DE ESTUDIANTES Y DOCENTES CON DIFICULTADES REPORTADOS POR LA FACULTAD DE HUMANIDADES. 3. APOYAR A LA DIRECCIÓN DE BIENESTAR UNIVERSITARIO EN LA IMPLEMENTACIÓN DE ESTRATEGIAS DE PROMOCIÓN DE LOS SERVICIOS Y ACTIVIDADES DE BIENESTAR UNIVERSITARIO EN LA FACULTAD DE HUMANIDADES. 4.  ENTREGAR DE MANERA OPORTUNA Y BAJO SU RESPONSABILIDAD LOS INFORMES QUE SE LE SOLICITEN PARA SER PRESENTADOS EN OTRAS DEPENDENCIAS, CON SOPORTES ESTADÍSTICOS. 5. DILIGENCIAR OPORTUNAMENTE TODOS LOS FORMATOS ESTABLECIDOS POR BIENESTAR UNIVERSITARIO EN EL SISTEMA DE GESTIÓN DE LA CALIDAD. 6. APOYAR A LA DIRECCIÓN DE BIENESTAR UNIVERSITARIO EN LA PARTICIPACIÓN DE LOS ESTUDIANTES DE LA FACULTAD DE HUMANIDADES, EN EVENTOS ACADÉMICOS, CIENTÍFICOS, ARTÍSTICOS, CULTURALES Y DEPORTIVOS QUE PROGRAME LA INSTITUCIÓN. 7. APOYAR A LA DIRECCIÓN DE BIENESTAR UNIVERSITARIO EN LA ATENCIÓN A LOS MIEMBROS DE LA COMUNIDAD UNIVERSITARIA, DE MANERA PRESENCIAL Y VIRTUAL, QUE REQUIERAN INFORMACIÓN SOBRE LAS DISTINTAS ÁREAS DE BIENESTAR. 8. APOYAR EN LA PROYECCIÓN DE SOLICITUDES, INFORMES Y RESPUESTAS DE DERECHO DE PETICIÓN QUE LE SEAN SOLICITADAS A LA DIRECCIÓN. 9. APOYAR EN LA ELABORACIÓN DE POLÍTICAS, PROCEDIMIENTOS, PROTOCOLOS, MANUALES, GUÍAS, FORMATOS Y DEMÁS DOCUMENTOS QUE SE DEFINAN DENTRO DEL ALCANCE TÉCNICO PARA EL CUMPLIMIENTO DE LOS ESTÁNDARES DE CALIDAD. </t>
  </si>
  <si>
    <t xml:space="preserve">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AUDIOVISUALES.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TALES COMO MANTENIMIENTO DE EQUIPOS AUDIOVISUALES, INSTALACIÓN Y DESINSTALACIÓN, VERIFICACIÓN DEL ESTADO DE LOS CONECTORES DE LOS VIDEO BEAMS, DE LAS LÍNEAS DE PODER E INTERFACE. 9. APOYAR EN LA ENTREGA AL FINALIZAR LA ORDEN DE SERVICIO DEL INVENTARIO DE LOS EQUIPOS DEL LABORATORIO DETALLANDO EL ESTADO DE LOS MISMOS 10. APOYAR LA RECOLECCIÓN DE INFORMACIÓN DE SATISFACCIÓN DEL SERVICIO. </t>
  </si>
  <si>
    <t xml:space="preserve">LA PRESENTE ORDEN TIENE POR OBJETO: 1. APOYAR EN EL DESARROLLO DE LAS ACTIVIDADES RELACIONADAS CON LA GESTIÓN ACADÉMICA DE LA DIRECCIÓN CURRICULAR Y DE DOCENCIA EN EL PERIODO ACADÉMICO: A) APOYAR CON LA REVISIÓN Y VALIDACIÓN HOJAS DE VIDA Y DOCUMENTOS PRECONTRACTUALES DE LOS DOCENTES CATEDRÁTICOS EN EL SISTEMA SIGEP, PARA CUMPLIMIENTO CON NORMATIVIDAD NACIONAL, A PARTIR DE: •APOYAR CON LA CONSULTA DEL PERFIL PROFESIONAL DEL DOCENTE CATEDRÁTICO NUEVO Y ANTIGUO •APOYAR CON LA REVISIÓN DE LA DOCUMENTACIÓN PRECONTRACTUAL REGISTRADA Y CARGADA EN EL SISTEMA. •APOYAR CON LA REVISIÓN DE DOCUMENTACIÓN DE TITULACIÓN, EXPERIENCIA LABORAL, PROFESIONAL Y DOCUMENTOS ADICIONALES. •APOYAR CON LA VALIDACIÓN DE LAS HOJAS DE VIDA DE DOCENTES A VINCULAR EN EL PERIODO. B) APOYAR CON LA REVISIÓN Y ELABORACIÓN DE INFORMES PERIÓDICOS DE REPORTES RELACIONADOS CON LA TITULACIÓN DE DOCENTES EXTRAÍDA DEL SIGEP C) APOYAR EN EL CARGUE DE INFORMACIÓN DEL SISTEMA DE INFORMACIÓN DOCENTE. D)APOYAR CON LA ATENCIÓN A DOCENTES QUE REQUIEREN INFORMACIÓN EN TEMAS RELACIONADOS CON APOYO TECNOLÓGICO EN EL DILIGENCIAMIENTO DE LAS HOJAS DE VIDA EN EL SIGEP. E) APOYAR CON LA ELABORACIÓN DE MATERIAL PEDAGÓGICO Y PIEZAS INFORMATIVAS QUE SE REQUIERAN PARA ACTIVIDADES RELACIONADAS CON LOS PROCESOS DE: PLAN DE ACCIÓN CAPACITACIÓN Y CUALIFICACIÓN DOCENTE; PROCESO DE MONITORIAS ACADÉMICAS Y PROCESO DE INDUCCIÓN DOCENTE F. APOYAR EN LA REVISIÓN DE HOJAS DE VIDA PARA REALIZAR RE CATEGORIZACIONES DE DOCENTES CATEDRÁTICOS ANTIGUOS. </t>
  </si>
  <si>
    <t xml:space="preserve">LA PRESENTE ORDEN TIENE POR OBJETO: 1. APOYAR A LA VICERRECTORÍA ADMINISTRATIVA EN LA ELABORACIÓN Y PRESENTACIÓN DE INFORMES RELACIONADOS CON LA GESTIÓN ADMINISTRATIVA. 2. APOYAR EN EL DISEÑO, APLICACIÓN Y PROCESAMIENTO DE INDICADORES DE SEGUIMIENTO Y EVALUACIÓN DE LA GESTIÓN Y RESULTADOS INSTITUCIONALES. 3. APOYAR EN LA ORGANIZACIÓN Y SEGUIMIENTO A LA EJECUCIÓN ADMINISTRATIVA DE LOS DISTINTOS PROYECTOS DEL SISTEMA GENERAL DE REGALÍAS EJECUTADOS POR LA UNIVERSIDAD DEL MAGDALENA Y ADMINISTRADOS POR LA VICERRECTORÍA ADMINISTRATIVA. 4. APOYAR EN EL SEGUIMIENTO A LOS PROYECTOS QUE LA VICERRECTORÍA ADMINISTRATIVA ASIGNE A LA DIRECCIÓN ADMINISTRATIVA Y A LA DIRECCIÓN FINANCIERA. 5. APOYAR EN LA COMPILACIÓN, ORGANIZACIÓN Y ENVÍO DE INFORMACIÓN REQUERIDA EN DISTINTAS PLATAFORMAS DE SEGUIMIENTO Y CONTROL DE AVANCES DE LOS PROYECTOS DEL SISTEMA GENERAL DE REGALÍAS. 6. APOYAR EN EL SEGUIMIENTO A LOS PROYECTOS QUE LA VICERRECTORÍA ADMINISTRATIVA ASIGNE A LA DIRECCIÓN ADMINISTRATIVA Y A LA DIRECCIÓN FINANCIERA. </t>
  </si>
  <si>
    <t xml:space="preserve">LA PRESENTE ORDEN TIENE POR OBJETO: 1. APOYAR EN LA REVISIÓN Y APROBACIÓN EN LA PLATAFORMA GEDOCO DE LOS DOCUMENTOS NECESARIOS PARA LA GESTIÓN DE ÓRDENES DE SERVICIOS PROFESIONALES Y DE APOYO A LA GESTIÓN. 2. APOYAR EL CARGUE DE INFORMACIÓN PRECONTRACTUAL, CONTRACTUAL Y POSTCONTRACTUAL A LA PLATAFORMA DEL SIA OBSERVA DE LAS ORDENES DE PRESTACIÓN DE SERVICIOS PROFESIONALES Y DE APOYO A LA GESTIÓN DE LA VICERRECTORÍA ADMINISTRATIVA Y LA DIRECCIÓN ADMINISTRATIVA. 3. APOYAR EN LA VERIFICACIÓN DEL CUMPLIMIENTO DE LOS REQUISITOS EN LOS DOCUMENTOS REQUERIDOS PARA LA CELEBRACIÓN DE LAS ÓRDENES DE SERVICIOS PROFESIONALES Y DE APOYO A LA GESTIÓN QUE SUSCRIBA EL VICERRECTOR ADMINISTRATIVO Y EL DIRECTOR ADMINISTRATIVO. 4. APOYAR EL CARGUE DE INFORMACIÓN PRECONTRACTUAL, CONTRACTUAL Y POSTCONTRACTUAL A LA PLATAFORMA DEL SECOP DE TODOS LOS PROCESOS DE CONTRATACIÓN QUE ADELANTE LA UNIVERSIDAD A TRAVÉS DE LA VICERRECTORÍA ADMINISTRATIVA Y LA DIRECCIÓN ADMINISTRATIVA. 5. APOYAR EN LA ORGANIZACIÓN DEL ARCHIVO DIGITAL DE LAS ÓRDENES DE SERVICIOS PROFESIONALES Y DE APOYO A LA GESTIÓN SUSCRITAS POR EL VICERRECTOR ADMINISTRATIVO Y EL DIRECTOR ADMINISTRATIVO. 6. APOYAR LA ELABORACIÓN DE CERTIFICADOS CONTRACTUALES SOLICITADOS POR LOS DIFERENTES USUARIOS. 7. RENDIR INFORMES MENSUALES O CUANDO EL SUPERVISOR ASÍ́ LO REQUIERA, SOBRE LAS ACTIVIDADES DESARROLLADAS EN CUMPLIMIENTO DE LA ORDEN DE PRESTACIÓN DE SERVICIOS. </t>
  </si>
  <si>
    <t xml:space="preserve">LA PRESENTE ORDEN TIENE POR OBJETO: 1. APOYAR A LA DIRECCIÓN DE TALENTO HUMANO, EN EL DESARROLLO DE LA AGENDA Y EJECUCIÓN DEL PROGRAMA DE INDUCCIÓN Y REINDUCCIÓN. 2. APOYAR EN LA LOGÍSTICA, COORDINACIÓN Y DESARROLLO DE CAPACITACIONES Y EVENTOS ORGANIZADOS POR LA DIRECCIÓN DE TALENTO HUMANO. 3. APOYAR CON EL LEVANTAMIENTO DE INFORMACIÓN, SEGUIMIENTO, TABULACIÓN, CONSOLIDACIÓN DE LA BASE DE DATOS Y ESTADÍSTICAS REQUERIDOS POR LA DIRECCIÓN DE TALENTO HUMANO. 4. APOYAR EN LA ELABORACIÓN, SEGUIMIENTO Y CONSOLIDACIÓN DE LAS ENCUESTAS APLICADAS A TRAVÉS DE LOS GRUPOS INTERNOS DE LA DIRECCIÓN DE TALENTO HUMANO. 5. APOYAR EN LA ELABORACIÓN E IMPLEMENTACIÓN DE PROPUESTAS MOTIVADORAS, PARA INCENTIVAR LA PARTICIPACIÓN EN LAS CAPACITACIONES. 6. APOYAR A MANTENER ORGANIZADO LOS DOCUMENTOS REQUERIDOS, DE ACUERDO A LOS LINEAMIENTOS DEL GRUPO DE GESTIÓN DOCUMENTAL. 7. RENDIR INFORMES MENSUALES SOBRE LAS ACTIVIDADES DESARROLLADAS, EN CUMPLIMIENTO DE LA PRESENTE ORDEN DE PRESTACIÓN DE SERVICIOS. </t>
  </si>
  <si>
    <t xml:space="preserve">LA PRESENTE ORDEN TIENE POR OBJETO: 1. APOYAR EN LA RECEPCIÓN E INGRESO DE PERSONAL A CLÍNICA, ESTO INCLUYE A PACIENTES, DOCENTES, ESTUDIANTES Y PERSONAL DE APOYO. 2. REALIZAR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RECIBIR INSTRUMENTAL CONTAMINADO, LAVADO Y EMPAQUE DEL INSTRUMENTAL EN LA CENTRAL DE ESTERILIZACIÓN, DESPUÉS DEL TURNO CLÍNICO. 6. APOYAR EN EL PROCESO DE ESTERILIZACIÓN, LIMPIEZA Y DESINFECCIÓN DE LAS ÁREAS DE LA CLÍNICA ODONTOLÓGICA. </t>
  </si>
  <si>
    <t xml:space="preserve">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PROYECTAR ACUERDOS SUPERIORES, ACUERDOS ACADÉMICOS Y DEMÁS ACTOS ADMINISTRATIVOS QUE LE SEAN ASIGNADOS. 8. RENDIR INFORMES MENSUALES O CUANDO EL SUPERVISOR ASÍ LO REQUIERA, SOBRE LAS ACTIVIDADES DESARROLLADAS EN CUMPLIMIENTO DE LA ORDEN DE PRESTACIÓN DE SERVICIOS. </t>
  </si>
  <si>
    <t xml:space="preserve">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RECEPCIÓN DE LA DOCUMENTACIÓN REQUERIDA A LOS NUEVOS ESTUDIANTES DE LAS DIFERENTES MODALIDADES DE LA UNIVERSIDAD DEL MAGDALENA. 5. APOYAR LAS ACTIVIDADES DE REPROGRAFÍA QUE SEAN ESTABLECIDAS. </t>
  </si>
  <si>
    <t xml:space="preserve">LA PRESENTE ORDEN TIENE POR OBJETO: 1. ASESORAR Y APOYAR A LA DIRECCIÓN DE TALENTO HUMANO EN LA ELABORACIÓN Y/O REVISIÓN DE ACTOS ADMINISTRATIVOS RELACIONADOS CON LAS DIFERENTES SITUACIONES ADMINISTRATIVAS DE LOS SERVIDORES PÚBLICOS DOCENTES DE PLANTA, DOCENTES OCASIONALES, DOCENTES DE CÁTEDRA Y PENSIONADOS DE LA UNIVERSIDAD.  2. RESOLVER LAS PETICIONES QUE SE LE HAGAN A LA UNIVERSIDAD DEL MAGDALENA DENTRO DE LOS PLAZOS Y/O TÉRMINOS ESTABLECIDOS EN LA LEY, QUE LE SEAN TRASLADADAS POR PARTE DE LA DIRECCIÓN DE TALENTO HUMANO. 3. APOYAR EN LA REVISIÓN DE MINUTAS DE ACTAS DE VINCULACIÓN DE LOS DOCENTES DE CÁTEDRA Y OCASIONALES. 4. APOYAR EN LA PROYECCIÓN Y REVISIÓN DE RESPUESTA A PETICIONES PRESENTADAS POR ENTES DE CONTROL, ADMINISTRADORAS DE FONDOS DE PENSIONES Y EMPRESAS PRESTADORAS DE SERVICIO – EPS. 5. COMPILAR Y ACTUALIZAR LAS NORMAS LEGALES, DE JURISPRUDENCIA DOCTRINA Y DE LOS CONCEPTOS QUE TENGAN RELACIÓN CON EL ÁMBITO DE COMPETENCIA DE LA UNIVERSIDAD. 6. APOYAR EN EL BUEN MANEJO DEL ARCHIVO Y LA CORRESPONDENCIA QUE LE SEAN ASIGNADOS. 7. RENDIR INFORMES MENSUALES, SOBRE LAS ACTIVIDADES DESARROLLADAS, EN CUMPLIMIENTO DE LA PRESENTE ORDEN DE PRESTACIÓN DE SERVICIOS. </t>
  </si>
  <si>
    <t xml:space="preserve">LA PRESENTE ORDEN TIENE POR OBJETO: 1. APOYAR EN LA ATENCIÓN BÁSICA, OPORTUNA Y ADECUADA A LOS ESTUDIANTES QUE REQUIERAN EL SERVICIO EN TRABAJO SOCIAL. 2. APOYAR EN EL DILIGENCIAMIENTO OPORTUNO DE TODOS LOS FORMATOS ESTABLECIDOS POR BIENESTAR UNIVERSITARIO EN EL SISTEMA DE GESTIÓN DE LA CALIDAD. 3. PRESENTAR INFORMES AL SUPERVISOR SOBRE LAS ACTIVIDADES DESARROLLADAS Y PLANTEADAS EN EL PLAN DE TRABAJO, PARA LA VERIFICACIÓN Y EL CUMPLIMIENTO DE LAS METAS PROPUESTAS; EL INFORME DEBE TENER ANEXOS ESTADÍSTICOS. 4. APOYAR EN LA PLANEACIÓN, ORGANIZACIÓN Y EJECUCIÓN DE LOS PROGRAMAS DE ESTÍMULOS Y BECAS ESTUDIANTILES. 5. APOYAR EN EL PROCESO DE ESTUDIO Y DILIGENCIAMIENTO DE LAS FICHAS PARA LOS ESTUDIOS SOCIOECONÓMICOS DE LOS ESTUDIANTES QUE REQUIERAN ALGÚN ESTIMULO O BECA.  6. APOYAR EN EL PROCESO DE CARACTERIZACIÓN DE LOS ESTUDIANTES QUE REALICEN READMISIÓN A LOS DISTINTOS PROGRAMAS ACADÉMICOS. 7. APOYAR EN LA REALIZACIÓN DE LAS VISITAS DOMICILIARIAS QUE SE REQUIERAN EN EL MARCO DEL PROCESO DE ADMISIÓN PARA ASPIRANTES EN LA INSTITUCIÓN Y DURANTE EL PROCESO DE CAMBIO DE ESTRATO SOCIOECONÓMICO. 8. APOYAR EN LA ATENCIÓN TELEFÓNICA Y PRESENCIAL A LOS MIEMBROS DE LA COMUNIDAD UNIVERSITARIA QUE REQUIERAN INFORMACIÓN SOBRE LOS SERVICIOS DE BIENESTAR UNIVERSITARIO. 9. APOYAR AL SUPERVISOR EN LA ACTUALIZACIÓN DEL INVENTARIO DE LOS EQUIPOS E INSUMOS DE OFICINA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EN LA ATENCIÓN, SEGUIMIENTO Y CONTROL A TRAVÉS DE MEDIOS TECNOLÓGICOS, A LA COMUNIDAD UNIVERSITARIA QUE LO REQUIERA DE ACUERDO CON SU ESPECIALIDAD. </t>
  </si>
  <si>
    <t xml:space="preserve">LA PRESENTE ORDEN TIENE POR OBJETO: 1. APOYAR EN EL DISEÑO Y EN LA EJECUCIÓN DE PRODUCCIÓN AUDIOVISUAL, Y DESARROLLO DE LOS CONTENIDOS MULTIMEDIA PARA EL CETEP. 2. APOYAR EN LA ESCRITURA Y REVISIÓN DE LOS GUIONES RELACIONADOS CON LAS PRODUCCIONES AUDIOVISUALES. 3. APOYAR EN LA COORDINACIÓN Y EJECUCIÓN DE GRABACIONES DE IMÁGENES PARA LOS MATERIALES AUDIOVISUALES DEL CETEP. 4. APOYAR EN EL ACOMPAÑAMIENTO A DOCENTES EN LA REALIZACIÓN Y ESTRUCTURACIÓN DE PIEZAS AUDIOVISUALES PARA SUS CLASES. 5. APOYAR EN EL DISEÑO DE ESTRATEGIAS AUDIOVISUALES EN LA PLATAFORMA DE BLOQUE 10. 6. APOYAR LA INCLUSIÓN DE OPCIONES DE ACCESIBILIDAD EN LOS MATERIALES AUDIOVISUALES REALIZADOS. 7. APOYAR EN LA ASESORÍA DE LAS PUBLICACIONES DE LOS MATERIALES AUDIOVISUALES BAJO LA NORMATIVIDAD EXISTENTE. 8. APOYAR EN LA COORDINACIÓN DE CURSOS VIRTUALES EN LA PLATAFORMA DE BLOQUE. </t>
  </si>
  <si>
    <t xml:space="preserve">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ELABORAR MINUTAS PARA CONTRATOS, CONVENIOS, PROCESOS DE CONVOCATORIAS Y DEMÁS ACTOS ADMINISTRATIVOS QUE REQUIERA LA UNIVERSIDAD DEL MAGDALENA QUE LE SEAN SOLICITADOS. 5. PARTICIPAR EN LOS COMITÉ JURÍDICOS, CASOS JUDICIALES, CONCILIACIONES PREJUDICIALES, ACCIONES DE REPETICIÓN Y LLAMADOS EN GARANTÍAS, CUANDO EL JEFE DE LA OFICINA ASESORA JURÍDICA LE REQUIERA. 6. PROYECTAR ACUERDOS SUPERIORES, ACUERDOS ACADÉMICOS Y DEMÁS ACTOS ADMINISTRATIVOS QUE LE SEAN ASIGNADOS. 7. HACER SEGUIMIENTO A LOS DERECHOS DE PETICIÓN QUE DEBEN SER RESUELTOS POR OTRAS DEPENDENCIAS CUANDO ESTOS LE SEAN ASIGNADOS. 8. APOYAR AL CENTRO PARA LA REGIONALIZACIÓN DE LA EDUCACIÓN Y LAS OPORTUNIDADES – CREO, CUANDO ASÍ SE REQUIERA. 9. RENDIR INFORMES MENSUALES O CUANDO EL SUPERVISOR ASÍ LO REQUIERA, SOBRE LAS ACTIVIDADES DESARROLLADAS EN CUMPLIMIENTO DE LA ORDEN DE PRESTACIÓN DE SERVICIOS. </t>
  </si>
  <si>
    <t xml:space="preserve">LA PRESENTE ORDEN TIENE POR OBJETO: 1. APOYAR EN LA ATENCIÓN EN LOS DIFERENTES USUARIOS QUE SE PRESENTAN EN LOS DIFERENTES MEDIOS DE ATENCIÓN QUE DISPONE EL GRUPO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t>
  </si>
  <si>
    <t xml:space="preserve">LA PRESENTE ORDEN TIENE POR OBJETO: 1. APOYAR EN EL PROCESO DE INSCRIPCIÓN, SELECCIÓN Y ADMISIÓN DE NUEVOS ESTUDIANTES EN LA MODALIDAD DE PREGRADO A DISTANCIA. 2. APOYAR EL PROCESO DE MATRÍCULAS FINANCIERAS DE LOS ESTUDIANTES DE LA MODALIDAD DE PREGRADO VIRTUAL Y A DISTANCIA 3. APOYAR EN LA REVISIÓN DEL ESTADO ACADÉMICO Y FINANCIERO DE LOS ESTUDIANTES NUEVOS Y ANTIGUOS DE LA MODALIDAD DE PREGRADO A DISTANCIA. 4. APOYAR EN LA RECEPCIÓN Y TRAMITE DE PAZ Y SALVOS DE LOS ESTUDIANTES DE LA MODALIDAD DE PREGRADO A DISTANCIA, EMITIDOS POR EL GRUPO DE FACTURACIÓN CRÉDITO Y CARTERA. </t>
  </si>
  <si>
    <t xml:space="preserve">LA PRESENTE ORDEN TIENE POR OBJETO: 1. APOYAR EN LA JORNADA DE INDUCCIÓN AL EQUIPO DE PSICÓLOGOS ENTREVISTADORES. 2. REALIZAR ENTREVISTA EN LA FASE 1, A LOS ASPIRANTES PARA EL INGRESO A LA UNIVERSIDAD DEL MAGDALENA PARA EL PERIODO ACADÉMICO 2023-I, BAJO PREGUNTAS SEMIESTRUCTURADAS EN LAS CUALES MANIFIESTEN SUS ACTITUDES, APTITUDES, INTERESES Y VOCACIONALIDAD ANTE DETERMINADO PROGRAMA ACADÉMICO. 3. ELABORAR INFORMES INDIVIDUALES POR ASPIRANTES. 4. ELABORAR INFORMES POR PROGRAMA ASIGNADO A LA REALIZACIÓN DE LAS ENTREVISTAS DE ADMISIÓN 2023-I. 5. PARTICIPAR EN REQUERIMIENTOS A LOS QUE HAYA LUGAR Y QUE ESTÉN RELACIONADOS CON LOS INFORMES DE ENTREVISTAS. </t>
  </si>
  <si>
    <t xml:space="preserve">LA PRESENTE ORDEN TIENE POR OBJETO: PRESTAR SUS SERVICIOS PROFESIONALES COMO APOYO GENERAL A LA SUPERVISIÓN Y PROCESOS DE APRUEBA Y ENVÍA EN GESPROY PARA LOS PROYECTOS DEL SISTEMA GENERAL DE REGALÍAS EJECUTADOS POR LA UNIVERSIDAD DEL MAGDALENA, DESARROLLANDO LAS SIGUIENTES ACTIVIDADES: 1. APOYAR EL SEGUIMIENTO Y CONTROL A LAS OBLIGACIONES Y PRODUCTOS A ENTREGAR POR PARTE DEL EQUIPO ADMINISTRATIVO Y CIENTÍFICO-TÉCNICOS DE LOS PROYECTOS, GARANTIZANDO QUE LOS MISMOS CUMPLAN CON LOS REQUISITOS Y CONDICIONES ADMINISTRATIVAS, TÉCNICAS Y CIENTÍFICAS, DE CONFORMIDAD CON EL PROYECTO APROBADO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 LOS PROYECTOS. 4. SOLICITAR, TRAMITAR LAS CORRESPONDIENTES ACTAS DE SEGUIMIENTO, ACTAS DE AVANCE, ACTAS DE SUSPENSIÓN (CUANDO SE PRESENTEN CAUSALES PARA ELLO) ACTAS DE REANUDACIÓN, ACTA DE TERMINACIÓN, ACTA DE ENTREGA Y RECIBO A SATISFACCIÓN, ACTA DE LIQUIDACIÓN Y DEMÁS INFORMES QUE SE REQUIERAN EN EL SEGUIMIENTO DE LOS PROYECTOS. 5. SOLICITAR A LA DIRECCIÓN ADMINISTRATIVA Y FINANCIERA DE LOS PROYECTOS, ASÍ COMO A LA CIENTÍFICO-TÉCNICA DE LOS PROYECTOS, LOS INFORMES CUANDO LA SUPERVISIÓN LO CONSIDERE PERTINENTE SOBRE EL DESARROLLO Y EJECUCIÓN DE LOS CONTRATOS SUSCRITOS Y DE CONFORMIDAD CON EL PLAN O CRONOGRAMA DE TRABAJO ESTABLECIDO. 6. ANALIZAR Y CONCEPTUAR OPORTUNAMENTE SOBRE LAS CIRCUNSTANCIAS ESPECIALES QUE CONLLEVEN A LA NECESIDAD DE EFECTUAR CAMBIOS EN LAS CONDICIONES DE LOS DIFERENTES ÓRDENES O CONTRATOS DE LOS PROYECTOS PARA EL CABAL CUMPLIMIENTO DE LO PACTADO. 7. INFORMAR OPORTUNAMENTE LAS CONTINGENCIAS EN EL DESARROLLO DE LA SUPERVISIÓN DE LOS PROYECTOS. 8. APOYAR EL "APRUEBA Y ENVÍA" EN LA PLATAFORMA DE SEGUIMIENTO GESPROY SEGÚN LAS FECHAS DE SEGUIMIENTO ESTABLECIDAS PARA TAL FIN EN LA PLATAFORMA. 9. ASESORAR AL EQUIPO ADMINISTRATIVO DE LOS PROYECTOS EN RELACIÓN CON LA REALIZACIÓN DE INFORMES DE SEGUIMIENTO DE LOS AVANCES EN EJECUCIÓN. 10. APOYAR EN LA ELABORACIÓN DEL INFORME DE CUMPLIMIENTO DE APOYO A LA SUPERVISIÓN DE LA UNIVERSIDAD DEL MAGDALENA ANTE EL SISTEMA GENERAL DE REGALÍAS. </t>
  </si>
  <si>
    <t xml:space="preserve">LA PRESENTE ORDEN TIENE POR OBJETO: PRESTAR SUS SERVICIOS PROFESIONALES COMO APOYO A LA SUPERVISIÓN PARA PROYECTOS DEL SISTEMA GENERAL DE REGALÍAS EJECUTADOS POR LA UNIVERSIDAD DEL MAGDALENA, SEGÚN LE SEAN ASIGNADOS POR EL SUPERVISOR DE LA PRESENTE ORDEN,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ADOPTAR LAS MEDIDAS NECESARIAS TENDIENTES A MANTENER DURANTE EL DESARROLLO Y EJECUCIÓN DE LOS CONTRATOS, LAS CONDICIONES TÉCNICAS, ECONÓMICAS Y FINANCIERAS EXISTENTES AL MOMENTO DE LA CELEBRACIÓN DE ESTOS. 5. APOYAR CON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8. SOLICITAR, TRAMITAR LAS CORRESPONDIENTES ACTAS INICIO, ACTAS DE SEGUIMIENTO, ACTAS DE AVANCE, ACTAS DE SUSPENSIÓN (CUANDO SE PRESENTEN CAUSALES PARA ELLO) ACTAS DE REANUDACIÓN, ACTA DE TERMINACIÓN, ACTA DE ENTREGA Y RECIBO A SATISFACCIÓN, ACTA DE LIQUIDACIÓN Y DEMÁS QUE SE REQUIERAN. 9. SOLICITAR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ANALIZAR Y CONCEPTUAR OPORTUNAMENTE SOBRE LAS CIRCUNSTANCIAS ESPECIALES QUE CONLLEVEN A LA NECESIDAD DE EFECTUAR CAMBIOS EN LAS CONDICIONES DE LOS CONTRATOS PARA EL CABAL CUMPLIMIENTO DE LO PACTADO. ASÍ MISMO ESTUDIAR, EVALUAR Y ATENDER OPORTUNAMENTE LAS SUGERENCIAS, RECLAMACIONES Y CONSULTAS DEL CONTRATISTA. 11. INFORMAR OPORTUNAMENTE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 </t>
  </si>
  <si>
    <t xml:space="preserve">LA PRESENTE ORDEN TIENE POR OBJETO: SERVICIOS PROFESIONALES COMO ASISTENTE DE DIRECCIÓN PARA LOS PROYECTOS DEL SISTEMA GENERAL DE REGALÍAS EJECUTADOS POR LA UNIVERSIDAD DEL MAGDALENA, DESARROLLANDO LAS SIGUIENTES ACTIVIDADES: 1. APOYAR LA GESTIÓN OPERATIVA E INTEGRAL DEL PROYECTO EN RELACIÓN CON LA PLANIFICACIÓN, IMPLEMENTACIÓN Y SEGUIMIENTO A LOS PLANES Y CRONOGRAMAS APROBADOS. 2. APOYAR EN LA ELABORACIÓN DE INFORMES DE EJECUCIÓN DEL PROYECTO DE FORMA MENSUAL O A SOLICITUD DE LAS DISTINTAS INSTANCIAS DE SUPERVISIÓN DEL PROYECTO. 3. APOYAR EN LA VERIFICACIÓN DEL USO ADECUADO DE LOS RECURSOS FINANCIEROS PARA LA CONTRATACIÓN DEL TALENTO HUMANO, EQUIPOS Y SOFTWARES, SERVICIOS TECNOLÓGICOS, MATERIALES E INSUMOS, GASTOS DE VIAJE Y ADICIONALES; DE ACUERDO CON LAS NECESIDADES EN TÉRMINOS DE TIEMPO Y CANTIDAD REQUERIDO POR LOS INVESTIGADORES Y GESTORES DEL PROYECTO. 4. APOYAR A LA DIRECCIÓN ADMINISTRATIVA Y FINANCIERA EN LA ARTICULACIÓN DE LOS RECURSOS TÉCNICOS TECNOLÓGICOS Y LOGÍSTICOS EN CONJUNTO CON EL LÍDER CIENTÍFICO DEL PROYECTO Y LAS DIFERENTES DEPENDENCIAS, CON LA ESTRATEGIA DE ADMINISTRACIÓN ADECUADA PARA EL DESARROLLO DE LAS ACTIVIDADES DEL PROYECTO. 5. APOYAR LA COORDINACIÓN DE LAS ACTIVIDADES OPERATIVAS DE PLANEACIÓN Y PROGRAMACIÓN DE LA GESTIÓN ADMINISTRATIVA. 6. APOYAR EN LA ELABORACIÓN DE SOLICITUDES DE DISPONIBILIDAD PRESUPUESTAL, ESTUDIOS DE CONVENIENCIA, SOLICITUDES DE PROPONENTES Y LOS DEMÁS REQUERIMIENTOS PARA LA CONTRATACIÓN DE BIENES Y SERVICIOS PROFESIONALES Y NO PROFESIONALES. </t>
  </si>
  <si>
    <t xml:space="preserve">LA PRESENTE ORDEN TIENE POR OBJETO: 1. APOYAR AL SUPERVISOR Y COORDINADORES DE LA SUPERVISIÓN SOBRE LOS PROCESOS Y PROCEDIMIENTOS DE ORDEN JURÍDICO Y LEGAL EN EL MARCO DE LA NORMATIVIDAD VIGENTE. 2. APOYAR LA SUPERVISIÓN DE LOS ACTOS ADMINISTRATIVOS QUE SE REQUIERAN PARA EL DESARROLLO DEL APOYO A LA SUPERVISIÓN. 3. APOYAR LA SUPERVISIÓN PARA QUE LOS PROCESOS DE INSCRIPCIÓN Y SELECCIÓN DE LOS BENEFICIARIOS SE DÉ ACORDE A LOS TÉRMINOS DE REFERENCIA REQUERIDOS. 4. APOYAR LA SUPERVISIÓN DE LA VALIDACIÓN DE LOS PLANES DE INTERVENCIÓN BASADOS EN LA NORMATIVIDAD COLOMBIANA VIGENTE. 5. APOYAR LA SUPERVISIÓN DE LOS MÓDULOS – TALLERES, PARA EJERCER EL APOYO JURÍDICO QUE SE REQUIERA. 6. APOYAR LA SUPERVISIÓN DE LA IMPLEMENTACIÓN DE LOS PLANES DE INTERVENCIÓN. 7. APOYAR LA SUPERVISIÓN DEL CUMPLIMIENTO A CABALIDAD DE CADA UNA DE LAS ACTIVIDADES Y OBJETIVOS DE ACUERDO A LA NORMATIVIDAD VIGENTE. 8. APOYAR LA SUPERVISIÓN DE LA ELABORACIÓN DE INFORMES QUE SE REQUIERAN DURANTE LA EJECUCIÓN DEL PROYECTO. </t>
  </si>
  <si>
    <t xml:space="preserve">LA PRESENTE ORDEN TIENE POR OBJETO: 1. APOYAR LA SUPERVISIÓN DE LOS INFORMES FINANCIEROS Y CONTABLES QUE SE REQUIERAN EN EL MARCO DE LA SUPERVISIÓN DEL PROYECTO. 2. APOYAR LA SUPERVISIÓN DEL REGISTRO DE LAS TRANSACCIONES Y/O MOVIMIENTOS CONTABLES QUE SE EJECUTEN EN EL MARCO DEL APOYO A LA SUPERVISIÓN DEL PROYECTO. 3. APOYAR LA SUPERVISIÓN EN EL PROCESO DE VERIFICACIÓN DE LOS IMPUESTOS, RETENCIONES Y TRIBUTOS DE LAS FACTURAS EMITIDAS POR LOS PROVEEDORES. 4. APOYAR LA SUPERVISIÓN EN LA VALIDACIÓN DE LAS COTIZACIONES QUE SE PRESENTEN EN EL PROYECTO, MEDIANTE SONDEOS DE MERCADO. 5. APOYAR LA SUPERVISIÓN DE LAS VERIFICACIONES DE LAS CUENTAS DE COBRO POR PARTE DE LOS CONTRATISTAS. 6. APOYAR LA SUPERVISIÓN DEL CUMPLIMIENTO A CABALIDAD DE CADA UNA DE LAS ACTIVIDADES Y OBJETIVOS DE ACUERDO A LA NORMATIVIDAD VIGENTE. 7. APOYAR LA SUPERVISIÓN DEL CUMPLIMIENTO DE LA PROGRAMACIÓN DE LOS GIROS DE RECURSOS DEL SGR DEL PROYECTO. 8. APOYAR LA SUPERVISIÓN DE LOS INFORMES QUE SE REQUIERAN DURANTE LA EJECUCIÓN DEL PROYECTO. </t>
  </si>
  <si>
    <t xml:space="preserve">LA PRESENTE ORDEN TIENE POR OBJETO: REALIZAR LAS ACTIVIDADES EN EL ÁREA ADMINISTRATIVA DE LOS PROYECTOS DEL SISTEMA GENERAL DE REGALÍAS EJECUTADOS POR LA UNIVERSIDAD DEL MAGDALENA DE LA SIGUIENTE MANERA: 1. APOYAR LA GESTIÓN ADMINISTRATIVA DE PROYECTOS EN RELACIÓN CON EL SEGUIMIENTO Y CONTROL DE LA EJECUCIÓN DE LOS MISMO. 2. APOYAR EN LA ELABORACIÓN DE INFORMES DE EJECUCIÓN ADMINISTRATIVA Y FINANCIERA DE LOS PROYECTOS. 3. APOYAR EN EL TRAMITE ADMINISTRATIVO DE LOS PAGOS A PROVEEDORES EN LOS PROYECTOS QUE EJECUTA LA UNIVERSIDAD. 4. APOYAR A LA VICERRECTORÍA ADMINISTRATIVA DE LA UNIVERSIDAD DEL MAGDALENA EN EL REGISTRO Y CONTROL DE ACTIVIDADES LIGADAS A LA EJECUCIÓN ADMINISTRATIVA DE LOS PROYECTOS, EN LO REFERENTE A PROCESOS PRECONTRACTUALES Y CONTRACTUALES, VERIFICANDO LA DOCUMENTACIÓN REQUERIDA PARA CADA PROCESO GARANTIZANDO LA CORRECTA ADMINISTRACIÓN DE LOS RECURSOS. </t>
  </si>
  <si>
    <t xml:space="preserve">LA PRESENTE ORDEN TIENE POR OBJETO: SERVICIOS PROFESIONALES COMO APOYO A LA DIRECCIÓN DEL PROYECTO BPIN 2021000100084 DENOMINADO: "FORTALECIMIENTO DE LAS CAPACIDADES INSTITUCIONALES PARA LA INVESTIGACIÓN DEL CULTIVO Y REPRODUCCIÓN INDUCIDA DE LA LISA (MUGIL INCILIS) COMO UNA ALTERNATIVA PARA SU CONSERVACIÓN EN EL CARIBE COLOMBIANO MAGDALENA" REALIZANDO LAS SIGUIENTES ACTIVIDADES: 1. APOYAR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APOYAR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APOYAR EN LA REALIZACIÓN Y VERIFICACIÓN DE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t>
  </si>
  <si>
    <t xml:space="preserve">LA PRESENTE ORDEN TIENE POR OBJETO: 1. APOYAR LA SUPERVISIÓN DE LAS COMUNICACIONES INTERNAS Y EXTERNAS GENERADAS Y RECIBIDAS EN EL MARCO DEL PROYECTO. 2. APOYAR LA SUPERVISIÓN DEL CUMPLIMIENTO A CABALIDAD DE CADA UNA DE LAS ACTIVIDADES Y OBJETIVOS DEL PROYECTO. 3. APOYAR LA SUPERVISIÓN DEL CUMPLIMIENTO DE LA PROGRAMACIÓN DE LOS GIROS DE RECURSOS DEL SGR DEL PROYECTO. 4. APOYAR LA SUPERVISIÓN DEL PROCESO DE SELECCIÓN E INSCRIPCIÓN DE LOS BENEFICIARIOS QUE SE ENCUENTRAN EN EL PROYECTO. 5. APOYAR LA SUPERVISIÓN DEL PROCESO DE CARACTERIZACIÓN SOCIOECONÓMICA Y AMBIENTAL DE LOS BENEFICIARIOS Y SUS PREDIOS. 6. APOYAR LA SUPERVISIÓN DEL PROCESO FORMATIVO DE LOS MÓDULOS -TALLERES QUE SE OTORGARÁ A LOS BENEFICIARIOS EN EL MARCO DEL PROYECTO. 7. APOYAR LA SUPERVISIÓN DE LA CREACIÓN E IMPLEMENTACIÓN DEL PLAN DE INTERVENCIÓN EN CADA UNO DE LOS PREDIOS. 8. APOYAR LA SUPERVISIÓN DEL CUMPLIMIENTO EN LAS ENTREGAS DE PROVISIONES DE LOS MATERIALES E INSUMOS AGRÍCOLAS NECESARIOS PARA LA IMPLEMENTACIÓN DEL PLAN DE INTERVENCIÓN. 9. APOYAR LA SUPERVISIÓN DE LOS INFORMES QUE SE REQUIERAN DURANTE LA EJECUCIÓN DEL PROYECTO. </t>
  </si>
  <si>
    <t xml:space="preserve">LA PRESENTE ORDEN TIENE POR OBJETO: 1. APOYAR LA SUPERVISIÓN PARA LA GESTIÓN DE LOS ESPACIOS Y ELEMENTOS NECESARIOS PARA EL DESARROLLO DE REUNIONES, TALLERES Y ACTIVIDADES EN EL MARCO DEL PROYECTO. 2. APOYAR LA SUPERVISIÓN PARA LA ELABORACIÓN DE INFORMES QUE SE REQUIERAN DURANTE LA EJECUCIÓN DEL PROYECTO. 3. APOYAR LA SUPERVISIÓN EN EL DESARROLLO DE LA CARACTERIZACIÓN SOCIOECONÓMICA Y AMBIENTAL QUE CONTRIBUYA A LA CREACIÓN DE FICHAS TÉCNICAS. 4. APOYAR LA SUPERVISIÓN DE LA RECOLECCIÓN DE LA INFORMACIÓN NECESARIA PARA LOS PLANES DE INTERVENCIÓN. 5. APOYAR LA SUPERVISIÓN DE LA LOGÍSTICA DE LOS TALLERES QUE SE DESARROLLEN EN EL MARCO DEL PROYECTO. 6. APOYAR LA SUPERVISIÓN DE LA SISTEMATIZACIÓN DE LA EXPERIENCIA PARA LAS ACTIVIDADES REALIZADAS EN EL PROYECTO. 7. APOYAR LA SUPERVISIÓN PARA LA IMPLEMENTACIÓN DEL PLAN DE INTERVENCIÓN. 8. APOYAR LA SUPERVISIÓN DE LA VALIDACIÓN DE LA INFORMACIÓN PLASMADA EN LAS FICHAS TÉCNICAS DE LOS BENEFICIARIOS. 9. APOYAR LA SUPERVISIÓN PARA EL CUMPLIMIENTO A CABALIDAD DE CADA UNA DE LAS ACTIVIDADES Y OBJETIVOS DEL PROYECTO. 10. APOYAR LA SUPERVISIÓN PARA EL CUMPLIMIENTO DE LA PROGRAMACIÓN DE LOS GIROS DE RECURSOS DEL SGR DEL PROYECTO. </t>
  </si>
  <si>
    <t xml:space="preserve">LA PRESENTE ORDEN TIENE POR OBJETO: 1. APOYAR EN LA ORGANIZACIÓN DEL REGISTRO DEL PERSONAL CIENTÍFICO A CONTRATAR PARA PROYECTOS DE INVESTIGACIÓN. 2. APOYAR EN LA COORDINACIÓN PARA LA CREACIÓN DE USUARIOS DE LAS PLATAFORMAS GEDOCO Y SIGEP II DE NUEVOS CONTRATISTAS. 3. APOYAR EN LA ELABORACIÓN DEL REPORTE PARA LA ARL DE NUEVOS CONTRATISTAS. 4. APOYAR A LOS CONTRATISTAS EN EL PROCESO DE INCLUSIÓN DE DOCUMENTOS EN LA PLATAFORMA GEDOCO. 5. APOYAR CON LA INCLUSIÓN DE LOS DATOS DE LOS NUEVOS CONTRATOS EN LA PLATAFORMA GEDOCO. 6. APOYAR EN LA COORDINACIÓN DEL REPORTE DE LOS CONTRATOS EN EL SISTEMA DE INFORMACIÓN Y GESTIÓN DEL EMPLEO PÚBLICO SIGEP 7. REALIZAR LLAMADAS DE ACOMPAÑAMIENTO Y SEGUIMIENTO EN EL CARGUE DE DOCUMENTOS DEL PERSONAL A CONTRATAR. 8. APOYAR EN LA CREACIÓN Y ACTIVACIÓN DE USUARIOS EN LA PLATAFORMA SIGEP II. 9. APOYAR EN EL PROCESO DE INCLUSIÓN DE LOS CONTRATOS EN LA PLATAFORMA SIGEP II. 10. APOYAR LA ACTUALIZACIÓN DE LOS DOCUMENTOS CONTRACTUALES EN LA PLATAFORMA SIA OBSERVA. 11. APOYAR EL PROCESO DE CARNETIZACIÓN DE LOS NUEVOS CONTRATISTAS. </t>
  </si>
  <si>
    <t xml:space="preserve">LA PRESENTE ORDEN TIENE POR OBJETO: SERVICIOS PROFESIONALES REQUERIDOS EN LA REALIZACIÓN DE LAS SIGUIENTES ACTIVIDADES ENMARCADAS EN EL DESARROLLO DE LOS PROYECTOS DE REGALIAS, ASÍ: 1. APOYAR EN LA REVISIÓN LOS DOCUMENTOS SOPORTES QUE SON ENVIADOS AL GRUPO DE CONTABILIDAD, QUE HACEN PARTE DE TRÁMITES DE PAGO A LOS DIFERENTES PROVEEDORES DE BIENES Y SERVICIOS CONTRATADOS CON RECURSOS PROVENIENTES DEL SISTEMA GENERAL DE REGALÍAS. 2. APOYAR EN LA RADICACIÓN DE LAS CUENTAS POR PAGAR, UNA VEZ CULMINA SU ETAPA DE REVISIÓN; TANTO EN EL SISTEMA DE INFORMACIÓN FINANCIERO DE LA UNIVERSIDAD DEL MAGDALENA (SINAP) COMO EN EL SISTEMA DE PAGOS Y GIROS DE REGALÍAS SPGR DEL MINISTERIO DE HACIENDA. 3. APOYAR EN LA RADICACIÓN DE LAS OBLIGACIONES PRESUPUESTALES, UNA VEZ CULMINA SU ETAPA DE REVISIÓN; TANTO EN EL SISTEMA DE INFORMACIÓN FINANCIERO DE LA UNIVERSIDAD DEL MAGDALENA (SINAP) COMO EN EL SISTEMA DE PAGOS Y GIROS DE REGALÍAS SPGR DEL MINISTERIO DE HACIENDA. 4. APOYAR EN LA REVISIÓN EN CONJUNTO CON EL PROFESIONAL ESPECIALIZADO DEL GRUPO DE CONTABILIDAD, LA CODIFICACIÓN DE LOS MODELOS CONTABLES DEL SINAP QUE SEAN UTILIZADOS EN LA ELABORACIÓN DE CUENTAS POR PAGAR Y OBLIGACIONES PRESUPUESTALES REFERENTES AL SISTEMA GENERAL DE REGALÍAS. 5. APOYAR AL PROFESIONAL ESPECIALIZADO DEL GRUPO DE CONTABILIDAD EN LA ELABORACIÓN, CONCILIACIÓN Y PRESENTACIÓN DE LOS INFORMES SOLICITADOS POR LOS DIFERENTES ENTES DE CONTROL, RELACIONADOS A LA GESTIÓN CONTABLE DEL SISTEMA GENERAL DE REGALÍAS. </t>
  </si>
  <si>
    <t xml:space="preserve">LA PRESENTE ORDEN TIENE POR OBJETO: 1. APOYAR EN EL PROCESO DE INCLUSIÓN DE DOCUMENTOS EN LAS PLATAFORMAS SIA OBSERVA Y SECOP II. 2. APOYAR EN LA DIGITALIZACIÓN DE LOS DOCUMENTOS DE LOS PROCESOS CONTRACTUALES EXPEDIDOS POR LA VICERRECTORÍA ADMINISTRATIVA. 3. APOYAR EN LA COMUNICACIÓN DE LOS ACTOS ADMINISTRATIVOS A LA OFICINA DE PRESUPUESTO PARA LA ELABORACIÓN DE LOS REGISTROS PRESUPUESTALES. 4. APOYAR LA REVISIÓN DE INFORMES DE CONTRATACIÓN. </t>
  </si>
  <si>
    <t xml:space="preserve">LA PRESENTE ORDEN TIENE POR OBJETO: PRESTAR SUS SERVICIOS PROFESIONALES COMO APOYO A LA SUPERVISIÓN PARA PROYECTOS DEL SISTEMA GENERAL DE REGALÍAS EJECUTADOS POR LA UNIVERSIDAD DEL MAGDALENA, SEGÚN LE SEAN ASIGNADOS AL SUPERVISOR DE LA PRESENTE ORDEN, DESARROLLANDO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CON LA ADOPCIÓN DE LAS MEDIDAS NECESARIAS TENDIENTES A MANTENER DURANTE EL DESARROLLO Y EJECUCIÓN DE LOS CONTRATOS, LAS CONDICIONES TÉCNICAS, ECONÓMICAS Y FINANCIERAS EXISTENTES AL MOMENTO DE LA CELEBRACIÓN DE ESTOS. 5. APOYAR CON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8. SOLICITAR, TRAMITAR LAS CORRESPONDIENTES ACTAS INICIO, ACTAS DE SEGUIMIENTO, ACTAS DE AVANCE, ACTAS DE SUSPENSIÓN (CUANDO SE PRESENTEN CAUSALES PARA ELLO) ACTAS DE REANUDACIÓN, ACTA DE TERMINACIÓN, ACTA DE ENTREGA Y RECIBO A SATISFACCIÓN, ACTA DE LIQUIDACIÓN Y DEMÁS QUE SE REQUIERAN. 9. SOLICITAR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APOYAR EN EL ANALISIS Y CONCEPTO RELACIONADO CON LAS CIRCUNSTANCIAS ESPECIALES QUE CONLLEVEN A LA NECESIDAD DE EFECTUAR CAMBIOS EN LAS CONDICIONES DE LOS CONTRATOS PARA EL CABAL CUMPLIMIENTO DE LO PACTADO. ASÍ MISMO ESTUDIAR, EVALUAR Y ATENDER OPORTUNAMENTE LAS SUGERENCIAS, RECLAMACIONES Y CONSULTAS DEL CONTRATISTA. 11. INFORMAR OPORTUNAMENTE LAS CONTINGENCIAS EN EL DESARROLLO DE LA SUPERVISIÓN DE LOS PROYECTOS. 12. APOYAR EL PROCESO DE REGISTRO Y ENLACE DE INFORMACIÓN DE LOS PROYECTOS EN EL APLICATIVO GESPROY CUANDO SEA REQUERIDO. 13. AUNAR ESFUERZOS PARA LA ELABORACIÓN DEL INFORME DE CUMPLIMIENTO DE APOYO A LA SUPERVISIÓN DE LA UNIVERSIDAD DEL MAGDALENA ANTE EL SISTEMA GENERAL DE REGALÍAS. </t>
  </si>
  <si>
    <t xml:space="preserve">LA PRESENTE ORDEN TIENE POR OBJETO: SERVICIOS PROFESIONALES REQUERIDOS EN LA REALIZACIÓN DE LAS SIGUIENTES ACTIVIDADES ENMARCADAS EN EL DESARROLLO DE LOS PROYECTOS DE REGALIAS, ASÍ 1. APOYAR EN LA ADMINISTRACIÓN DE CUENTAS BANCARIAS Y CREACIÓN CUENTA BANCARIA DE TESORERÍA SISTEMA SPGR 2. APOYAR EN LA CREACIÓN, CONFIRMACIÓN Y APROBACIÓN DE CUENTA BANCARIA DE TERCEROS CON EL BANCO DE LA REPÚBLICA SISTEMA SPGR. 3. APOYAR EN LA REVISIÓN Y CAMBIO DE ESTADO DE CUENTAS BANCARIAS EN EL SISTEMA DE PRESUPUESTO Y GIRO DE REGALÍAS (SPGR). 4. APOYAR EN LA REVISIÓN DE DOCUMENTOS SOPORTES DE LAS ÓRDENES DE PAGO  5. REALIZAR ENDOSO DE ÓRDENES DE PAGOS POR ANTICIPOS Y CESIÓN DE DERECHOS EN EL SPGR. 6. APOYAR EN LA ELABORACIÓN DE ORDENES DE PAGOS PRESUPUESTALES Y NO PRESUPUESTALES DE DEDUCCIONES Y AUTORIZAR GIROS EN EL SPGR. 7. REVISAR REINTEGROS DE VIGENCIAS ANTERIORES EN EL SPGR 8. APOYAR EN LA ELABORACIÓN DE REINTEGROS DE ÓRDENES DE PAGO NO PRESUPUESTAL EN EL SPGR. 9) REALIZAR LOS REINTEGROS PRESUPUESTALES QUE CORRESPONDAN EN EL SPGR. 9.  APOYAR EN LA ELABORACIÓN DE COMPROBANTES DE INGRESOS CON CARGO DE RECURSOS DE REGALÍAS EN EL SINAP. 10. APOYAR EN LA RECEPCIÓN Y PROGRAMACIÓN PARA PAGO LAS OBLIGACIONES PRESUPUESTALES CON CARGO A RECURSOS DE REGALÍAS EN EL SINAP. 11. APOYAR EN LA ELABORACIÓN DE LOS COMPROBANTES DE EGRESOS DE LAS OBLIGACIONES CON CARGO A RECURSOS DE REGALÍAS EN EL SINAP. 12. REALIZAR LOS INFORMES DERIVADOS DE SUS ACTIVIDADES. </t>
  </si>
  <si>
    <t xml:space="preserve">LA PRESENTE ORDEN TIENE POR OBJETO: SERVICIOS PROFESIONALES COMO DIRECTOR ADMINISTRATIVO Y FINANCIERO DE LOS PROYECTOS: BPIN 2020000100036 DENOMINADO "IMPLEMENTACIÓN DE SISTEMAS PRODUCTIVOS EN LA PISCICULTURA MARINA DEL RÓBALO PARA EL FOMENTO DE SU PRODUCCIÓN EN EL DEPARTAMENTO DEL MAGDALENA", BPIN 2019000100064 DENOMINADO "FORTALECIMIENTO DE HABILIDADES Y COMPETENCIAS COMUNICATIVAS, INVESTIGATIVAS Y TECNOLÓGICAS ALREDEDOR DE LA MEMORIA HISTÓRICA Y CULTURAL EN NIÑOS, ADOLESCENTES Y JÓVENES DEL DEPARTAMENTO DEL CESAR" Y BPIN 2020000100758 DENOMINADO “DESARROLLO DE UN SISTEMA TECNOLÓGICO INTEGRADO PARA LA PROMOCIÓN DE LA SALUD MENTAL, PROBLEMÁTICAS PSICOSOCIALES, SOCIOEMOCIONALES Y PREVENCIÓN DE LA VIOLENCIA DE GÉNERO, CAUSADOS POR LA PANDEMIA DE LA COVID-19 EN EL DEPARTAMENTO DEL MAGDALENA”, DESARROLLANDO LAS SIGUIENTES ACTIVIDADES: 1. APOYAR LA GESTIÓN OPERATIVA E INTEGRAL DEL PROYECTO EN RELACIÓN CON LA PLANIFICACIÓN, IMPLEMENTACIÓN Y SEGUIMIENTO A LOS PLANES Y CRONOGRAMAS APROBADOS. 2. APOYAR EN EL DISEÑO E IMPLEMENTAR LOS INSTRUMENTOS REQUERIDOS PARA LA EJECUCIÓN DEL PROYECTO. 3. ALINEAR EN CONJUNTO CON EL LÍDER CIENTÍFICO DEL PROYECTO LAS ESTRATEGIAS PROPUESTAS PARA LA IMPLEMENTACIÓN DE LA RUTA METODOLÓGICAS DE LAS ACTIVIDADES DEL PROYECTO DE CTEL CON LOS MÉTODOS DE PLANIFICACIÓN DE LOS PROYECTOS DE INVERSIÓN PÚBLICA. 4. APOYAR LA COORDINACIÓN LA ARTICULACIÓN DE LOS RECURSOS TÉCNICOS TECNOLÓGICOS Y LOGÍSTICOS EN CONJUNTO CON EL LÍDER CIENTÍFICO DEL PROYECTO Y LAS DIFERENTES DEPENDENCIAS, CON LA ESTRATEGIA DE ADMINISTRACIÓN ADECUADA PARA EL DESARROLLO DE LAS ACTIVIDADES DEL PROYECTO. 5. ORIENTAR LOS LINEAMIENTOS DE PLANIFICACIÓN DEL PROYECTO Y PRESENTACIÓN DE INFORMES TÉCNICOS EN ARTICULACIÓN CON EL LÍDER CIENTÍFICO DEL PROYECTO. 6. APOYAR EN LA ELABORACIÓN DE INFORMES DE SEGUIMIENTO Y AVANCES DEL PROYECTO Y PRESENTARLOS ANTE LAS INSTANCIAS DE SUPERVISIÓN DEL PROYECTO 7. APOYAR EN EL SEGUIMIENTO DEL PROYECTO EN LA PLATAFORMA DEL GESPROY. </t>
  </si>
  <si>
    <t xml:space="preserve">LA PRESENTE ORDEN TIENE POR OBJETO: PRESTACIÓN DE SERVICIOS PROFESIONALES COMO APOYO TÉCNICO OPERATIVO EN EL MANEJO DEL APLICATIVO GESPROY, DESARROLLANDO LAS SIGUIENTES ACTIVIDADES: 1. REGISTRAR LOS CERTIFICADOS DE CUMPLE DE REQUISITOS PARA LOS PROCESOS PRECONTRACTUALES Y CONTRACTUALES DEL PROYECTO. 2. REGISTRAR Y ENLAZAR LOS PROCESOS PRECONTRACTUALES Y CONTRACTUALES ADELANTADOS CON LA GESTIÓN PRESUPUESTAL DEFINIDA POR LA DIRECCIÓN FINANCIERA DE LA UNIVERSIDAD DEL MAGDALENA. 3. ENLAZAR LOS PROCESOS PRECONTRACTUALES CON LA CONTRATACIÓN EFECTUADA POR LA UNIVERSIDAD DEL MAGDALENA PARA EL DESARROLLO DE LAS ACTIVIDADES RELACIONADAS CON EL LOGRO DE LOS OBJETIVOS PROPUESTOS POR LA FORMULACIÓN DEL PROYECTO. 4. REGISTRAR LA INFORMACIÓN RELACIONADA CON LOS CONTRATOS REALIZADOS: ACTAS DE INICIO, PÓLIZAS E INFORMES DE AVANCES EN LA EJECUCIÓN. 5. GESTIONAR Y VERIFICAR LA PROGRAMACIÓN DEL PROYECTO CON EL OBJETO DE DEFINIR EL HORIZONTE DE TIEMPO DE LAS ACTIVIDADES PARA EL SEGUIMIENTO EN LA EJECUCIÓN. 6. REVISAR Y REGISTRAR LAS PLANTILLAS DE CONTRATACIÓN ADELANTADAS POR EL PROYECTO. 7. REVISAR Y REGISTRAR LAS PLANTILLAS DE EJECUCIÓN DE ACTIVIDADES DE ACUERDO CON LOS INFORMES EJECUTIVOS DE LOS LÍDERES RESPONSABLES DEL PROYECTO. 8. APOYAR LAS INSTANCIAS DE SUPERVISIÓN DEL PROYECTO ANTE LOS REQUERIMIENTOS DEL DELEGADO DEL DNP PARA EL SEGUIMIENTO A LA GESTIÓN REALIZADA POR LA UNIVERSIDAD DEL MAGDALENA A LOS RECURSOS APROBADOS POR EL FACTOR. 9. APOYAR AL DELEGADO DEL REPRESENTANTE LEGAL DE LA UNIVERSIDAD DEL MAGDALENA A LA ACTIVIDAD DE APRUEBA Y ENVÍA ANTE EL SISTEMA DE SEGUIMIENTO, CONTROL Y EVALUACIÓN SSCE-DNP EN EL QUE SE DEJA CONSTANCIA DE LA VERACIDAD DE LOS REGISTROS REALIZADOS EN EL APLICATIVO DE GESTIÓN DE PROYECTOS GESPROY. </t>
  </si>
  <si>
    <t xml:space="preserve">LA PRESENTE ORDEN TIENE POR OBJETO: SERVICIOS PROFESIONALES REQUERIDOS EN LA REALIZACIÓN DE LAS SIGUIENTES ACTIVIDADES ENMARCADAS EN EL DESARROLLO DE LOS PROYECTOS DE REGALÍAS, ASÍ: 1. APOYAR EN LA PARAMETRIZACIÓN Y CREACIÓN DE CADA UNO DE LOS NIVELES, CUENTA, SUBCUENTA, CENTRO DE COSTO Y FUENTES DE INGRESOS, EN EL SISTEMA DE INFORMACIÓN SINAP. 2. APOYAR EN LA PARAMETRIZACIÓN Y CREACIÓN DE CADA UNO DE LOS NIVELES, CUENTA, SUBCUENTA, CENTRO DE COSTO, Y FUENTES DE EGRESOS EN EL SISTEMA DE INFORMACIÓN SINAP. 3. APOYAR EN LA CREACIÓN DE CODIFICACIÓN SICE, CONTRALORÍA, CHIP TANTO DE INGRESOS COMO EGRESOS. 4. APOYAR EN LA REALIZACIÓN DE MOVIMIENTOS DE ADICIÓN PRESUPUESTAL DE INGRESOS Y EGRESOS. 5. APOYAR EN LA CREACIÓN Y CODIFICACIÓN DE RUBROS DEL CATÁLOGO DE CLASIFICACIÓN PRESUPUESTAL. 6. APOYAR EN LA NOTIFICACIÓN AL GRUPO DE CONTABILIDAD Y TESORERÍA DE LOS RUBROS DE INGRESOS Y EGRESOS CREADOS CON CARGO A RECURSOS DEL PROYECTO PARA SU ENLACE CONTABLE Y CREACIÓN DE CONCEPTOS EN LA BASE DE DATOS DEL SISTEMA DE INFORMACIÓN SINAP. 7. APOYAR EN LA RECEPCIÓN, REVISIÓN, ADJUNTO Y CONTROL DE CADA UNA DE LAS SOLICITUDES DE CDP QUE EMITA EL ORDENADOR DEL GASTO CON CARGO AL PROYECTO. 8. APOYAR EN LA ELABORACIÓN DE CERTIFICADOS DE DISPONIBILIDAD PRESUPUESTAL EN EL SISTEMA DE INFORMACIÓN SINAP, QUE SE REQUIERAN. 9. APOYAR EN EL ENVÍO AL ORDENADOR DEL GASTO DE LOS CERTIFICADOS DE DISPONIBILIDAD PRESUPUESTAL CDP, APROBADOS POR EL JEFE DE PRESUPUESTO. 10. APOYAR CON EL ARCHIVO EN CARPETA DIGITAL DE SOLICITUDES Y CDPS. 11. APOYAR EN LA RECEPCIÓN, REVISIÓN, ADJUNTO Y CONTROL DE ACTOS ADMINISTRATIVOS EMITIDOS POR EL ORDENADOR DEL GASTO PARA TRAMITE DE REGISTRO PRESUPUESTAL CON CARGO AL PROYECTO. 12. APOYAR EN LA ELABORACIÓN DE CERTIFICADOS DE REGISTRO PRESUPUESTAL –CRP, EN EL SISTEMA DE INFORMACIÓN SINAP, RELACIONADOS AL PROYECTO. 13. APOYAR CON EL ARCHIVO EN CARPETA DIGITAL DE ACTOS ADMINISTRATIVOS Y REGISTRO DE LOS PROYECTOS DE REGALÍAS. 14. APOYAR ÉL ENVIÓ AL ORDENADOR DEL GASTO LOS CERTIFICADOS DE REGISTRO PRESUPUESTAL CRP, APROBADOS POR EL JEFE DE PRESUPUESTO. 15. APOYAR EN LA RECEPCIÓN Y REVISIÓN DE FORMATOS DE AFECTACIONES AL PRESUPUESTO CUANDO SE REQUIERA LIBERAR, ANULAR Y ADICIONAR CERTIFICADOS DE DISPONIBILIDAD PRESUPUESTAL CDP. 16. APOYAR EN LA ELABORACIÓN Y REVISIÓN DE MOVIMIENTOS DE AFECTACIONES CDPS, EN EL SISTEMA DE INFORMACIÓN SINAP. 17. APOYAR EN LA RECEPCIÓN Y REVISIÓN DE FORMATOS DE AFECTACIONES Y/O ACTOS ADMINISTRATIVOS CUANDO SE REQUIERA LIBERAR, ANULAR Y ADICIONAR CERTIFICADOS DE REGISTRO PRESUPUESTAL CRP. 18. APOYAR EN LA ELABORACIÓN DE MOVIMIENTOS DE AFECTACIONES DE LIBERACIONES, ADICIONES, ANULACIONES DE CRP, EN EL SISTEMA DE INFORMACIÓN SINAP. 19. DESCARGAR DEL SISTEMA DE INFORMACIÓN SINAP, INFORMES DE ESTADOS DE EJECUCIÓN PRESUPUESTAL, TANTO DE INGRESOS COMO DE EGRESOS. 20. CONCILIAR DE MANERA PERMANENTE LA INFORMACIÓN PRESUPUESTAL CON LOS DATOS QUE SE TENGAN A NIVEL CONTABLE Y DE LA TESORERÍA DEL PROYECTO. 21. ENTREGAR REPORTES DE ESTADO CERTIFICADOS DE DISPONIBILIDAD PRESUPUESTAL EXPEDIDOS POR EL GRUPO DE PRESUPUESTO. CUANDO SEAN REQUERIDO POR LOS RESPONSABLES DE PROYECTOS. 22. ENTREGAR REPORTES DE ESTADO CERTIFICADOS DE REGISTRO PRESUPUESTAL EXPEDIDOS POR EL GRUPO DE PRESUPUESTO CON CARGO A PROYECTOS DEL SPGR. CUANDO SEAN REQUERIDO POR LOS RESPONSABLES DEL PROYECTO. 23. CONCILIAR DE MANERA PERMANENTE LOS DATOS DE PROYECTOS CON CARGO A RECURSOS DEL SPGR QUE ARROJA EL SISTEMA DE INFORMACIÓN SINAP CON LA PERSONA RESPONSABLE DEL MANEJO DE INFORMACIÓN EN LA PLATAFORMA DEL SPGR. 24. BAJAR DE LA PLATAFORMA CHIP LAS ACTUALIZACIONES REQUERIDAS POR EL SISTEMA, ANTES DE INGRESO DE REPORTES PRESUPUESTALES. 25. PROCESAR LOS DATOS DE REPORTES DE INFORMES DE EJECUCIÓN DE INGRESOS Y EGRESOS (PROGRAMACIÓN DE INGRESOS, EJECUCIÓN DE INGRESOS, PROGRAMACIÓN DE EGRESOS, EJECUCIÓN DE EGRESOS), EN LA PLATAFORMA CHIP DE LA CONTRALORÍA GENERAL DE LA REPÚBLICA, BAJO COORDINACIÓN DEL JEFE DE PRESUPUESTO. 26. PROCESAR LOS DATOS DE CADA UNO DE LOS PROYECTOS AL CIERRE DE LA VIGENCIA PARA LA INICIALIZACIÓN DE SALDOS DISPONIBLES POR PROYECTOS BAJO COORDINACIÓN DEL JEFE DE PRESUPUESTO. 27. NOTIFICAR LOS MOVIMIENTOS PRESUPUESTALES DIARIOS DE SOLICITUDES DE CDP Y ACTOS ADMINISTRATIVOS PARA CERTIFICADOS DE REGISTRO PRESUPUESTAL AL FUNCIONARIO Y/O CONTRATISTA RESPONSABLE DE INGRESO DE DATOS EN LA PLATAFORMA DEL SISTEMA GENERAL DE REGALÍAS SPGR. 28. INFORMAR AL GRUPO DE PRESUPUESTO DE INCONVENIENTES QUE SE TENGAN CON EL INGRESO DE DATOS EN EL SISTEMA DE INFORMACIÓN SINAP. </t>
  </si>
  <si>
    <t xml:space="preserve">LA PRESENTE ORDEN TIENE POR OBJETO: 1. APOYAR EN LA EJECUCIÓN DE ACTIVIDADES DE PROMOCIÓN Y MANTENIMIENTO DE LA SALUD A LOS MIEMBROS DE LA COMUNIDAD UNIVERSITARIA. 2. ORIENTAR EN CONSULTA A LOS MIEMBROS DE LA COMUNIDAD UNIVERSITARIA PARA QUE ASUMAN CONDUCTAS RESPONSABLES EN EL CUIDADO DE SU SALUD. 3. APOYAR A LOS MÉDICOS EN LOS PROCEDIMIENTOS DE ATENCIÓN QUE SE REQUIERAN. 4. APOYAR AL SUPERVISOR EN LA ACTUALIZACIÓN DEL INVENTARIO DE LOS EQUIPOS DE OFICINA Y DE INSUMOS MÉDICOS Y GARANTIZAR EL BUEN USO DE LOS MISMOS. 5. APOYAR EN EL FOMENTO AL INTERIOR DE LA COMUNIDAD UNIVERSITARIA, DE ACTIVIDADES DE PROMOCIÓN Y MANTENIMIENTO DE LA SALUD, PARA LA ADOPCIÓN DE ESTILOS DE VIDA SALUDABLE. 6. DILIGENCIAR LOS FORMATOS DEL PROCESO "BIENESTAR UNIVERSITARIO" EN EL SISTEMA DE GESTIÓN DE CALIDAD. 7.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8.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9. APOYAR EN LA ATENCIÓN TELEFÓNICA Y PRESENCIAL A LOS MIEMBROS DE LA COMUNIDAD UNIVERSITARIA QUE REQUIERAN INFORMACIÓN SOBRE LOS SERVICIOS DE BIENESTAR. 10. REALIZAR ACTIVIDADES DOCENTE ASISTENCIALES BAJO LA MODALIDAD DE SUPERVISIÓN DE PRÁCTICAS FORMATIVAS A LOS ESTUDIANTES DE LA FACULTAD DE CIENCIAS DE LA SALUD DE LA UNIVERSIDAD DEL MAGDALENA. 11. APOYAR EN LA VALIDACIÓN Y VERIFICACIÓN DE LA VERACIDAD DE LAS INCAPACIDADES DE LOS ESTUDIANTES, TENIENDO EN CUENTA LA REGLAMENTACIÓN EXISTENTE PARA TAL EFECTO. 12. APOYAR EN LA ATENCIÓN, SEGUIMIENTO Y CONTROL A TRAVÉS DE MEDIOS TECNOLÓGICOS, A LA COMUNIDAD UNIVERSITARIA QUE LO REQUIERA DE ACUERDO A SU ESPECIALIDAD. </t>
  </si>
  <si>
    <t xml:space="preserve">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 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13. APOYAR A LA DIRECCIÓN DE DESARROLLO ESTUDIANTIL EN LOS PROCESOS DE INDUCCIÓN PARA EL PERIODO 2023-1. </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</si>
  <si>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APOYAR EN LA ELABORACIÓN DE COMUNICACIONES, ACTOS ADMINISTRATIVOS, DOCUMENTOS E INFORMES DE GESTIÓN DEL PROGRAMA. 15. APOYAR EN LA PROYECCCIÓN, DESARROLLO, RECOMENDACIÓN Y EJECUCIÓN DE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</si>
  <si>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 xml:space="preserve">LA PRESENTE ORDEN TIENE POR OBJETO: 1. APOYAR A LA OFICINA DE ASEGURAMIENTO DE LA CALIDAD EN LOS PROCESOS DE ACOMPAÑAMIENTO Y ASESORÍAS PARA LA SOLICITUD O RENOVACIÓN DE REGISTROS CALIFICADOS DE LOS PROGRAMAS ACADÉMICOS QUE SE ENCUENTRAN EN ESE PROCESO. 2. APOYAR A LA OFICINA DE ASEGURAMIENTO DE LA CALIDAD EN LAS ACTIVIDADES DE CUALIFICACIÓN, CAPACITACIÓN, ACTUALIZACIÓN DE LA NORMATIVIDAD EN LOS PROCESOS DE REGISTRO CALIFICADO DE LOS PROGRAMAS ACADÉMICOS. 3. APOYAR A LA OFICINA DE ASEGURAMIENTO DE LA CALIDAD EN LA TOMA DE REGISTROS DE ASISTENCIAS, ACTAS, DESARROLLO DE RELATORÍAS Y EVIDENCIAS DE LAS ASESORÍAS EN LOS PROCESOS DE REGISTRO CALIFICADO DE LOS PROGRAMAS ACADÉMICOS. 4. APOYAR A LA OFICINA DE ASEGURAMIENTO DE LA CALIDAD EN LA TOMA DE REGISTROS DE ASISTENCIAS, ACTAS, DESARROLLO DE RELATORÍAS Y EVIDENCIAS DE LAS ASESORÍAS PARA LA ELABORACIÓN DE PROPUESTAS DE NUEVOS PROGRAMAS ACADÉMICOS 5. ASESORAR, ORIENTAR, A LOS EQUIPOS Y AUTORES DE CREACIÓN Y/O RENOVACIÓN DE PROGRAMAS DE PREGRADO PRESENCIAL, VIRTUAL Y DISTANCIA EN LA BÚSQUEDA Y ANÁLISIS DE LOS INDICADORES CONTEMPLADOS EN LAS CONDICIONES DE CALIDAD DE LOS MISMOS. </t>
  </si>
  <si>
    <t xml:space="preserve">LA PRESENTE ORDEN TIENE POR OBJETO: 1. BRINDAR ORIENTACIÓN A LOS USUARIOS ACERCA DE CÓMO ACCEDER A LOS SERVICIOS DE LA BIBLIOTECA. 2. APOYAR EN LAS ACTIVIDADES DE FORMACIÓN DE USUARIOS. 3. APOYAR EL PROCESO DE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EN LA CONSTRUCCIÓN DE LOS CURSOS VIRTUALES QUE OFERTA LA BIBLIOTECA EN EL BLOQUE 10. 6. APOYAR EN LA ELABORACIÓN DE MATERIAL AUDIOVISUAL QUE REALIZA LA BIBLIOTECA PARA PROMOVER LOS SERVICIOS QUE OFERTA. 7. APOYAR CON LA ATENCIÓN DE USUARIOS EN EL SERVICIO DE PRÉSTAMO DE COMPUTADORES EN SALAS VIRTUALES. 8. APOYAR LAS ACTIVIDADES DE EXTENSIÓN CULTURAL QUE PROGRAME LA BIBLIOTECA. 9. APOYAR LOS PROCESOS DE EVALUACIÓN DE LOS SERVICIOS DE LA BIBLIOTECA. 10. APOYAR EN LA CONSTRUCCIÓN DE INFORMES Y ESTADÍSTICAS DE SERVICIOS Y/O PROCESOS. </t>
  </si>
  <si>
    <t xml:space="preserve">LA PRESENTE ORDEN TIENE POR OBJETO: 1. APOYAR EN LA GRABACIÓN DE IMÁGENES Y SONIDO PARA VIDEOS. 2. APOYAR EN LA REALIZACIÓN DE MOTION GRAPHICS 3. APOYAR EN EL DISEÑO DE PIEZAS GRAFICAS PARA EL PROYECTO. </t>
  </si>
  <si>
    <t xml:space="preserve">LA PRESENTE ORDEN TIENE POR OBJETO: 1. APOYAR EN EL MANTENIMIENTO DEL ESTADO DE LOS EQUIPOS, Y MOBILIARIOS QUE HACEN PARTE DE LA DOTACIÓN DE LA CLÍNICA ODONTOLÓGICA. 2. APOYAR EN LA GESTIÓN DE SOLICITUDES PARA LA COMPRA DE INSUMOS PARA EL MANTENIMIENTO DE LOS EQUIPOS. 3. APOYAR EL SEGUIMIENTO DEL ESTADO Y BUEN USO DE LOS EQUIPOS RADIOLÓGICOS. 4. ELABORAR, ACTUALIZAR Y REALIZAR SEGUIMIENTO DE LAS HOJAS DE VIDA DE LOS EQUIPOS 5. APOYAR EN LA ATENCIÓN Y BUEN FUNCIONAMIENTO DE LA PRECLINICA. 6. APOYAR EL SEGUIMIENTO DEL ESTADO DE LOS EQUIPOS Y LA OPERACIÓN NORMAL DE LOS ESPACIOS ACADÉMICOS DE APOYO AL PROGRAMA DE ODONTOLOGÍA. 7. RENDIR INFORMES PERIÓDICOS A LA DIRECCIÓN DE PROGRAMA. </t>
  </si>
  <si>
    <t xml:space="preserve">LA PRESENTE ORDEN TIENE POR OBJETO: 1. APOYAR EN LA ASESORÍA DE LA PLANIFICACIÓN DEL MANEJO ADMINISTRATIVO DE LA CLÍNICA. 2. APOYAR EN EL DESARROLLO, IMPLEMENTACIÓN Y SEGUIMIENTO DE PROCESOS, Y ACTIVIDADES RELACIONADAS CON LA SEGURIDAD Y SALUD EN EL TRABAJO E HIGIENE Y SEGURIDAD INDUSTRIAL EN LA CLÍNICA ODONTOLÓGICA DE LA UNIVERSIDAD DEL MAGDALENA. 3. APOYAR EN LA ASESORÍA DE LA ELABORACIÓN DE PRESUPUESTO ANUAL DE FUNCIONAMIENTO DE LA CLÍNICA, PLANEACIÓN DE GASTOS Y OTRAS PROYECCIONES FINANCIERAS. 4. APOYAR EN MANTENER Y GESTIONAR LA DOCUMENTACIÓN Y/O REGISTROS DEL SG-SST 5. APOYAR EN LA PLANIFICACIÓN, Y DESARROLLAR EL PLAN DE PREVENCIÓN, PREPARACIÓN ANTE EMERGENCIAS Y ANÁLISIS DE VULNERABILIDAD DE LA CLÍNICA ODONTOLÓGICA. 6. REALIZAR EL SEGUIMIENTO AL GASTO DE INSUMOS Y EJECUCIÓN DEL PLAN DE MANTENIMIENTO ANUAL. </t>
  </si>
  <si>
    <t xml:space="preserve">LA PRESENTE ORDEN TIENE POR OBJETO: 1. ASESORAR EN EL PROCESO DE DEPURACIÓN CONTABLE, ADMINISTRATIVA Y FINANCIERA DE LOS RECURSOS ADMINISTRADOS (CONVENIOS) A CARGO DE LA UNIVERSIDAD DEL MAGDALENA, 2. ASESORAR EN LA ELABORACIÓN DE NUEVOS PROCEDIMIENTOS DE LA GESTIÓN FINANCIERA, DE ACUERDO CON LAS DIRECTRICES TRAZADAS POR EL DIRECTOR FINANCIERO.3. ASESORAR EN LA IMPLEMENTACIÓN DE UN NUEVO PROCEDIMIENTO PARA EL REGISTROS Y DEPURACIÓN DE CONVENIOS. 4. APOYAR EN LA CONSTRUCCIÓN DE LAS PLANTILLAS DE LOS ACTOS ADMINISTRATIVOS – MODELO DE RESOLUCIONES DE PAGO A LA DIRECCIÓN FINANCIERA 5. APOYAR EN EL SEGUIMIENTO DEL REGISTRO Y LIQUIDACIÓN DE LOS CONVENIOS. 6. ASESORAR AL DIRECTOR FINANCIERO EN LA RESPUESTA DE LOS PQR CON RESPECTO A SOLICITUDES DE INFORMACIÓN FINANCIERA POR ENTES EXTERNOS, 7. APOYAR AL DIRECTOR FINANCIERO EN LOS SEGUIMIENTOS Y CUMPLIMIENTOS DE LOS PLANES DE MEJORAMIENTO DE LAS CONTRALORÍAS. 8. ASESORAR AL DIRECTOR FINANCIERO EN EL REPORTE DE INFORMES FINANCIEROS A ENTES DE CONTROL. </t>
  </si>
  <si>
    <t xml:space="preserve">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APLICAR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ACTIVIDADES QUE SE REALIZAN EN LAS CLASES. </t>
  </si>
  <si>
    <t xml:space="preserve">LA PRESENTE ORDEN TIENE POR OBJETO: 1. APOYAR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EN EL FOMENTO Y DIVULGACIÓN DE LAS ACTIVIDADES DE CARÁCTER RECREATIVO, FORMATIVO Y REPRESENTATIVO PARA EL FORTALECIMIENTO DE LOS PROCESOS ARTÍSTICOS Y CULTURALES EN LA UNIVERSIDAD. 3. APOYAR EN EL DISEÑO, IMPLEMENTACIÓN Y EJECUCIÓN DE LAS ESTRATEGIAS DE PROMOCIÓN, DIFUSIÓN Y DIVULGACIÓN DEL ARTE Y LA CULTURAL TENIENDO PRESENTE LAS MEDIDAS ACADÉMICAS DE LA INSTITUCIÓN, (VIRTUALIDAD Y/O ALTERNANCIA). 4. ASESORAR EL PROCESO DE PLANIFICACIÓN, DESARROLLO Y EJECUCIÓN DE CONCURSOS, FESTIVALES Y/O EVENTOS INTERNOS DONDE PARTICIPEN TODOS LOS MIEMBROS DE LA COMUNIDAD UNIVERSITARIA.5. ASESORAR LA PARTICIPACIÓN DE LA INSTITUCIÓN EN ACTIVIDADES, CONCURSOS, FESTIVALES Y/O EVENTOS EXTERNOS DEL ORDEN LOCAL, DEPARTAMENTAL, REGIONAL, NACIONAL E INTERNACIONAL, RESPETANDO LOS PRINCIPIOS Y VALORES INSTITUCIONALES. 6. APOYAR EL PROCESO DE SELECCIÓN DE LOS BACHILLERES ASPIRANTES A LOS CUPOS ARTISTAS OFRECIDOS POR LA INSTITUCIÓN. 7. APOYAR EN EL DILIGENCIAMIENTO DE MANERA OPORTUNA DE TODOS LOS FORMATOS ESTABLECIDOS POR BIENESTAR UNIVERSITARIO EN EL SISTEMA DE GESTIÓN DE LA CALIDAD Y OTROS PROCESOS, PARA EL REGISTRO DE TODAS LAS ACTIVIDADES QUE SE REALICEN DESDE EL GRUPO O TALLER QUE USTED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ENTREGAR DE MANERA OPORTUNA Y BAJO SU RESPONSABILIDAD LOS INFORMES QUE SE LE SOLICITEN QUE SEAN DE SU COMPETENCIA PARA SER PRESENTADOS EN OTRAS DEPENDENCIAS. </t>
  </si>
  <si>
    <t xml:space="preserve">LA PRESENTE ORDEN TIENE POR OBJETO: 1. PRESTAR ASESORÍA JURÍDICA Y RESOLVER CONSULTAS DE TIPO JURÍDICO QUE SE PRESENTEN EN EL DESPACHO DE RECTORÍA 2. PRESTAR ASESORÍA EN LO TENDIENTE AL CUMPLIMIENTO DE LAS POLÍTICAS DE PROTECCIÓN DE DATOS QUE HAN SIDO IMPLEMENTADOS EN LA INSTITUCIÓN A TRAVÉS DEL ACUERDOS SUPERIOR N° 017 DE 2018. 3. PRESTAR ASISTENCIA Y ASESORÍA EN LOS TEMAS QUE SEAN ASIGNADOS EN RELACIÓN CON LOS CONVENIOS, ALIANZAS Y/O TRÁMITES JURÍDICOS QUE SE TRAMITEN EN LA UNIVERSIDAD 4. REVISAR SOPORTES DOCUMENTALES Y REDACTAR DOCUMENTOS JURÍDICOS PARA EL DESARROLLO DE CONVENIOS INTERINSTITUCIONALES O CUALQUIER REQUERIMIENTO JURÍDICO. 5. ASESORAR Y ELABORAR MINUTAS PARA CONTRATOS, CONVENIOS, PROCESOS DE CONVOCATORIAS Y DEMÁS QUE REQUIERA LA UNIVERSIDAD DEL MAGDALENA Y QUE SEAN SOLICITADOS POR PARTE DEL DESPACHO DE RECTORÍA Y DEMÁS AUTORIDADES DE DIRECCIÓN DE LA UNIVERSIDAD 6. COADYUVAR CON LOS PROCESOS DE REGLAMENTACIÓN Y NUEVAS POLÍTICAS GESTIONADAS POR LA UNIVERSIDAD. 7. ELABORAR CONCEPTOS JURÍDICOS QUE SEAN SOLICITADOS POR EL DESAPACHO DE RECTORÍA O CUALQUIERA DEPENDENCIA DE LA INSTITUCIÓN. 8 PROYECTAR MINUTAS PARA LA SUSCRIPCIÓN DE NUEVOS CONVENIOS, ACTAS, ALIANZAS, MEMORANDO DE ENTENDIMIENTO ENTRE OTROS 9. REDACTAR, REVISAR Y HACER SEGUIMIENTO A LAS ACTAS DE CONVENIOS Y/O TRÁMITES JURÍDICOS ASIGNADOS. 10. APOYAR EN LA PROYECCIÓN DE ACTOS ADMINISTRATIVOS EXPEDIDOS POR EL CONSEJO SUPERIOR, CONSEJO ACADÉMICO, Y EL RECTOR. 11. PROYECTAR RESPUESTAS A DERECHOS DE PETICIÓN Y SOLICITUDES. 12. CUMPLIR CON LOS PROCEDIMIENTOS DEL PROCESO DE GESTIÓN JURÍDICA DEL SISTEMA DE GESTIÓN INTEGRAL DE LA CALIDAD "COGUI". </t>
  </si>
  <si>
    <t xml:space="preserve">LA PRESENTE ORDEN TIENE POR OBJETO: 1. APOYAR LA RECOLECCIÓN, ORGANIZACIÓN, PROCESAMIENTO DE LA INFORMACIÓN DOCUMENTAL, CONSTRUCCIÓN Y ANÁLISIS DE ESTADÍSTICAS NECESARIAS PARA EVIDENCIAR EL AVANCE DE CADA UNO DE LOS FACTORES, CARACTERÍSTICAS Y ASPECTOS POR EVALUAR EN LOS ÚLTIMOS CINCO (5) AÑOS DE CONFORMIDAD CON LOS LINEAMIENTOS DEL CONSEJO NACIONAL DE ACREDITACIÓN – CNA 2021, ABET Y ANECA. </t>
  </si>
  <si>
    <t xml:space="preserve">LA PRESENTE ORDEN TIENE POR OBJETO: 1. APOYAR EN EL MONTAJE DE IMÁGENES PARA VIDEO. 2. APOYAR EN LA EDICIÓN Y POSTPRODUCCIÓN DE LOS MATERIALES AUDIOVISUALES. </t>
  </si>
  <si>
    <t xml:space="preserve">LA PRESENTE ORDEN TIENE POR OBJETO: 1. ASESORAR LOS PROCESOS DE HABILITACIÓN DE ESCENARIOS DE PRÁCTICAS PROFESIONALES. 2. DISEÑAR Y ELABORAR DOCUMENTOS DE AUTOEVALUACIÓN PARA LA HABILITACIÓN ESCENARIOS DE PRÁCTICAS PROFESIONALES. 3. APOYAR EN LAS ACTIVIDADES DE RELACIÓN DOCENCIA SERVICIO DE LA FACULTAD CIENCIAS DE LA SALUD 5. VELAR QUE LOS TRÁMITES RELACIONADOS CON ACTIVIDADES DE DOCENCIA SERVICIO SE REALICEN. 6. REALIZAR CONSULTORÍA Y ELABORACIÓN DE PROTOCOLOS DE SISTEMA DE CALIDAD DE: CLÍNICA ODONTOLÓGICA, PROGRAMA DE ATENCIÓN PSICOLÓGICA (PAP), LABORATORIO CENTRO DE BIOLOGÍA MOLECULAR Y TOMA DE MUESTRAS. 7. ASESORAR Y APOYAR LOS PROCESOS DE CALIDAD DE CLÍNICA ODONTOLÓGICA, PROGRAMA DE ATENCIÓN PSICOLÓGICA PAP, CENTRO DE BIOLOGÍA MOLECULAR Y DE GENÉTICA, LABORATORIO DE TOMA DE MUESTRA, SERVICIOS DE SALUD DE BIENESTAR UNIVERSITARIO. 8. ELABORAR MANUALES, PROTOCOLOS DERIVADOS DE LOS PROCESOS DE AUTOEVALUACIÓN Y AUDITORIA EN SERVICIOS DE SALUD. 9. APOYAR LA ACTUALIZACIÓN DE PROTOCOLOS, FLUJOGRAMAS DE LAS DEPENDENCIAS CON SERVICIOS DE SALUD HABILITADOS. </t>
  </si>
  <si>
    <t xml:space="preserve">LA PRESENTE ORDEN TIENE POR OBJETO: 1. APOYAR A LA DIRECCIÓN DE BIENESTAR UNIVERSITARIO EN EL REGISTRO, ACTUALIZACIÓN Y ALMACENAMIENTO DE INFORMACIÓN. 2. APOYAR CON EL ARCHIVO DE LOS DOCUMENTOS PROPIOS DE CADA UNA DE LAS ÁREAS Y GENERAR REPORTES QUE PERMITAN IDENTIFICAR LA TRAZABILIDAD DE LOS PROCEDIMIENTOS EJECUTADOS. 3. APOYAR EN LA ATENCIÓN TELEFÓNICA Y PRESENCIAL A LOS MIEMBROS DE LA COMUNIDAD UNIVERSITARIA QUE REQUIERAN INFORMACIÓN SOBRE LOS DISTINTOS SERVICIOS DE BIENESTAR UNIVERSITARIO. 4. APOYAR EN LAS ACTIVIDADES QUE PERMITAN EL SEGUIMIENTO AL MANTENIMIENTO DE LOS ESCENARIOS DEPORTIVOS Y ESPACIOS DE ACTIVIDAD FÍSICA. 5. APOYAR EL PROCESO DE REALIZACIÓN DE LOS INVENTARIOS QUE SE REALICEN EN BIENESTAR. 6. APOYAR EL PROCESO LOGÍSTICO DE LA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7. APOYAR EN EL PRESTAMOS DE LOS IMPLEMENTOS Y/O ESCENARIOS DEPORTIVOS A LA COMUNIDAD UNIVERSITARIA. </t>
  </si>
  <si>
    <t xml:space="preserve">LA PRESENTE ORDEN TIENE POR OBJETO: 1. PRESTAR SERVICIOS PROFESIONALES COMO ASESOR JURÍDICO EXTERNO DEL DESPACHO DE LA RECTORÍA DE LA UNIVERSIDAD. 2. PRESTAR ASESORÍA EN LA RESOLUCIÓN DE PETICIONES Y SOLICITUDES QUE SE LE HAGAN A LA UNIVERSIDAD DEL MAGDALENA DENTRO DE LOS PLAZOS Y/O TÉRMINOS ESTABLECIDOS EN LA LEY, QUE LE SEAN ASIGNADAS POR PARTE DEL DESPACHO DEL RECTOR Y DEMÁS AUTORIDADES QUE DESIGNEN LA ALTA DIRECCIÓN. 3. PRESTAR ASESORÍA, EMITIR CONCEPTOS Y RESOLVER CONSULTAS EN LO RELACIONADO AL CUMPLIMIENTO DE LA NORMATIVIDAD INTERNA Y EXTERNA DE LA UNIVERSIDAD, Y EN RELACIÓN AL CUMPLIMIENTO DE LAS POLÍTICAS INSTITUCIONALES. 4. ELABORAR MINUTAS, CONVENIOS, PROCESOS DE CONVOCATORIAS Y DEMÁS QUE REQUIERA LA UNIVERSIDAD DEL MAGDALENA Y QUE SEAN SOLICITADOS POR PARTE DEL DESPACHO DE RECTORÍA . 5. PROYECTAR Y ASESORAR EN LA ELABORACIÓN DE LOS ACTOS ADMINISTRATIVOS EMITIDOS POR LOS ÓRGANOS DE GOBIERNO Y DIRECCIÓN ACADÉMICA DE LA INSTITUCIÓN, EL DESPACHO DEL RECTOR Y DEMÁS AUTORIDADES QUE DESIGNEN LA ALTA DIRECCIÓN.6. COMPILAR Y ACTUALIZAR LAS NORMAS LEGALES, DE JURISPRUDENCIA DOCTRINA Y DE LOS CONCEPTOS QUE TENGAN RELACIÓN CON EL ÁMBITO DE COMPETENCIA DE LA UNIVERSIDAD. 7. RENDIR INFORMES MENSUALES O EN EL PLAZO O MOMENTO QUE SU SUPERVISOR LO REQUIERA, SOBRE LAS ACTIVIDADES DESARROLLADAS EN CUMPLIMIENTO DE LA ORDEN DE PRESTACIÓN DE SERVICIOS. 8. CUMPLIR CON LOS PROCEDIMIENTOS DEL PROCESO DE GESTIÓN JURÍDICA DEL SISTEMA DE GESTIÓN INTEGRAL DE LA CALIDAD "COGUI". </t>
  </si>
  <si>
    <t xml:space="preserve">LA PRESENTE ORDEN TIENE POR OBJETO: 1. PRESENTAR EL PLAN DE TRABAJO DE ACTIVIDADES A DESARROLLAR, DETALLANDO OBJETIVOS, FECHAS, METODOLOGÍA, METAS, INDICADORES ACORDES CON LAS DIRECTRICES IMPARTIDAS POR LA DIRECTORA DE DESARROLLO ESTUDIANTIL QUE DÉ RESPUESTA A LAS ACTIVIDADES POR LA CUAL FUE CONTRATADO. 2. APOYAR A LA DIRECCIÓN DE DESARROLLO ESTUDIANTIL EN LA ADMINISTRACIÓN DEL CENTRO PARA EL LIDERAZGO ESTUDIANTIL, QUE TIENE COMO FINALIDAD LOGRAR LA INTEGRACIÓN DE LAS ORGANIZACIONES, COLECTIVOS, MOVIMIENTOS Y/O GRUPOS ESTUDIANTILES Y ADICIONALMENTE PODRÁN APOYARSE PARA LA PROPICIACIÓN DE ESPACIOS DE DIÁLOGO, PLANEACIÓN, CREACIÓN Y CO-CREACIÓN DE SUS ESTRATEGIAS, PROYECTOS E INICIATIVAS. 3. VERIFICAR EL DILIGENCIAMIENTO OPORTUNO DE TODOS LOS FORMATOS ESTABLECIDOS POR LA DIRECCIÓN DE DESARROLLO ESTUDIANTIL EN EL SISTEMA DE GESTIÓN DE LA CALIDAD Y OTROS PROCESOS, PARA EL REGISTRO DE TODAS LAS ACTIVIDADES QUE SE REALICEN DESDE EL SERVICIO QUE USTED ORIENTA. 4. APOYAR A LA DIRECCIÓN DE DESARROLLO ESTUDIANTIL EN LA ORGANIZACIÓN Y DIGITALIZACIÓN DE LA DOCUMENTACIÓN PERTENECIENTE A LAS ESTRATEGIAS DE PARTICIPACIÓN ESTUDIANTIL. 5. REALIZAR INFORMES ASOCIADOS AL APROVECHAMIENTO DEL CENTRO PARA EL LIDERAZGO ESTUDIANTIL POR PARTE DE LOS ESTUDIANTES. 6. ASISTIR A LAS REUNIONES DE PLANEACIÓN, SEGUIMIENTO Y EVALUACIÓN CONVOCADAS POR LA DIRECTORA DE DESARROLLO ESTUDIANTIL, PREVIO ACUERDO CON EL SUPERVISOR DE LA ORDEN. 7. ENTREGAR DE MANERA OPORTUNA Y BAJO SU RESPONSABILIDAD LOS INFORMES QUE SE LE SOLICITEN QUE SEAN DE SU COMPETENCIA PARA SER PRESENTADOS EN OTRAS DEPENDENCIAS. </t>
  </si>
  <si>
    <t xml:space="preserve">LA PRESENTE ORDEN TIENE POR OBJETO: 1. ELABORAR CRONOGRAMA DE TRABAJO Y CUMPLIR LAS ACTIVIDADES ACORDADAS CON LA FACULTAD Y LAS DOCENTES ASIGNADAS A LAS FUNCIONES DE BOSQUE SECO, DENTRO DE LOS TIEMPOS ESTABLECIDOS. 2. REALIZAR UN MONITOREO ORNITOLÓGICO DURANTE Y DESPUÉS DE LA EMERGENCIA SANITARIA CAUSADA POR EL COVID-19 PARA EVALUAR LOS EFECTOS EN LAS COMUNIDADES DE AVES ASOCIADAS AL CAMPUS Y EL BOSQUE SECO. 3. APOYAR TAREAS DE CARÁCTER ADMINISTRATIVO RELACIONADAS CON EL SEGUIMIENTO A SOLICITUDES Y PROCESOS PARA EL PLAN RETORNO AL CAMPUS DE LOS ESTUDIANTES Y DOCENTES QUE TENDRÁN ACCESO AL BOSQUE SECO DURANTE Y DESPUÉS DE LA EMERGENCIA SANITARIA. 4. APOYAR PROCESOS ADMINISTRATIVOS RELACIONADOS CON LA CREACIÓN DE NUEVOS ESPACIOS (OBSERVATORIO EXPERIMENTAL ORNITOLÓGICO Y VIVERO QUE DONARÁ LA FUNDACIÓN BACHAQUEROS). 5. ELABORAR BASE DE DATOS DE LOS PRODUCTOS HISTÓRICOS Y ACTUALES DEL BOSQUE SECO (TESIS, PRÁCTICAS, ARTÍCULOS CIENTÍFICOS, ENTRE OTROS). 6. ORGANIZAR INFORMACIÓN DEL BOSQUE SECO CON FINES DE PUBLICACIÓN EN LAS REDES SOCIALES DE LA UNIVERSIDAD Y DE LA FACULTAD DE CIENCIAS BÁSICAS. 7. APOYAR EL CUMPLIMIENTO Y SUPERVISIÓN DE LAS NORMAS DE INGRESO DURANTE LAS VISITAS AL BOSQUE. </t>
  </si>
  <si>
    <t xml:space="preserve">LA PRESENTE ORDEN TIENE POR OBJETO: 1. REALIZAR ACOMPAÑAMIENTO AL PROCESO DE MATRÍCULA ACADÉMICA 2. APOYAR LA COORDINACIÓN DEL PROCESO DE CONTRATACIÓN DE CATEDRÁTICOS DEL PROGRAMA. 3. APOYAR EN EL MANEJO DE LOS SISTEMAS DE INFORMACIÓN: ADMISIONES Y REGISTRO, SIARE, GEDOCO. 4. APOYAR EN LA PLANEACIÓN, EJECUCIÓN Y SEGUIMIENTO DE LAS ACTIVIDADES ACADÉMICO-ADMINISTRATIVAS DEL PROGRAMA. 5. APOYAR EN LA ELABORACIÓN DE PROYECTOS DE COMUNICACIONES, ACTOS ADMINISTRATIVOS, DOCUMENTOS E INFORMES DE GESTIÓN. 6. APOYAR EN LA PROYECCIÓN, DESARROLLO, RECOMENDACIÓN Y EJECUCIÓN DE ACCIONES QUE PERMITAN MEJORAR LA GESTIÓN DE LOS SERVICIOS A CARGO DEL PROGRAMA. 7. APOYAR EN LA ADMINISTRACIÓN Y OPORTUNO CUMPLIMIENTO DE LOS PROCEDIMIENTOS, PROTOCOLOS, GUÍAS Y AGENDAS DISEÑADOS PARA EL ÓPTIMO FUNCIONAMIENTO DEL PROGRAMA. 8. APOYAR EN LA PROYECCIÓN, RADICACIÓN Y GESTIÓN DE LAS COMUNICACIONES INTERNAS Y EXTERNAS DEL PROGRAMA. 9. APOYAR EN LA ELABORACIÓN Y PRESENTACIÓN DE RESULTADOS DE LA GESTIÓN DEL PROGRAMA. 10. APOYAR EN LA ADECUADA, OPORTUNA, EFICIENTE, EFICAZ Y AMABLE ATENCIÓN AL USUARIO, EN LA PRESTACIÓN DE SERVICIOS. 11. APOYAR EN LA ATENCIÓN OPORTUNA Y ADECUADA DE LAS PETICIONES, QUEJAS, RECLAMOS Y SUGERENCIAS, RELACIONADAS CON LOS SERVICIOS DEL PROGRAMA. </t>
  </si>
  <si>
    <t xml:space="preserve">LA PRESENTE ORDEN TIENE POR OBJETO: 1. APOYAR EN LA ATENCIÓN EN LOS DIFERENTES USUARIOS QUE SE PRESENTAN EN LAS DIFERENTES VENTANILLAS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4. APOYAR LA ACTUALIZACIÓN DEL INVENTARIO DE ARCHIVO DOCUMENTAL DEL GRUPO DE ADMISIONES, REGISTRO Y CONTROL Y ACADÉMICO. 5. APOYAR LA GESTIÓN DOCUMENTAL DEL GRUPO. </t>
  </si>
  <si>
    <t xml:space="preserve">LA PRESENTE ORDEN TIENE POR OBJETO: 1. APOYAR EN EL MANTENIMIENTO DEL ESTADO DE LOS EQUIPOS, Y MOBILIARIOS QUE HACEN PARTE DE LA DOTACIÓN DE LA CLÍNICA ODONTOLÓGICA. 2. APOYAR EN LA GESTIÓN DE SOLICITUDES PARA LA COMPRA DE INSUMOS PARA EL MANTENIMIENTO DE LOS EQUIPOS. 3. APOYAR EL INVENTARIO SEGUIMIENTO DEL ESTADO Y BUEN USO DE LOS EQUIPOS. 4. ELABORAR, ACTUALIZAR Y REALIZAR SEGUIMIENTO DE LAS HOJAS DE VIDA DE LOS EQUIPOS. 5. APOYAR EN LA ATENCIÓN Y BUEN FUNCIONAMIENTO DE LA PRECLÍNICA. 6. APOYAR EL SEGUIMIENTO DEL ESTADO DE LOS EQUIPOS Y LA OPERACIÓN NORMAL DE LOS ESPACIOS ACADÉMICOS DE APOYO AL PROGRAMA DE ODONTOLOGÍA. 7. RENDIR INFORMES PERIÓDICOS A LA DIRECCIÓN DE PROGRAMA. </t>
  </si>
  <si>
    <t xml:space="preserve">LA PRESENTE ORDEN TIENE POR OBJETO: 1. APOYAR AL DIRECTOR DE BIENESTAR UNIVERSITARIO, EN LA ELABORACIÓN Y DESARROLLO DE LOS INFORMES ESTADÍSTICOS Y FINANCIEROS RELACIONADOS CON EL PROCESO "BIENESTAR UNIVERSITARIO" DE CONFORMIDAD AL SISTEMA DE GESTIÓN INTEGRAL, TENIENDO EN CUENTA LOS FUNDAMENTOS Y LINEAMIENTOS IMPARTIDOS POR EL GRUPO DE GESTIÓN DE LA CALIDAD. 2. APOYAR AL DIRECTOR DE BIENESTAR UNIVERSITARIO EN LA FORMULACIÓN, SEGUIMIENTO Y EVALUACIÓN DEL PLAN DE ACCIÓN Y DE INVERSIÓN DE LA DIRECCIÓN. 3. ASESORAR AL DIRECTOR DE BIENESTAR UNIVERSITARIO EN PROCESOS DE GESTIÓN DE CONTRATACIÓN, ELABORACIÓN DE SONDEOS COMERCIALES Y MANEJO DE PROVEEDORES, NECESARIOS PARA EL PERFECTO DESARROLLO DE LAS ACTIVIDADES ESTABLECIDAS EN EL PLAN DE ACCIÓN. 4. APOYAR AL DIRECTOR DE BIENESTAR UNIVERSITARIO EN LOS TRÁMITES ADMINISTRATIVOS CONTRACTUALES ESTABLECIDOS EN EL SISTEMA COGUI PLUS. 5.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6. APOYAR A LA DIRECCION DE BIENESTAR UNIVERSITARIO EN LA ORGANIZACIÓN Y ARCHIVO DE LA DOCUMENTACIÓN CONCERNIENTE A LA CONTRATACIÓN DE PROVEEDORES DE LA DIRECCIÓN. 7. PRESENTAR INFORMES OPORTUNAMENTE AL DIRECTOR DE BIENESTAR UNIVERSITARIO SOBRE LAS ACTIVIDADES DESARROLLADAS Y PLANTEADAS EN EL PLAN DE TRABAJO, PARA LA VERIFICACIÓN Y EVALUACIÓN DEL CUMPLIMIENTO DE LAS METAS PROPUESTAS. 8. APOYAR A LA DIRECCIÓN DE BIENESTAR UNIVERSITARIO EN LAS SOLICITUDES DE APROBACIÓN DE PAZ Y SALVO A ESTUDIANTES EN EL SISTEMA SIEG Y AYRE. 9. APOYAR EN LA ELABORACIÓN DE POLÍTICAS, PROCEDIMIENTOS, PROTOCOLOS, MANUALES, GUÍAS, FORMATOS Y DEMÁS DOCUMENTOS QUE SE DEFINAN DENTRO DEL ALCANCE TÉCNICO PARA EL CUMPLIMIENTO DE LOS ESTÁNDARES DE CALIDAD. </t>
  </si>
  <si>
    <t xml:space="preserve">LA PRESENTE ORDEN TIENE POR OBJETO: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 DE TAL FORMA QUE PERMITA UNA VISIÓN CLARA Y COMPLETA DEL ESTADO DE EJECUCIÓN. 5. APOYAR LA ELABORACIÓN DEL INFORME DE CUMPLIMIENTO DE APOYO A LA SUPERVISIÓN DE LA UNIVERSIDAD DEL MAGDALENA ANTE EL SISTEMA GENERAL DE REGALÍAS. </t>
  </si>
  <si>
    <t xml:space="preserve">LA PRESENTE ORDEN TIENE POR OBJETO: SERVICIOS PROFESIONALES COMO APOYO A LA DIRECCION DEL PROYECTO CAMBIO CLIMATICO DESARROLLANDO LAS SIGUIENTES ACTIVIDADES: 1. REALIZAR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APOYAR LA COORDINACION DE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REVISAR Y VERIFICAR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t>
  </si>
  <si>
    <t xml:space="preserve">LA PRESENTE ORDEN TIENE POR OBJETO: SERVICIOS PROFESIONALES COMO APOYO A LA SUPERVISIÓN PARA LOS PROYECTOS DEL SISTEMA GENERAL DE REGALÍAS, EJECUTADOS POR LA UNIVERSIDAD DEL MAGDALENA, DESARROLLANDO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EN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CUMPLIDAS, DE TAL FORMA QUE PERMITA UNA VISIÓN CLARA Y COMPLETA DEL ESTADO DE EJECUCIÓN. 5. APOYAR EN LA ELABORACIÓN DEL INFORME DE CUMPLIMIENTO DE APOYO A LA SUPERVISIÓN DE LA UNIVERSIDAD DEL MAGDALENA ANTE EL SISTEMA GENERAL DE REGALÍAS. </t>
  </si>
  <si>
    <t xml:space="preserve">LA PRESENTE ORDEN TIENE POR OBJETO: PRESTACIÓN DE SERVICIOS PROFESIONALES COMO DIRECTOR ADMINISTRATIVO Y FINANCIERO DEL PROYECTO BPIN 2020000100768 DENOMINADO: “DESARROLLO TRANSFERENCIA DE TECNOLOGÍA Y CONOCIMIENTO PARA LA INNOVACIÓN ATENDIENDO LAS PROBLEMÁTICAS ASOCIADAS CON OFERTA DE PRODUCTOS HORTOFRUTÍCOLAS DERIVADAS DE LA EMERGENCIA ECONÓMICA SOCIAL Y ECOLÓGICA CAUSADA POR EL COVID-19 EN EL MAGDALENA”. DESARROLLANDO LAS SIGUIENTES ACTIVIDADES: 1. REALIZAR LA GESTIÓN OPERATIVA E INTEGRAL DEL PROYECTO EN RELACIÓN CON LA PLANIFICACIÓN, IMPLEMENTACIÓN Y SEGUIMIENTO A LOS PLANES Y CRONOGRAMAS APROBADOS. 2. DISEÑAR E IMPLEMENTAR LOS INSTRUMENTOS REQUERIDOS PARA LA EJECUCIÓN DEL PROYECTO. 3. ALINEAR EN CONJUNTO CON EL LÍDER CIENTÍFICO DEL PROYECTO, LAS ESTRATEGIAS PROPUESTAS PARA LA IMPLEMENTACIÓN DE LA RUTA METODOLÓGICA DE LAS ACTIVIDADES DEL PROYECTO DE CTEI CON LOS MÉTODOS DE PLANIFICACIÓN DE LOS PROYECTOS DE INVERSIÓN PÚBLICA. 4. COORDINAR LA ARTICULACIÓN DE LOS RECURSOS TÉCNICOS, TECNOLÓGICOS Y LOGÍSTICOS EN CONJUNTO CON EL LÍDER CIENTÍFICO DEL PROYECTO Y LAS DIFERENTES DEPENDENCIAS, CON LA ESTRATEGIA DE ADMINISTRACIÓN ADECUADA PARA EL DESARROLLO DE LAS ACTIVIDADES DEL PROYECTO. 5. ORIENTAR LOS LINEAMIENTOS DE PLANIFICACIÓN DEL PROYECTO Y PRESENTACIÓN DE INFORMES TÉCNICOS EN ARTICULACIÓN CON EL LÍDER CIENTÍFICO DEL PROYECTO. 6. REALIZAR INFORMES DE SEGUIMIENTO Y AVANCES DEL PROYECTO Y PRESENTARLOS ANTE LAS INSTANCIAS DE SUPERVISIÓN DEL PROYECTO. 7. HACER SEGUIMIENTO DEL PROYECTO EN LA PLATAFORMA DEL GESPROY. 8. COORDINAR EN GENERAL LAS COMPRAS DE INSUMOS Y EQUIPOS REQUERIDOS PARA EL DESARROLLO DE LAS ACTIVIDADES DEL PROYECTO. 9. REALIZAR SEGUIMIENTO DE LA LOGÍSTICA DE ENTREGA Y UTILIZACIÓN DE LOS INSUMOS Y REQUERIMIENTOS NECESARIOS PARA EL DESARROLLO DE LAS ACTIVIDADES DEL PROYECTO. </t>
  </si>
  <si>
    <t xml:space="preserve">LA PRESENTE ORDEN TIENE POR OBJETO: 1. BRINDAR ORIENTACIÓN A LOS USUARIOS ACERCA DE CÓMO ACCEDER A LOS SERVICIOS DE LA BIBLIOTECA. 2. APOYAR EN LAS ACTIVIDADES DE FORMACIÓN DE USUARIOS. 3. APOYAR EN LAS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LA CONSTRUCCIÓN DE LOS CURSOS VIRTUALES QUE OFERTA LA BIBLIOTECA EN EL BLOQUE 10. 6. APOYAR LA ELABORACIÓN DE MATERIAL AUDIOVISUAL QUE REALIZA LA BIBLIOTECA PARA PROMOVER LOS SERVICIOS QUE OFERTA. 7. APOYAR EN LOS PROCESOS DE DESARROLLO Y MANTENIMIENTO DEL REPOSITORIO DIGITAL INSTITUCIONAL. 8. APOYAR EN EL PROCESO DE ALIMENTACIÓN Y FLUJO DE TRABAJO DEL REPOSITORIO DIGITAL INSTITUCIONAL. 9. APOYAR LAS ACTIVIDADES DEL SERVICIO DE PRÉSTAMO INTERBIBLIOTECARIO. 10. APOYAR EL PROCESO DE SELECCIÓN Y ADQUISICIONES DE MATERIAL BIBLIOGRÁFICO FÍSICO Y ELECTRÓNICO. 11. APOYAR EL PROCESO DE PREPARACIÓN DE MATERIAL BIBLIOGRÁFICO FÍSICO PARA COLOCARLO AL SERVICIO DE LOS USUARIOS. 12. APOYAR EN LA CONSTRUCCIÓN DE ESTADÍSTICAS DE MATERIAL BIBLIOGRÁFICO ADQUIRIDO POR COMPRA, DONACIÓN O CANJE. 13. APOYAR EL PROCESO DE DESARROLLO DE COLECCIONES BIBLIOGRÁFICAS. 14. APOYAR EN LA CONSTRUCCIÓN DE INFORMES Y ESTADÍSTICAS DE SERVICIOS Y/O PROCESOS DE LA BIBLIOTECA. </t>
  </si>
  <si>
    <t xml:space="preserve">LA PRESENTE ORDEN TIENE POR OBJETO: 1. APOYAR AL GRUPO INTERNO DE SERVICIOS GENERALES EN LA SUPERVISIÓN DE ESPACIOS FÍSICOS DE LAS SEDE ALTERNA, CERES DE PIVIJAY, MAGDALENA. 2. APOYAR AL GSGR EN LAS APERTURAS DE SALONES Y AREAS ADMINISTRATIVAS DE ESA SEDE. 3. APOYAR AL GSG EFECTUANDO REPORTES DE ANOMALÍAS EN LOS ESPACIOS FÍSICOS DESCRITOS Y APOYAR EN ORIENTACIONES LOCATIVAS A FUNCIONARIOS Y CONTRATISTAS DE LA UNIVERSIDAD CUANDO HAYA LA NECESIDAD. 4. APOYAR AL GSG EN LA REALIZACIÓN DE RONDAS A TODOS LOS ESPACIOS DE LAS SEDE ALTERNA DE PIVIJAY PARA VERIFICAR SUS CONDICIONES Y ESTADOS. 5. APOYAR AL GSG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CONTROL Y REPORTAR EN MINUTAS, FORMATOS O GUÍAS, EL MOVIMIENTO DE LOS BIENES DE LA SEDE. 8. CUMPLIR CON TODAS LAS NORMAS DE HIGIENE, MEDICINA DEL TRABAJO, SALUD OCUPACIONAL, PREVENCIÓN Y CONTROL DE RIESGO QUE DETERMINE LA INSTITUCIÓN COMO DE OBLIGATORIO CUMPLIMIENTO. </t>
  </si>
  <si>
    <t xml:space="preserve">LA PRESENTE ORDEN TIENE POR OBJETO: 1. APOYAR LA ADMINISTRACIÓN DE LOS SISTEMAS DE INFORMACIÓN, PORTAL WEB, HERRAMIENTAS Y APLICACIONES TECNOLÓGICAS QUE SOPORTAN LOS SERVICIOS DE LA BIBLIOTECA. 2. APOYAR EN INSTALACIONES, CONFIGURACIONES, ACTUALIZACIONES EN LOS SISTEMAS DE INFORMACIÓN, HERRAMIENTAS Y APLICACIONES TECNOLÓGICAS PARA SU CORRECTO FUNCIONAMIENTO. 3. BRINDAR SOPORTE EN LOS PROBLEMAS MÁS COMUNES QUE SE PRESENTAN CON LOS USUARIOS DE LAS DISTINTITAS PLATAFORMAS Y HERRAMIENTAS TECNOLÓGICAS; DIAGNOSTICANDO, SOLUCIONANDO Y DOCUMENTANDO CADA CASO. 4. APOYAR EN EL DESARROLLO DE HERRAMIENTAS, SISTEMAS Y/O COMPONENTES DE SOFTWARE EN TECNOLOGÍAS NETCORE, JAVASCRIPT, ANGULAR HACIENDO USO DE PATRONES DE DISEÑOS, QUE PERMITAN LA AUTOMATIZACIÓN Y OPTIMIZACIÓN DE PROCESOS. 5. APOYAR EN LA ELABORACIÓN DE INFORMES DE USABILIDAD DE RECURSOS. 6. APOYAR EN EL MANTENIMIENTO DEL SOFTWARE CON ESTRATEGIAS DE BACKUP DE DATOS. 7. CAPACITAR AL EQUIPO DE BIBLIOTECA Y USUARIOS FINALES EN LA USABILIDAD DE SISTEMAS DE INFORMACIÓN, HERRAMIENTAS Y/O PLATAFORMAS TECNOLÓGICAS. </t>
  </si>
  <si>
    <t xml:space="preserve">LA PRESENTE ORDEN TIENE POR OBJETO: 1. PRESTAR ASESORÍA JURÍDICA Y RESOLVER CONSULTAS DE TIPO JURÍDICO SOBRE LA EJECUCIÓN DE LOS PROYECTOS DE LA VICERRECTORÍA DE EXTENSIÓN Y PROYECCIÓN SOCIAL DE CONFORMIDAD CON LA NORMATIVIDAD VIGENTE. 2. REALIZAR LA REVISIÓN JURÍDICA CONTRACTUAL A LAS ÓRDENES Y/O CONTRATOS DE SERVICIOS PROFESIONALES, APOYO A LA GESTIÓN, COMPRA, SUMINISTRO Y DEMÁS QUE SE GENEREN EN LA VICERRECTORÍA DE EXTENSIÓN Y PROYECCIÓN SOCIAL. 3. PRESTAR ASESORÍA JURÍDICA CONTRACTUAL EN LOS PROCESOS DE LICITACIÓN Y/O CONVOCATORIAS EN LOS QUE SE PRESENTE O SEA INVITADO LA VICERRECTORÍA. 4. PROYECTAR MINUTAS DE CONVENIOS Y CONTRATOS QUE REQUIERA LA VICERRECTORÍA DE EXTENSIÓN Y PROYECCIÓN SOCIAL. 5. PROYECTAR RESPUESTAS A PETICIONES, TUTELAS Y DEMÁS QUE REQUIERA LA VICERRECTORÍA DE EXTENSIÓN Y PROYECCIÓN SOCIAL. 6. REVISAR PÓLIZAS PARA SU RESPECTIVA APROBACIÓN. 7. ELABORAR LOS CONCEPTOS JURÍDICOS QUE SEAN SOLICITADOS POR LA VICERRECTORÍA DE EXTENSIÓN Y PROYECCIÓN SOCIAL Y/O POR LA OFICINA ASESORA JURÍDICA DE LA UNIVERSIDAD. </t>
  </si>
  <si>
    <t xml:space="preserve">LA PRESENTE ORDEN TIENE POR OBJETO: 1. APOYAR LA COORDINACIÓN DE LAS ACTIVIDADES ASOCIADAS A LA TRANSMISIÓN DE EVENTOS DENTRO DE LOS AUDITORIOS DEL EDIFICIO MAR CARIBE Y LAS SALAS ESPECIALIZADAS. 2. APOYAR EL MANTENIMIENTO DEL ESTADO FUNCIONAL DE LAS HERRAMIENTAS MULTIMEDIALES QUE DAN SOPORTE A LAS TRANSMISIONES DE EVENTOS DURANTE EL USO DE LOS AUDITORIOS. 3. APOYAR EN EL SOPORTE Y LA CONFIGURACIÓN DE LOS EQUIPOS MULTIMEDIALES (ATRIL PILOT Y SISTEMA DE AUTOMATIZACIÓN) CON QUE CUENTAN AUDITORIOS Y EN LA ASISTENCIA A EXPOSITORES DURANTE LOS EVENTOS QUE SE DESARROLLAN EN LOS AUDITORIOS. 4. APOYAR CAPACITACIONES A LOS USUARIOS EN EL MANEJO DE LAS AYUDAS MULTIMEDIALES DEL AUDITORIO O VIDEO BEAMS INTERACTIVOS. 5. APOYAR LA CORRECTA OPERACIÓN DEL SOFTWARE, HARDWARE Y DEMÁS DOTACIÓN QUE COMPLEMENTA LA OPERACIÓN DE LOS AUDITORIOS Y SUMINISTRAR LA INFORMACIÓN QUE PERMITA LA CORRECTA Y OPORTUNA GESTIÓN DE SU MANTENIMIENTO. 6. APOYAR EL DISEÑO DE UN MÓDULO EN EL SISTEMA DE INFORMACIÓN DE RECURSOS EDUCATIVOS (REDAL) QUE APOYE SOPORTE TÉCNICO EN LOS ESPACIOS ACADÉMICOS: REGISTRO DE SOLICITUDES DE SOPORTE AUDIOVISUAL, ATENCIÓN Y EVALUACIÓN. 7. APOYAR EN LA ACTUALIZACIÓN, EVALUACIÓN Y MEJORAS DEL MÓDULO DE RESERVA Y PRÉSTAMO DE EQUIPOS AUDIOVISUALES. 8. APOYAR EN EL CUMPLIMIENTO A CABALIDAD CON LOS PROCEDIMIENTOS ESTABLECIDOS PARA LA PRESTACIÓN DE LOS SERVICIOS. 9. APOYAR EN LA GENERACIÓN DE REPORTES DE CUALQUIER NOVEDAD QUE SE PRESENTE CUANDO SE PRESTEN LOS SERVICIOS, POR EJEMPLO, EVENTOS Y RESPONSABLES DEL MAL USO DE LAS HERRAMIENTAS O NOVEDADES FRENTE AL FUNCIONAMIENTO DE LOS EQUIPOS. 10. APOYAR EN LAS ACTIVIDADES QUE SE PROGRAMEN PARA GARANTIZAR LA EFICIENCIA EN LA PRESTACIÓN DE LOS SERVICIOS. 11. APOYAR LA RECOLECCIÓN Y ANÁLISIS DE INFORMACIÓN DE SATISFACCIÓN DEL SERVICIO E INFORMES RELACIONADOS. </t>
  </si>
  <si>
    <t>LA PRESENTE ORDEN TIENE POR OBJETO: 1. APOYAR A LA OFICINA DE ASEGURAMIENTO DE LA CALIDAD EN LAS ACTIVIDADES LOGÍSTICAS ENMARCADAS EN EL DESARROLLO DE LAS VISITAS DE PARES DE LOS PROCESOS DE ACREDITACIÓN Y REGISTRO CALIFICADO. 2. APOYAR A LA OFICINA DE ASEGURAMIENTO DE LA CALIDAD EN LA TOMA DE REGISTROS DE ASISTENCIAS, ACTAS, DESARROLLO DE RELATORÍAS DE LAS DIFERENTES REUNIONES, CAPACITACIONES Y SENSIBILIZACIONES EN LOS PROCESOS DE REGISTRO CALIFICADO Y ACREDITACIÓN.</t>
  </si>
  <si>
    <t xml:space="preserve">LA PRESENTE ORDEN TIENE POR OBJETO: 1. APOYAR LA COORDINACIÓN  DEL PROGRAMA “SEMESTRE EN UNIMAGDALENA” PARA ESTUDIANTES DE INTERCAMBIO NACIONAL E INTERNACIONAL 2. APOYAR LA COORDINACIÓN DE LA CONVOCATORIA EXPLORA CCYK PARA LA MOVILIDAD NACIONAL ENTRE MIEMBROS DE ESTA ASOCIACIÓN. 3. APOYAR EN EL REGISTRO DE LA MOVILIDAD INTERNACIONAL ENTRANTE Y SALIENTE. 4. APOYAR EN LA CONSOLIDACIÓN Y REPORTE DE INDICADORES INSTITUCIONALES 5. APOYAR EN LA GESTIÓN DE PROYECTOS INTERNACIONALES. </t>
  </si>
  <si>
    <t xml:space="preserve">LA PRESENTE ORDEN TIENE POR OBJETO: 1. APOYAR EN LA ORGANIZACIÓN DE INSUMOS ODONTOLÓGICOS EN ÁREA ALMACÉN, INVENTARIO Y SEMAFORIZACIÓN. 2. APOYAR EN EL BUEN MANEJO DE LOS RECURSOS MATERIALES DE LA CLÍNICA. 3. APOYAR EN LA REALIZACIÓN DE CUENTAS DE COBRO DE ACUERDO A LOS INSUMOS REQUERIDOS POR ESTUDIANTES EN ÁREAS CLÍNICAS. 4. ENTREGAR INSUMOS ODONTOLÓGICOS EN ÁREA DE RECEPCIÓN Y EN EL PUESTO DE TRABAJO A ESTUDIANTES DE PRÁCTICAS Y DOCENTES SEGÚN EL PROCEDIMIENTO A REALIZAR. 5. APOYAR EN EL BUEN MANEJO DE LOS RECURSOS MATERIALES DE LA CLÍNICA. 6. APOYAR EN LA SEGURIDAD, ORDEN Y LIMPIEZA DE LA CLÍNICA Y DEL ÁREA DE ALMACENAMIENTO DE LOS INSUMOS ODONTOLÓGICOS. 7. APOYAR EN LA INTEGRIDAD Y BUEN MANEJO DE LAS IPAD. 8. APOYAR LA REALIZACIÓN DE LA DESINFECCIÓN Y AISLAMIENTO DEL IPAD. </t>
  </si>
  <si>
    <t xml:space="preserve">LA PRESENTE ORDEN TIENE POR OBJETO: 1. APOYAR LOS PROCESOS Y ACTIVIDADES DE EXTENSIÓN Y PROYECCIÓN SOCIAL DE PROGRAMA COMO FESTIVALES, EXHIBICIONES, CINE CLUBES, CONVENIOS, CONGRESOS. 2. FORMULAR CONVOCATORIAS DE FINANCIACIÓN PARA PROYECTOS INTERNOS DEL PROGRAMA. 3. REVISAR CARTAS DE AUTORIZACIÓN Y CESIÓN DE DERECHOS PARA OBRAS DE LA VOD, Y FORMALIZAR LAS PELÍCULAS QUE HARÁN PARTE DE LA PLATAFORMA. 4. ASESORAR Y APOYAR AL ÁREA DE COMUNICACIONES DEL PROGRAMA. </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</si>
  <si>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APOYAR LA ELABORACIÓN DE COMUNICACIONES, ACTOS ADMINISTRATIVOS, DOCUMENTOS E INFORMES DE GESTIÓN DEL PROGRAMA. 15. APOYAR EN LA PROYECCIÓN, DESARROLLO, RECOMENDACIÓN Y EJECUCIÓN DE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18. APOYAR EN EL ACOPIO, ORGANIZACIÓN Y SISTEMATIZACIÓN DE LA INFORMACIÓN RELACIONADA CON LOS PROCESOS DE AUTOEVALUACIÓN EN LOS PROGRAMAS ADSCRITOS A LA FACULTAD DE CIENCIAS DE LA EDUCACIÓN. 19. ASESORAR EN LA CONSOLIDACIÓN DE LA INFORMACIÓN RELACIONADA CON EL PROCESO DE AUTOEVALUACIÓN EN LAS ÁREAS DE FORMACIÓN EN LICENCIATURAS DE ARTES, TECNOLOGÍA, LENGUAS EXTRANJERAS, EDUCACIÓN CAMPESINA Y RURAL, EDUCACIÓN INFANTIL, QUÍMICA, MATEMÁTICAS, ETNOEDUCACION, CIENCIAS NATURALES Y LENGUA CASTELLANA Y APOYAR EN LOS PROCESOS DE GESTIÓN DE LA AUTOEVALUACIÓN EN LOS PROGRAMAS DE POSTGRADOS (ESPECIALIZACIONES Y MAESTRÍA). </t>
  </si>
  <si>
    <t xml:space="preserve">LA PRESENTE ORDEN TIENE POR OBJETO: 1. APOYAR AL GRUPO INTERNO DE SERVICIOS GENERALES EN LA SUPERVISIÓN DE LOS ESPACIOS FÍSICOS DE LA CASA MUSEO GABRIEL GARCIA MARQUEZ DE ARACATACA. 2. APOYAR EN EL REPORTE DE CUALQUIER ANOMALÍA QUE SE PRESENTE EN LA CASA MUSEO. 3. APOYAR A CUALQUIER MIEMBRO DE UNIMAGDALENA QUE NECESITE ALGUNA INFORMACIÓN DE LA CASA MUSEO. 4. APOYAR EN LA ATENCIÓN A LOS REQUERIMIENTOS Y SOLICITUDES DEL SUPERVISOR DE SEGURIDAD DE UNIMAGDALENA, O SU SUPERVISOR DE ORDEN DE SERVICIO. 5. APOYAR AL GSG EN LA REVISIÓN DE ELEMENTOS Y BIENES EN LA SEDE TALES COMO COMPUTADORES, SILLAS, VIDEO BEAM, MOTOBOMBAS, AIRES ACONDICIONADOS, REFLECTORES EXTERNOS, BIENES DE MUSEOLOGÍA DE FÁCIL TRÁNSITO Y TRASLADO, ESTADOS DE PUERTAS, CERRADURAS Y TODO LO QUE CORRESPONDA A SEGURIDAD EN LAS INSTALACIONES DE LA CASA MUSEO. 6. APOYAR AL GSG CON LOS REGISTROS EN MINUTAS EN CADA ENTREGA DE TURNO QUE ESTE REALICE AL PERSONAL DE VIGILANCIA DE VIVAC. 7. CUMPLIR CON TODAS LAS NORMAS DE HIGIENE, MEDICINA DEL TRABAJO, SALUD OCUPACIONAL, PREVENCIÓN Y CONTROL DE RIESGO QUE DETERMINE LA INSTITUCIÓN COMO DE OBLIGATORIO CUMPLIMIENTO. </t>
  </si>
  <si>
    <t xml:space="preserve">LA PRESENTE ORDEN TIENE POR OBJETO: 1. PRESTAR ASESORÍA EN LA PLANIFICACIÓN DEL MANEJO ADMINISTRATIVO DEL CENTRO DE TRANSFERENCIA EN SALUD (SEXTO PISO DEL HOSPITAL).  2. DESARROLLAR, IMPLEMENTAR Y REALIZAR SEGUIMIENTO A LOS PROCESOS Y ACTIVIDADES RELACIONADAS CON LA SEGURIDAD Y SALUD EN EL TRABAJO E HIGIENE Y SEGURIDAD INDUSTRIAL EN EL CENTRO DE TRANSFERENCIA EN SALUD (SEXTO PISO DEL HOSPITAL). 3. ASESORAR EN LA ELABORACIÓN DEL PRESUPUESTO ANUAL DE FUNCIONAMIENTO DEL CENTRO, PLANEACIÓN DE GASTOS Y OTRAS PROYECCIONES FINANCIERAS.  4. APOYAR CON EL MANTENIMIENTO Y GESTIÓN DE LA DOCUMENTACIÓN Y/O REGISTROS DEL SG-SST. 5. PLANIFICAR Y DESARROLLAR EL PLAN DE PREVENCIÓN, PREPARACIÓN ANTE EMERGENCIAS Y ANÁLISIS DE VULNERABILIDAD DEL CENTRO DE TRANSFERENCIA EN SALUD (SEXTO PISO DEL HOSPITAL). 6. APOYAR EN EL SEGUIMIENTO AL GASTO DE INSUMOS Y EJECUCIÓN DEL PLAN DE MANTENIMIENTO ANUAL. </t>
  </si>
  <si>
    <t xml:space="preserve">LA PRESENTE ORDEN TIENE POR OBJETO: 1. PRESTAR ASESORÍA, EMITIR LOS CONCEPTOS Y RESOLVER LAS CONSULTAS DE TIPO JURÍDICO EN TODAS LAS ÁREAS DEL DERECHO QUE LE SEAN SOLICITADOS POR PARTE DEL RECTOR, EL JEFE DE LA OFICINA ASESORA JURÍDICA Y DEMÁS AUTORIDADES DEL ÁREA ADMINISTRATIVA Y DE DIRECCIÓN DE LA UNIVERSIDAD. 2. ASESORAR Y APOYAR EN LA RESPUESTA A LAS PETICIONES QUE SE LE HAGAN A LA UNIVERSIDAD DEL MAGDALENA DENTRO DE LOS PLAZOS Y/O TÉRMINOS ESTABLECIDOS EN LA LEY. 3. ASESORAR Y APOYAR EN LA ATENCIÓN Y SEGUIMIENTO A LOS PROCEDIMIENTOS ADMINISTRATIVOS, ACCIONES ADMINISTRATIVAS, REQUERIMIENTOS ESPECIALES, PLIEGOS DE CARGOS Y DEMÁS PROCESOS JURÍDICOS Y ACCIONES PÚBLICAS QUE EL RECTOR, EL JEFE DE LA OFICINA ASESORA JURÍDICA Y DEMÁS AUTORIDADES DEL ÁREA ADMINISTRATIVA Y DE DIRECCIÓN DE LA UNIVERSIDAD LE ENCOMIENDEN EN RELACIÓN CON EL CUMPLIMIENTO DE LAS NORMAS QUE REGULAN EL RECAUDO DE LA ESTAMPILLA. 4. ASESORAR Y APOYAR EN LA FORMULACIÓN DE LOS PROCESOS Y PROCEDIMIENTOS DE TIPO JURÍDICO QUE SEAN REQUERIDOS POR EL RECTOR, EL JEFE DE LA OFICINA ASESORA JURÍDICA Y DEMÁS AUTORIDADES DE DIRECCIÓN DE LA UNIVERSIDAD RELACIONADOS CON APLICACIÓN DE LA LEY 654 DE 2001 Y LA ORDENANZA 019 DE 2001. 5. ELABORAR MINUTAS PARA CONTRATOS, CONVENIOS, PROCESOS DE CONVOCATORIAS Y DEMÁS QUE REQUIERA LA UNIVERSIDAD DEL MAGDALENA Y QUE SEAN SOLICITADOS POR EL RECTOR, EL JEFE DE LA OFICINA ASESORA JURÍDICA Y DEMÁS AUTORIDADES DE DIRECCIÓN DE LA UNIVERSIDAD. 6. RENDIR INFORMES MENSUALES, SOBRE LAS ACTIVIDADES DESARROLLADAS, EN CUMPLIMIENTO DE LA PRESENTE ORDEN DE PRESTACIÓN DE SERVICIOS. </t>
  </si>
  <si>
    <t xml:space="preserve">LA PRESENTE ORDEN TIENE POR OBJETO: 1. REALIZAR LA EVALUACIÓN EXPOST DE LOS PROYECTOS EJECUTADOS EN LA VICERRECTORÍA DE EXTENSIÓN. 2. APOYAR EN LA FORMULACIÓN DE LAS PROPUESTAS Y PROYECTOS DE LA VICERRECTORÍA DE EXTENSIÓN Y PROYECCIÓN SOCIAL. 3. REVISAR LOS REPORTES DE LOS INDICADORES DE GESTIÓN DE LA VICERRECTORÍA DE EXTENSIÓN Y PROYECCIÓN SOCIAL. 4. ELABORAR INFORMES PARA LA ACREDITACIÓN DE LOS PROGRAMAS Y LA ACREDITACIÓN INSTITUCIONAL. 5. ELABORAR INFORMES REQUERIDOS POR EL VICERRECTOR DE EXTENSIÓN Y PROYECCIÓN SOCIAL EN EL MARCO DEL DESARROLLO DE LA FUNCIÓN MISIONAL DE EXTENSIÓN EN LA UNIVERSIDAD DEL MAGDALENA. </t>
  </si>
  <si>
    <t xml:space="preserve">LA PRESENTE ORDEN TIENE POR OBJETO: 1. APOYAR LA COORDINACIÓN Y SUPERVISIÓN DE LOS PROGRAMAS DE INTERCAMBIOS: “CONEXIÓN GLOBAL” "DOBLE TITULACIÓN" "PROGRAMA SEMESTRE EN EL EXTERIOR". 2. APOYAR EN LA REALIZACIÓN, SEGUIMIENTO Y PROMOCIÓN DE LAS CONVOCATORIAS. 3. ASESORAR A ESTUDIANTES. 4. APOYAR EN EL PROCESO DE SELECCIÓN Y POSTULACIÓN DE ESTUDIANTES. 5. REALIZAR SEGUIMIENTO A LOS ESTUDIANTES SELECCIONADOS DURANTE Y DESPUÉS DEL INTERCAMBIO (HOMOLOGACIÓN DE ASIGNATURAS) 6. APOYAR LA COORDINACIÓN DE INICIATIVAS DE INTERNACIONALIZACIÓN DEL CURRÍCULO E INTERNACIONALIZACIÓN EN CASA. 7. APOYAR EN EL ANÁLISIS DE DATOS E INFORMACIÓN DE MOVILIDAD Y CONVOCATORIAS. </t>
  </si>
  <si>
    <t xml:space="preserve">LA PRESENTE ORDEN TIENE POR OBJETO: 1. APOYAR LA GESTIÓN EN LA RECEPCIÓN DE SOLICITUDES DE ADICIÓN, REDUCCIÓN, TRASLADOS PRESUPUESTALES QUE LLEGAN A LA DIRECCIÓN FINANCIERA - GRUPO DE PRESUPUESTO.  2. APOYAR LA REVISIÓN DE DISPONIBLES PRESUPUESTALES Y ELABORAR LOS BORRADORES DE RESOLUCIÓN DE ADICIÓN, TRASLADOS PRESUPUESTALES, REDUCCIÓN PRESUPUESTAL, RADICAR RESOLUCIONES, LLEVAR CONTROL DE LAS RESOLUCIONES QUE PASAN PARA VISTO BUENO DE LA DIRECCIÓN FINANCIERA Y QUE PASAN PARA FIRMA DEL VICERRECTOR ADMINISTRATIVO. 3. APOYAR EN LA RECEPCIÓN DE LOS ACTOS ADMINISTRATIVOS FIRMADOR EN LA VICERRECTORÍA ADMINISTRATIVA. 4. APOYAR EL CONTROL DE LOS ACTOS ADMINISTRATIVOS FIRMADOS, ADJUNTARLOS EN EL SISTEMA DE INFORMACIÓN FINANCIERO SINAP CON LOS SOPORTES RESPECTIVOS Y ARCHIVARLOS DE MANERA CRONOLÓGICA PARA CONSULTA Y REPORTES DEL GRUPO DE PRESUPUESTO. </t>
  </si>
  <si>
    <t xml:space="preserve">LA PRESENTE ORDEN TIENE POR OBJETO: 1. APOYAR EN LA RECEPCIÓN E INGRESO DE PERSONAL A LA CLÍNICA, ESTO INCLUYE A PACIENTES, DOCENTES, ESTUDIANTES Y PERSONAL DE APOYO. 2. APOYAR EN LA ENTREGA DE HISTORIAS CLÍNICAS Y REGISTROS 3. APOYAR EN LA ORGANIZACIÓN, ACTUALIZACIÓN Y SEGURIDAD DEL ARCHIVO DE HISTORIA CLÍNICA. 4. APOYAR EN EL REGISTRO DIARIO DE CONSULTAS DE LA CLÍNICA ODONTOLÓGICA. 5. APOYAR EN LA ATENCIÓN DE ESTUDIANTES, DOCENTES Y PÚBLICO EN GENERAL. 6. VERIFICAR EL BUEN MANEJO DE LOS RECURSOS MATERIALES DE LA CLÍNICA. 7. VERIFICAR LA SEGURIDAD, ORDEN Y LIMPIEZA DEL ÁREA DE TRABAJO. </t>
  </si>
  <si>
    <t xml:space="preserve">LA PRESENTE ORDEN TIENE POR OBJETO: 1. APOYAR EN LAS ACTIVIDADES DE LOS LABORATORIOS DE LA FACULTAD DE CIENCIAS DE LA SALUD: LAB. CLÍNICA DE SIMULACIÓN UNIV. DEL MAGDALENA Y LAB. SEXTO PISO HOSPITAL. 2. APOYAR EN LA ORGANIZACIÓN Y PREPARACIÓN DE LOS LABORATORIOS PARA LAS PRÁCTICAS Y SERVICIOS REQUERIDOS EN EL MISMO, DE CONFORMIDAD CON LA PROGRAMACIÓN ESTABLECIDA. 3. APOYAR ACTIVIDADES ADMINISTRATIVAS Y DE GESTIÓN PARA ASEGURAR LA EFICIENCIA Y CALIDAD DEL SERVICIO: IDENTIFICACIÓN DE NECESIDADES Y MEJORAS EN LA PRESTACIÓN DEL SERVICIO; PLANEACIÓN DEL SERVICIO; GESTIÓN DE RECURSOS PARA CUBRIR LAS NECESIDADES DE LOS LABORATORIOS. 4. APOYAR EN LA DISPOSICIÓN OPORTUNA DE LOS EQUIPOS, MATERIALES E INSUMOS REQUERIDOS EN EL MONTAJE DE PRÁCTICAS Y SERVICIOS DE LABORATORIO. 5. APOYAR EN APLICAR LOS PROCEDIMIENTOS Y PROTOCOLOS ESTABLECIDOS PARA EL FUNCIONAMIENTO, CUIDADO, PRESERVACIÓN Y MANTENIMIENTO DE EQUIPOS, MATERIALES E INSTALACIONES DE LABORATORIO. 6. APOYAR LA ADMINISTRACIÓN Y ACTUALIZACIÓN DEL INVENTARIO DE BIENES, MATERIALES E INSUMOS DE LABORATORIO, VERIFICANDO SU EFICIENTE Y ADECUADO USO, ASÍ COMO ELABORAR Y PRESENTAR LOS INFORMES RESPECTIVOS. 7. APOYAR EN EL CONTROL DE INGRESO, PERMANENCIA Y EGRESO DE DOCENTES, ESTUDIANTES Y FUNCIONARIOS A LOS LABORATORIOS, ASÍ MISMO, BRINDAR INFORMACIÓN Y VERIFICAR LA APLICACIÓN ADECUADA DE NORMAS Y PROTOCOLOS DE BIOSEGURIDAD, BUENAS PRÁCTICAS DE MANUFACTURA Y SEGURIDAD INDUSTRIAL. 8. APOYAR EN LA COORDINACIÓN CON EL ÁREA CORRESPONDIENTE EL MANTENIMIENTO PREVENTIVO Y CORRECTIVO DE EQUIPOS E INSTALACIONES DEL LABORATORIO. 9. APOYAR EN LA VALIDACIÓN DE CARGUE Y VISTO BUENO DE LA DIRECCIÓN DE PROGRAMA CORRESPONDIENTE DE LAS PRACTICAS A DESARROLLAR EN LA PLATAFORMA SIARE. 10. APOYAR EN LA ATENCIÓN A LOS REQUERIMIENTOS Y EL CONTROL DE LAS HORAS DE USO DE LOS EQUIPOS EN CADA PRÁCTICA. 11. APOYAR CON LOS DIFERENTES REGISTROS DE ACTIVIDADES QUE SE REALIZAN EN LAS CLASES. </t>
  </si>
  <si>
    <t xml:space="preserve">LA PRESENTE ORDEN TIENE POR OBJETO: 1. APOYAR EN LA SUPERVISIÓN DE LAS LABORES CULTURALES EFECTUADAS EN LAS ESPECIES FRUTALES, FORESTALES Y TRANSITORIAS ESTABLECIDAS EN LA UNIVERSIDAD. 2.APOYAR LA TOMA DE MUESTRAS Y REGISTRO PRODUCTIVO DE LOS RENDIMIENTOS EN LOS LOTES EXPERIMENTALES. 3. ELABORAR PLANES DE MANEJO AMBIENTALES. 4. CONSTRUIR CARTILLA DE SALUD OCUPACIONAL 5. APOYAR LA SUPERVISIÓN DEL MANEJO Y CONSUMO DEL AGUA. 6. APOYAR LA COORDINACIÓN DE LAS INSTALACIONES Y REPARACIONES DE LOS SISTEMAS HIDROSANITARIOS. </t>
  </si>
  <si>
    <t xml:space="preserve">LA PRESENTE ORDEN TIENE POR OBJETO: 1. APOYAR EN EL DESARROLLO DE ACTIVIDADES DE LOS PROGRAMAS DE PROMOCIÓN DE HÁBITOS Y ESTILO DE VIDA SALUDABLE. 2. BRINDAR ATENCIÓN DE ENFERMERÍA A LOS EMPLEADOS AFECTADOS POR UNA ENFERMEDAD RELACIONADA CON EL TRABAJO O ENFERMEDAD COMÚN, QUE ESTÉ DENTRO DE LOS SISTEMAS DE VIGILANCIA EPIDEMIOLÓGICA DESARROLLADOS POR LA UNIVERSIDAD. 3. APOYAR EL DESARROLLO DE ACTIVIDADES DE PREVENCIÓN DE ENFERMEDADES LABORALES, ACCIDENTES DE TRABAJO Y EDUCACIÓN EN SALUD A LOS EMPLEADOS DE LA UNIVERSIDAD Y PARTES INTERESADAS DEL SISTEMA DE GESTIÓN DE SEGURIDAD Y SALUD EN EL TRABAJO. 4. APOYAR EN LA SENSIBILIZACIÓN Y SOCIALIZACIÓN DE LOS PROGRAMAS, PLANES Y PROYECTOS ESTABLECIDOS EN LA UNIVERSIDAD EN MATERIA DE SEGURIDAD Y SALUD EN EL TRABAJO. 5. APOYAR EN LA ELABORACIÓN Y ACTUALIZACIÓN DE LAS DIFERENTES MATRICES DE PELIGROS DE LA UNIVERSIDAD DEL MAGDALENA. 6. REALIZAR VISITAS PERIÓDICAS A LAS DIFERENTES ÁREAS, SEDES Y LABORATORIOS DE LA UNIVERSIDAD, CON EL FIN DE VERIFICAR Y GARANTIZAR EL CUMPLIMIENTO DE LAS NORMAS VIGENTES APLICABLES EN MATERIA SEGURIDAD Y SALUD EN EL TRABAJO ESTABLECIDAS POR LA UNIVERSIDAD. </t>
  </si>
  <si>
    <t xml:space="preserve">LA PRESENTE ORDEN TIENE POR OBJETO: 1. APOYAR EN LA ATENCIÓN BÁSICA, OPORTUNA Y ADECUADA EN CONSULTA COMO AUXILIAR DE ENFERMERÍA A LOS MIEMBROS DE COMUNIDAD UNIVERSITARIA QUE LO SOLICITEN. 2. APOYAR EN LA ATENCIÓN, SEGUIMIENTO Y CONTROL A TRAVÉS DE MEDIOS TECNOLÓGICOS, A LA COMUNIDAD UNIVERSITARIA QUE LO REQUIERA DE ACUERDO A SU ESPECIALIDAD. 3. EJECUTAR ACTIVIDADES DE PROMOCIÓN Y FOMENTO DE LA SALUD A LOS MIEMBROS DE LA COMUNIDAD UNIVERSITARIA. 4. APOYAR A LAS ENFERMERAS EN LOS PROCEDIMIENTOS DE ATENCIÓN QUE SE REQUIERA. 5. APOYAR AL SUPERVISOR EN LA ACTUALIZACIÓN DEL INVENTARIO DE LOS EQUIPOS E INSUMOS DE SALUD Y GARANTIZAR EL BUEN USO DE LOS MISMOS. 6. APOYAR EN ACTIVIDADES DE PROMOCIÓN Y MANTENIMIENTO DE SALUD AL INTERIOR DE LA COMUNIDAD UNIVERSITARIA. 7. DILIGENCIAR OPORTUNAMENTE LOS FORMATOS DEL PROCESO "BIENESTAR UNIVERSITARIO" EN EL SISTEMA DE GESTIÓN DE CALIDAD. 8.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9. APOYAR EN LA PARTICIPACIÓN DE EVENTOS ACADÉMICOS, CIENTÍFICOS, ARTÍSTICOS, CULTURALES Y DEPORTIVOS DENTRO Y FUERA DEL LUGAR HABITUAL DE LA EJECUCIÓN DE SUS ACTIVIDADES. 10. APOYAR EN LA REALIZACIÓN DE ACTIVIDADES ASISTENCIALES BAJO LA MODALIDAD DE SUPERVISIÓN DE PRÁCTICAS FORMATIVAS A LOS ESTUDIANTES DE LA FACULTAD DE CIENCIAS DE LA SALUD DE LA UNIVERSIDAD DEL MAGDALENA. 11.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t>
  </si>
  <si>
    <t xml:space="preserve">LA PRESENTE ORDEN TIENE POR OBJETO: 1. APOYAR EN EL DISEÑO, IMPLEMENTACIÓN Y EJECUCIÓN DE LAS ESTRATEGIAS DE PROMOCIÓN, DIFUSIÓN Y DIVULGACIÓN DEL ARTE Y DE LAS ACTIVIDADES DE CARÁCTER RECREATIVO, FORMATIVO Y REPRESENTATIVO PARA EL FORTALECIMIENTO DE LOS PROCESOS ARTÍSTICOS Y CULTURALES EN LA UNIVERSIDAD. 2. ASESORAR EL PROCESO DE PLANIFICACIÓN, DESARROLLO Y EJECUCIÓN DE CONCURSOS, FESTIVALES Y/O EVENTOS INTERNOS DONDE PARTICIPEN TODOS LOS MIEMBROS DE LA COMUNIDAD UNIVERSITARIA. 3. APOYAR A PARTICIPACIÓN DE LA INSTITUCIÓN EN ACTIVIDADES, CONCURSOS, FESTIVALES Y/O EVENTOS EXTERNOS DEL ORDEN LOCAL, DEPARTAMENTAL, REGIONAL, NACIONAL E INTERNACIONAL, RESPETANDO LOS PRINCIPIOS Y VALORES INSTITUCIONALES. 4. APOYAR EL PROCESO DE SELECCIÓN DE LOS BACHILLERES ASPIRANTES A LOS CUPOS ARTISTAS OFRECIDOS POR LA INSTITUCIÓN. 5. DILIGENCIAR OPORTUNAMENTE DE TODOS LOS FORMATOS ESTABLECIDOS POR BIENESTAR UNIVERSITARIO EN EL SISTEMA DE GESTIÓN DE LA CALIDAD. 6. ENTREGAR OPORTUNAMENTE  INFORMES ESTADÍSTICOS DE LAS ACTIVIDADES REALIZADAS, ASÍ COMO LAS PARTICIPACIONES DE LOS ESTAMENTOS UNIVERSITARIOS EN LAS MISMAS, PARA QUE SEAN SOMETIDAS A VERIFICACIÓN Y EVALUACIÓN DEL CUMPLIMIENTO DE LAS METAS PROPUESTAS EN SU PLAN DE TRABAJO. 7.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</si>
  <si>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 xml:space="preserve">LA PRESENTE ORDEN TIENE POR OBJETO: 1. APOYAR EN LA COORDINACIÓN DE ESCRITURA Y REVISIÓN DE GUIONES. 2. APOYAR EN LA COORDINACIÓN Y EJECUCIÓN DE GRABACIÓN DE IMÁGENES Y SONIDO PARA PIEZAS AUDIOVISUALES DEL PROYECTO. 3. APOYAR EN LA COORDINACIÓN EN EL MONTAJE DE IMÁGENES PAR PARA PIEZAS AUDIOVISUALES DEL PROYECTO. 4. APOYAR EN LA COORDINACIÓN EN LA EDICIÓN Y POSTPRODUCCIÓN DE LOS MATERIALES AUDIOVISUALES. </t>
  </si>
  <si>
    <t xml:space="preserve">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 6. APOYAR EN LA REALIZACIÓN DE INFOGRAFÍAS EN BLOQUE 10. 7. APOYAR EN LA ELABORACIÓN DE CORTINILLAS Y ANIMACIONES PARA LOS MATERIALES AUDIOVISUALES DEL CETEP. 8. APOYAR EN EL DISEÑO DE INTERFACES GRÁFICAS DE DESARROLLOS TECNOLÓGICOS DEL CETEP. </t>
  </si>
  <si>
    <t xml:space="preserve">LA PRESENTE ORDEN TIENE POR OBJETO: PRESTAR SERVICIOS PROFESIONALES COMO ASISTENTE DE DIRECCIÓN DEL PROYECTO BPIN 2020000100768 DENOMINADO: "DESARROLLO TRANSFERENCIA DE TECNOLOGÍA Y CONOCIMIENTO PARA LA INNOVACIÓN ATENDIENDO LAS PROBLEMÁTICAS ASOCIADAS CON OFERTA DE PRODUCTOS HORTOFRUTÍCOLAS DERIVADAS DE LA EMERGENCIA ECONÓMICA SOCIAL Y ECOLÓGICA CAUSADA POR EL COVID-19 EN EL MAGDALENA". REALIZANDO LAS SIGUIENTES ACTIVIDADES: 1. APOYAR LA GESTIÓN OPERATIVA E INTEGRAL DEL PROYECTO EN RELACIÓN CON LA PLANIFICACIÓN, IMPLEMENTACIÓN Y SEGUIMIENTO A LOS PLANES Y CRONOGRAMAS APROBADOS. 2. APOYAR EN LA ELABORACIÓN DE INFORMES DE EJECUCIÓN DEL PROYECTO DE FORMA MENSUAL O A SOLICITUD DE LAS DISTINTAS INSTANCIAS DE SUPERVISIÓN DEL PROYECTO. 3. APOYAR EN LA VERIFCIACIÓN DEL USO ADECUADO DE LOS RECURSOS FINANCIEROS PARA LA CONTRATACIÓN DEL TALENTO HUMANO, EQUIPOS Y SOFTWARES, SERVICIOS TECNOLÓGICOS, MATERIALES E INSUMOS, GASTOS DE VIAJE Y ADICIONALES; DE ACUERDO A LAS NECESIDADES EN TÉRMINOS DE TIEMPO Y CANTIDAD REQUERIDO POR LOS INVESTIGADORES Y GESTORES DEL PROYECTO. 4. APOYAR A LA DIRECCIÓN ADMINISTRATIVA Y FINANCIERA DEL PROYECTO EN LA ARTICULACIÓN DE LOS RECURSOS TÉCNICOS TECNOLÓGICOS Y LOGÍSTICOS EN CONJUNTO CON EL LÍDER CIENTÍFICO DEL PROYECTO Y LAS DIFERENTES DEPENDENCIAS, CON LA ESTRATEGIA DE ADMINISTRACIÓN ADECUADA PARA EL DESARROLLO DE LAS ACTIVIDADES DEL PROYECTO. 5. APOYAR EN LA COORDINACIÓN DE LAS ACTIVIDADES OPERATIVAS DE PLANEACIÓN Y PROGRAMACIÓN DE LA GESTIÓN ADMINISTRATIVA. 6. ELABORAR SOLICITUDES DE DISPONIBILIDAD PRESUPUESTAL, ESTUDIOS DE CONVENIENCIA, SOLICITUDES DE PROPONENTES Y LOS DEMÁS REQUERIMIENTOS PARA LA CONTRATACIÓN DE BIENES Y SERVICIOS PROFESIONALES Y NO PROFESIONALES. 7. APOYAR LA REVISIÓN JURÍDICA DE LAS CONTRATACIONES DE PERSONAL Y DE COMPRAS DE INSUMOS Y EQUIPOS PARA EL DESARROLLO DE LAS ACTIVIDADES DEL PROYECTO. 8. BRINDAR APOYO JURÍDICO EN LOS CONVENIOS QUE SE ESTABLEZCAN CON LOS BENEFICIARIOS DEL PROYECTO Y DEL USO DE LOS RECURSOS ASIGNADOS. </t>
  </si>
  <si>
    <t xml:space="preserve">LA PRESENTE ORDEN TIENE POR OBJETO: 1. APOYAR AL GRUPO INTERNO DE SERVICIOS GENERALES EN LA SUPERVISIÓN DE ESPACIOS FÍSICOS DE LAS SEDE ALTERNA, CERES DE PIVIJAY, MAGDALENA. 2. APOYAR AL GSG EN LAS APERTURAS DE SALONES Y ÁREAS ADMINISTRATIVAS DE ESA SEDE. 3. APOYAR AL GSG EFECTUANDO REPORTES DE ANOMALÍAS EN LOS ESPACIOS FÍSICOS DESCRITOS Y APOYAR EN ORIENTACIONES LOCATIVAS A FUNCIONARIOS Y CONTRATISTAS DE LA UNIVERSIDAD CUANDO HAYA LA NECESIDAD. 4. APOYAR AL GSG EN LA REALIZACIÓN DE RONDAS A TODOS LOS ESPACIOS DE LAS SEDE ALTERNA DE PIVIJAY PARA VERIFICAR SUS CONDICIONES Y ESTADOS. 5. APOYAR AL GSG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CONTROL Y REPORTAR EN MINUTAS, FORMATOS O GUÍAS, EL MOVIMIENTO DE LOS BIENES DE LA SEDE. 8. CUMPLIR CON TODAS LAS NORMAS DE HIGIENE, MEDICINA DEL TRABAJO, SALUD OCUPACIONAL, PREVENCIÓN Y CONTROL DE RIESGO QUE DETERMINE LA INSTITUCIÓN COMO DE OBLIGATORIO CUMPLIMIENTO. </t>
  </si>
  <si>
    <t>SI</t>
  </si>
  <si>
    <t>NO</t>
  </si>
  <si>
    <t>OSCAR FERNANDO CASTILLO MOSCARELA</t>
  </si>
  <si>
    <t>JAIME NOGUERA SERRANO</t>
  </si>
  <si>
    <t>JOSE JULIAN RIOS BOTACHE</t>
  </si>
  <si>
    <t>ANAFLORA JIMENEZ DE LA HOZ</t>
  </si>
  <si>
    <t>ANGELA VERONICA ROMERO CARDENAS</t>
  </si>
  <si>
    <t>WILSON PACHECO</t>
  </si>
  <si>
    <t>JEIMMY PATRICIA POLO ROJAS</t>
  </si>
  <si>
    <t>WILBERTO GALVIS SANTOS</t>
  </si>
  <si>
    <t>JOSE MANUEL PACHECO RICAUTE</t>
  </si>
  <si>
    <t>RONALD ROJAS DUICA</t>
  </si>
  <si>
    <t>MERCEDES DE LA TORRE HASBUM</t>
  </si>
  <si>
    <t>HERMIDEZ JEREZ</t>
  </si>
  <si>
    <t>MILVIDA MARIA SUAREZ FLOREZ</t>
  </si>
  <si>
    <t>HILDEMAR QUINTANA</t>
  </si>
  <si>
    <t>EDWIN RAFAEL GUTIERREZ BOTO</t>
  </si>
  <si>
    <t>BERNARDO JOSE SAADE MEJIA</t>
  </si>
  <si>
    <t>CESAR ENRIQUE POLO CASTRO</t>
  </si>
  <si>
    <t>BETTY PATIÑO URIELES</t>
  </si>
  <si>
    <t>JUAN CARLOS DE LA ROSA SERRANO</t>
  </si>
  <si>
    <t>ALICIA ESTHER CASTRO VILLEGAS</t>
  </si>
  <si>
    <t>MILENA DE LEON MENDOZA</t>
  </si>
  <si>
    <t>LINA MARCELA CUAO GARCIA</t>
  </si>
  <si>
    <t>HECTOR ALEXANDER VARGAS CARDONA</t>
  </si>
  <si>
    <t>EDWIN GUTIERREZ BOTO</t>
  </si>
  <si>
    <t>RONALD RAFAEL ROJAS DUICA</t>
  </si>
  <si>
    <t>ROSMERY DEVIA</t>
  </si>
  <si>
    <t>CINDY PATRICIA ROJAS MENDOZA</t>
  </si>
  <si>
    <t>RAFAEL GARCIA MERCADO</t>
  </si>
  <si>
    <t>DEWAR ENRIQUE LOPEZ MORGAN</t>
  </si>
  <si>
    <t>RAFAEL ROIMAN GARCIA LUNA</t>
  </si>
  <si>
    <t>MAURICIO ARRIETA FONTANILLA</t>
  </si>
  <si>
    <t>ROSALIA BUSTILLO VERBEL</t>
  </si>
  <si>
    <t>LUZ MARINA VIVES LACOUTURE</t>
  </si>
  <si>
    <t>ALBERTO RUIZ MIER</t>
  </si>
  <si>
    <t>YINIVA CAMARGO CAICEDO</t>
  </si>
  <si>
    <t>ROSMERY HERRERA MESA</t>
  </si>
  <si>
    <t>JESUS DAVID SUESCUN ARREGOCES</t>
  </si>
  <si>
    <t>JULIETH ALEXANDRA LIZCANO PRADA</t>
  </si>
  <si>
    <t>CARLOS CORONADO VARGAS</t>
  </si>
  <si>
    <t>LEYNIN ESTHER CAAMAÑO ROCHA</t>
  </si>
  <si>
    <t>CARLOS CAMACHO SERGE</t>
  </si>
  <si>
    <t>JEAN ROGELIO LINERO CUETO</t>
  </si>
  <si>
    <t>ALFA JAIMES</t>
  </si>
  <si>
    <t>JULIO VEGA BAQUERO</t>
  </si>
  <si>
    <t>YANNIS MOSCOTE CASTILLO</t>
  </si>
  <si>
    <t>PEDRO LUIS SALCEDO RAMIREZ</t>
  </si>
  <si>
    <t>ADRIANO ISRAEL GUERRA</t>
  </si>
  <si>
    <t>HUGO JOSE MERCADO CERVERA</t>
  </si>
  <si>
    <t>ARMANDO JOSÉ SILVA HAMBURGER</t>
  </si>
  <si>
    <t>PEDRO MERCADO GONZALEZ</t>
  </si>
  <si>
    <t>JAIME MORON CARDENAS</t>
  </si>
  <si>
    <t>NO HA INICIADO</t>
  </si>
  <si>
    <t>https://community.secop.gov.co/Public/Tendering/OpportunityDetail/Index?noticeUID=CO1.NTC.3835814&amp;isFromPublicArea=True&amp;isModal=true&amp;asPopupView=true</t>
  </si>
  <si>
    <t>https://community.secop.gov.co/Public/Tendering/OpportunityDetail/Index?noticeUID=CO1.NTC.3836013&amp;isFromPublicArea=True&amp;isModal=true&amp;asPopupView=true</t>
  </si>
  <si>
    <t>https://community.secop.gov.co/Public/Tendering/OpportunityDetail/Index?noticeUID=CO1.NTC.3836028&amp;isFromPublicArea=True&amp;isModal=true&amp;asPopupView=true</t>
  </si>
  <si>
    <t>https://community.secop.gov.co/Public/Tendering/OpportunityDetail/Index?noticeUID=CO1.NTC.3836202&amp;isFromPublicArea=True&amp;isModal=true&amp;asPopupView=true</t>
  </si>
  <si>
    <t>https://community.secop.gov.co/Public/Tendering/OpportunityDetail/Index?noticeUID=CO1.NTC.3835884&amp;isFromPublicArea=True&amp;isModal=true&amp;asPopupView=true</t>
  </si>
  <si>
    <t>https://community.secop.gov.co/Public/Tendering/OpportunityDetail/Index?noticeUID=CO1.NTC.3835898&amp;isFromPublicArea=True&amp;isModal=true&amp;asPopupView=true</t>
  </si>
  <si>
    <t>https://community.secop.gov.co/Public/Tendering/OpportunityDetail/Index?noticeUID=CO1.NTC.3836403&amp;isFromPublicArea=True&amp;isModal=true&amp;asPopupView=true</t>
  </si>
  <si>
    <t>https://community.secop.gov.co/Public/Tendering/OpportunityDetail/Index?noticeUID=CO1.NTC.3836332&amp;isFromPublicArea=True&amp;isModal=true&amp;asPopupView=true</t>
  </si>
  <si>
    <t>https://community.secop.gov.co/Public/Tendering/OpportunityDetail/Index?noticeUID=CO1.NTC.3836424&amp;isFromPublicArea=True&amp;isModal=true&amp;asPopupView=true</t>
  </si>
  <si>
    <t>https://community.secop.gov.co/Public/Tendering/OpportunityDetail/Index?noticeUID=CO1.NTC.3836352&amp;isFromPublicArea=True&amp;isModal=true&amp;asPopupView=true</t>
  </si>
  <si>
    <t>https://community.secop.gov.co/Public/Tendering/OpportunityDetail/Index?noticeUID=CO1.NTC.3836434&amp;isFromPublicArea=True&amp;isModal=true&amp;asPopupView=true</t>
  </si>
  <si>
    <t>https://community.secop.gov.co/Public/Tendering/OpportunityDetail/Index?noticeUID=CO1.NTC.3836188&amp;isFromPublicArea=True&amp;isModal=true&amp;asPopupView=true</t>
  </si>
  <si>
    <t>https://community.secop.gov.co/Public/Tendering/OpportunityDetail/Index?noticeUID=CO1.NTC.3836197&amp;isFromPublicArea=True&amp;isModal=true&amp;asPopupView=true</t>
  </si>
  <si>
    <t>https://community.secop.gov.co/Public/Tendering/OpportunityDetail/Index?noticeUID=CO1.NTC.3836261&amp;isFromPublicArea=True&amp;isModal=true&amp;asPopupView=true</t>
  </si>
  <si>
    <t>https://community.secop.gov.co/Public/Tendering/OpportunityDetail/Index?noticeUID=CO1.NTC.3836609&amp;isFromPublicArea=True&amp;isModal=true&amp;asPopupView=true</t>
  </si>
  <si>
    <t>https://community.secop.gov.co/Public/Tendering/OpportunityDetail/Index?noticeUID=CO1.NTC.3836617&amp;isFromPublicArea=True&amp;isModal=true&amp;asPopupView=true</t>
  </si>
  <si>
    <t>https://community.secop.gov.co/Public/Tendering/OpportunityDetail/Index?noticeUID=CO1.NTC.3836388&amp;isFromPublicArea=True&amp;isModal=true&amp;asPopupView=true</t>
  </si>
  <si>
    <t>https://community.secop.gov.co/Public/Tendering/OpportunityDetail/Index?noticeUID=CO1.NTC.3836632&amp;isFromPublicArea=True&amp;isModal=true&amp;asPopupView=true</t>
  </si>
  <si>
    <t>https://community.secop.gov.co/Public/Tendering/OpportunityDetail/Index?noticeUID=CO1.NTC.3836281&amp;isFromPublicArea=True&amp;isModal=true&amp;asPopupView=true</t>
  </si>
  <si>
    <t>https://community.secop.gov.co/Public/Tendering/OpportunityDetail/Index?noticeUID=CO1.NTC.3836285&amp;isFromPublicArea=True&amp;isModal=true&amp;asPopupView=true</t>
  </si>
  <si>
    <t>https://community.secop.gov.co/Public/Tendering/OpportunityDetail/Index?noticeUID=CO1.NTC.3836292&amp;isFromPublicArea=True&amp;isModal=true&amp;asPopupView=true</t>
  </si>
  <si>
    <t>https://community.secop.gov.co/Public/Tendering/OpportunityDetail/Index?noticeUID=CO1.NTC.3836664&amp;isFromPublicArea=True&amp;isModal=true&amp;asPopupView=true</t>
  </si>
  <si>
    <t>https://community.secop.gov.co/Public/Tendering/OpportunityDetail/Index?noticeUID=CO1.NTC.3836674&amp;isFromPublicArea=True&amp;isModal=true&amp;asPopupView=true</t>
  </si>
  <si>
    <t>https://community.secop.gov.co/Public/Tendering/OpportunityDetail/Index?noticeUID=CO1.NTC.3837008&amp;isFromPublicArea=True&amp;isModal=true&amp;asPopupView=true</t>
  </si>
  <si>
    <t>https://community.secop.gov.co/Public/Tendering/OpportunityDetail/Index?noticeUID=CO1.NTC.3836687&amp;isFromPublicArea=True&amp;isModal=true&amp;asPopupView=true</t>
  </si>
  <si>
    <t>https://community.secop.gov.co/Public/Tendering/OpportunityDetail/Index?noticeUID=CO1.NTC.3857593&amp;isFromPublicArea=True&amp;isModal=true&amp;asPopupView=true</t>
  </si>
  <si>
    <t>https://community.secop.gov.co/Public/Tendering/OpportunityDetail/Index?noticeUID=CO1.NTC.3856850&amp;isFromPublicArea=True&amp;isModal=true&amp;asPopupView=true</t>
  </si>
  <si>
    <t>https://community.secop.gov.co/Public/Tendering/OpportunityDetail/Index?noticeUID=CO1.NTC.3857182&amp;isFromPublicArea=True&amp;isModal=true&amp;asPopupView=true</t>
  </si>
  <si>
    <t>https://community.secop.gov.co/Public/Tendering/OpportunityDetail/Index?noticeUID=CO1.NTC.3857244&amp;isFromPublicArea=True&amp;isModal=true&amp;asPopupView=true</t>
  </si>
  <si>
    <t>https://community.secop.gov.co/Public/Tendering/OpportunityDetail/Index?noticeUID=CO1.NTC.3857083&amp;isFromPublicArea=True&amp;isModal=true&amp;asPopupView=true</t>
  </si>
  <si>
    <t>https://community.secop.gov.co/Public/Tendering/OpportunityDetail/Index?noticeUID=CO1.NTC.3857601&amp;isFromPublicArea=True&amp;isModal=true&amp;asPopupView=true</t>
  </si>
  <si>
    <t>https://community.secop.gov.co/Public/Tendering/OpportunityDetail/Index?noticeUID=CO1.NTC.3858010&amp;isFromPublicArea=True&amp;isModal=true&amp;asPopupView=true</t>
  </si>
  <si>
    <t>https://community.secop.gov.co/Public/Tendering/OpportunityDetail/Index?noticeUID=CO1.NTC.3857655&amp;isFromPublicArea=True&amp;isModal=true&amp;asPopupView=true</t>
  </si>
  <si>
    <t>https://community.secop.gov.co/Public/Tendering/OpportunityDetail/Index?noticeUID=CO1.NTC.3858004&amp;isFromPublicArea=True&amp;isModal=true&amp;asPopupView=true</t>
  </si>
  <si>
    <t>https://community.secop.gov.co/Public/Tendering/OpportunityDetail/Index?noticeUID=CO1.NTC.3857973&amp;isFromPublicArea=True&amp;isModal=true&amp;asPopupView=true</t>
  </si>
  <si>
    <t>https://community.secop.gov.co/Public/Tendering/OpportunityDetail/Index?noticeUID=CO1.NTC.3858153&amp;isFromPublicArea=True&amp;isModal=true&amp;asPopupView=true</t>
  </si>
  <si>
    <t>https://community.secop.gov.co/Public/Tendering/OpportunityDetail/Index?noticeUID=CO1.NTC.3858069&amp;isFromPublicArea=True&amp;isModal=true&amp;asPopupView=true</t>
  </si>
  <si>
    <t>https://community.secop.gov.co/Public/Tendering/OpportunityDetail/Index?noticeUID=CO1.NTC.3858214&amp;isFromPublicArea=True&amp;isModal=true&amp;asPopupView=true</t>
  </si>
  <si>
    <t>https://community.secop.gov.co/Public/Tendering/OpportunityDetail/Index?noticeUID=CO1.NTC.3858310&amp;isFromPublicArea=True&amp;isModal=true&amp;asPopupView=true</t>
  </si>
  <si>
    <t>https://community.secop.gov.co/Public/Tendering/OpportunityDetail/Index?noticeUID=CO1.NTC.3858404&amp;isFromPublicArea=True&amp;isModal=true&amp;asPopupView=true</t>
  </si>
  <si>
    <t>https://community.secop.gov.co/Public/Tendering/OpportunityDetail/Index?noticeUID=CO1.NTC.3858248&amp;isFromPublicArea=True&amp;isModal=true&amp;asPopupView=true</t>
  </si>
  <si>
    <t>https://community.secop.gov.co/Public/Tendering/OpportunityDetail/Index?noticeUID=CO1.NTC.3858337&amp;isFromPublicArea=True&amp;isModal=true&amp;asPopupView=true</t>
  </si>
  <si>
    <t>https://community.secop.gov.co/Public/Tendering/OpportunityDetail/Index?noticeUID=CO1.NTC.3858423&amp;isFromPublicArea=True&amp;isModal=true&amp;asPopupView=true</t>
  </si>
  <si>
    <t>https://community.secop.gov.co/Public/Tendering/OpportunityDetail/Index?noticeUID=CO1.NTC.3858436&amp;isFromPublicArea=True&amp;isModal=true&amp;asPopupView=true</t>
  </si>
  <si>
    <t>https://community.secop.gov.co/Public/Tendering/OpportunityDetail/Index?noticeUID=CO1.NTC.3858442&amp;isFromPublicArea=True&amp;isModal=true&amp;asPopupView=true</t>
  </si>
  <si>
    <t>https://community.secop.gov.co/Public/Tendering/OpportunityDetail/Index?noticeUID=CO1.NTC.3858099&amp;isFromPublicArea=True&amp;isModal=true&amp;asPopupView=true</t>
  </si>
  <si>
    <t>https://community.secop.gov.co/Public/Tendering/OpportunityDetail/Index?noticeUID=CO1.NTC.3858369&amp;isFromPublicArea=True&amp;isModal=true&amp;asPopupView=true</t>
  </si>
  <si>
    <t>https://community.secop.gov.co/Public/Tendering/OpportunityDetail/Index?noticeUID=CO1.NTC.3858605&amp;isFromPublicArea=True&amp;isModal=true&amp;asPopupView=true</t>
  </si>
  <si>
    <t>https://community.secop.gov.co/Public/Tendering/OpportunityDetail/Index?noticeUID=CO1.NTC.3858383&amp;isFromPublicArea=True&amp;isModal=true&amp;asPopupView=true</t>
  </si>
  <si>
    <t>https://community.secop.gov.co/Public/Tendering/OpportunityDetail/Index?noticeUID=CO1.NTC.3858391&amp;isFromPublicArea=True&amp;isModal=true&amp;asPopupView=true</t>
  </si>
  <si>
    <t>https://community.secop.gov.co/Public/Tendering/OpportunityDetail/Index?noticeUID=CO1.NTC.3859875&amp;isFromPublicArea=True&amp;isModal=true&amp;asPopupView=true</t>
  </si>
  <si>
    <t>https://community.secop.gov.co/Public/Tendering/OpportunityDetail/Index?noticeUID=CO1.NTC.3858616&amp;isFromPublicArea=True&amp;isModal=true&amp;asPopupView=true</t>
  </si>
  <si>
    <t>https://community.secop.gov.co/Public/Tendering/OpportunityDetail/Index?noticeUID=CO1.NTC.3858464&amp;isFromPublicArea=True&amp;isModal=true&amp;asPopupView=true</t>
  </si>
  <si>
    <t>https://community.secop.gov.co/Public/Tendering/OpportunityDetail/Index?noticeUID=CO1.NTC.3858625&amp;isFromPublicArea=True&amp;isModal=true&amp;asPopupView=true</t>
  </si>
  <si>
    <t>https://community.secop.gov.co/Public/Tendering/OpportunityDetail/Index?noticeUID=CO1.NTC.3859104&amp;isFromPublicArea=True&amp;isModal=true&amp;asPopupView=true</t>
  </si>
  <si>
    <t>https://community.secop.gov.co/Public/Tendering/OpportunityDetail/Index?noticeUID=CO1.NTC.3859106&amp;isFromPublicArea=True&amp;isModal=true&amp;asPopupView=true</t>
  </si>
  <si>
    <t>https://community.secop.gov.co/Public/Tendering/OpportunityDetail/Index?noticeUID=CO1.NTC.3859107&amp;isFromPublicArea=True&amp;isModal=true&amp;asPopupView=true</t>
  </si>
  <si>
    <t>https://community.secop.gov.co/Public/Tendering/OpportunityDetail/Index?noticeUID=CO1.NTC.3859108&amp;isFromPublicArea=True&amp;isModal=true&amp;asPopupView=true</t>
  </si>
  <si>
    <t>https://community.secop.gov.co/Public/Tendering/OpportunityDetail/Index?noticeUID=CO1.NTC.3859010&amp;isFromPublicArea=True&amp;isModal=true&amp;asPopupView=true</t>
  </si>
  <si>
    <t>https://community.secop.gov.co/Public/Tendering/OpportunityDetail/Index?noticeUID=CO1.NTC.3859012&amp;isFromPublicArea=True&amp;isModal=true&amp;asPopupView=true</t>
  </si>
  <si>
    <t>https://community.secop.gov.co/Public/Tendering/OpportunityDetail/Index?noticeUID=CO1.NTC.3858914&amp;isFromPublicArea=True&amp;isModal=true&amp;asPopupView=true</t>
  </si>
  <si>
    <t>https://community.secop.gov.co/Public/Tendering/OpportunityDetail/Index?noticeUID=CO1.NTC.3859338&amp;isFromPublicArea=True&amp;isModal=true&amp;asPopupView=true</t>
  </si>
  <si>
    <t>https://community.secop.gov.co/Public/Tendering/OpportunityDetail/Index?noticeUID=CO1.NTC.3859348&amp;isFromPublicArea=True&amp;isModal=true&amp;asPopupView=true</t>
  </si>
  <si>
    <t>https://community.secop.gov.co/Public/Tendering/OpportunityDetail/Index?noticeUID=CO1.NTC.3858937&amp;isFromPublicArea=True&amp;isModal=true&amp;asPopupView=true</t>
  </si>
  <si>
    <t>https://community.secop.gov.co/Public/Tendering/OpportunityDetail/Index?noticeUID=CO1.NTC.3859371&amp;isFromPublicArea=True&amp;isModal=true&amp;asPopupView=true</t>
  </si>
  <si>
    <t>https://community.secop.gov.co/Public/Tendering/OpportunityDetail/Index?noticeUID=CO1.NTC.3859061&amp;isFromPublicArea=True&amp;isModal=true&amp;asPopupView=true</t>
  </si>
  <si>
    <t>https://community.secop.gov.co/Public/Tendering/OpportunityDetail/Index?noticeUID=CO1.NTC.3859416&amp;isFromPublicArea=True&amp;isModal=true&amp;asPopupView=true</t>
  </si>
  <si>
    <t>https://community.secop.gov.co/Public/Tendering/OpportunityDetail/Index?noticeUID=CO1.NTC.3861725&amp;isFromPublicArea=True&amp;isModal=true&amp;asPopupView=true</t>
  </si>
  <si>
    <t>https://community.secop.gov.co/Public/Tendering/OpportunityDetail/Index?noticeUID=CO1.NTC.3857737&amp;isFromPublicArea=True&amp;isModal=true&amp;asPopupView=true</t>
  </si>
  <si>
    <t>https://community.secop.gov.co/Public/Tendering/OpportunityDetail/Index?noticeUID=CO1.NTC.3857739&amp;isFromPublicArea=True&amp;isModal=true&amp;asPopupView=true</t>
  </si>
  <si>
    <t>https://community.secop.gov.co/Public/Tendering/OpportunityDetail/Index?noticeUID=CO1.NTC.3857937&amp;isFromPublicArea=True&amp;isModal=true&amp;asPopupView=true</t>
  </si>
  <si>
    <t>https://community.secop.gov.co/Public/Tendering/OpportunityDetail/Index?noticeUID=CO1.NTC.3857744&amp;isFromPublicArea=True&amp;isModal=true&amp;asPopupView=true</t>
  </si>
  <si>
    <t>https://community.secop.gov.co/Public/Tendering/OpportunityDetail/Index?noticeUID=CO1.NTC.3857922&amp;isFromPublicArea=True&amp;isModal=true&amp;asPopupView=true</t>
  </si>
  <si>
    <t>https://community.secop.gov.co/Public/Tendering/OpportunityDetail/Index?noticeUID=CO1.NTC.3857746&amp;isFromPublicArea=True&amp;isModal=true&amp;asPopupView=true</t>
  </si>
  <si>
    <t>https://community.secop.gov.co/Public/Tendering/OpportunityDetail/Index?noticeUID=CO1.NTC.3857757&amp;isFromPublicArea=True&amp;isModal=true&amp;asPopupView=true</t>
  </si>
  <si>
    <t>https://community.secop.gov.co/Public/Tendering/OpportunityDetail/Index?noticeUID=CO1.NTC.3857967&amp;isFromPublicArea=True&amp;isModal=true&amp;asPopupView=true</t>
  </si>
  <si>
    <t>https://community.secop.gov.co/Public/Tendering/OpportunityDetail/Index?noticeUID=CO1.NTC.3857773&amp;isFromPublicArea=True&amp;isModal=true&amp;asPopupView=true</t>
  </si>
  <si>
    <t>https://community.secop.gov.co/Public/Tendering/OpportunityDetail/Index?noticeUID=CO1.NTC.3857779&amp;isFromPublicArea=True&amp;isModal=true&amp;asPopupView=true</t>
  </si>
  <si>
    <t>https://community.secop.gov.co/Public/Tendering/OpportunityDetail/Index?noticeUID=CO1.NTC.3857783&amp;isFromPublicArea=True&amp;isModal=true&amp;asPopupView=true</t>
  </si>
  <si>
    <t>https://community.secop.gov.co/Public/Tendering/OpportunityDetail/Index?noticeUID=CO1.NTC.3857987&amp;isFromPublicArea=True&amp;isModal=true&amp;asPopupView=true</t>
  </si>
  <si>
    <t>https://community.secop.gov.co/Public/Tendering/OpportunityDetail/Index?noticeUID=CO1.NTC.3858171&amp;isFromPublicArea=True&amp;isModal=true&amp;asPopupView=true</t>
  </si>
  <si>
    <t>https://community.secop.gov.co/Public/Tendering/OpportunityDetail/Index?noticeUID=CO1.NTC.3858068&amp;isFromPublicArea=True&amp;isModal=true&amp;asPopupView=true</t>
  </si>
  <si>
    <t>https://community.secop.gov.co/Public/Tendering/OpportunityDetail/Index?noticeUID=CO1.NTC.3858206&amp;isFromPublicArea=True&amp;isModal=true&amp;asPopupView=true</t>
  </si>
  <si>
    <t>https://community.secop.gov.co/Public/Tendering/OpportunityDetail/Index?noticeUID=CO1.NTC.3858075&amp;isFromPublicArea=True&amp;isModal=true&amp;asPopupView=true</t>
  </si>
  <si>
    <t>https://community.secop.gov.co/Public/Tendering/OpportunityDetail/Index?noticeUID=CO1.NTC.3858218&amp;isFromPublicArea=True&amp;isModal=true&amp;asPopupView=true</t>
  </si>
  <si>
    <t>https://community.secop.gov.co/Public/Tendering/OpportunityDetail/Index?noticeUID=CO1.NTC.3858226&amp;isFromPublicArea=True&amp;isModal=true&amp;asPopupView=true</t>
  </si>
  <si>
    <t>https://community.secop.gov.co/Public/Tendering/OpportunityDetail/Index?noticeUID=CO1.NTC.3858232&amp;isFromPublicArea=True&amp;isModal=true&amp;asPopupView=true</t>
  </si>
  <si>
    <t>https://community.secop.gov.co/Public/Tendering/OpportunityDetail/Index?noticeUID=CO1.NTC.3858236&amp;isFromPublicArea=True&amp;isModal=true&amp;asPopupView=true</t>
  </si>
  <si>
    <t>https://community.secop.gov.co/Public/Tendering/OpportunityDetail/Index?noticeUID=CO1.NTC.3858243&amp;isFromPublicArea=True&amp;isModal=true&amp;asPopupView=true</t>
  </si>
  <si>
    <t>https://community.secop.gov.co/Public/Tendering/OpportunityDetail/Index?noticeUID=CO1.NTC.3857896&amp;isFromPublicArea=True&amp;isModal=true&amp;asPopupView=true</t>
  </si>
  <si>
    <t>https://community.secop.gov.co/Public/Tendering/OpportunityDetail/Index?noticeUID=CO1.NTC.3858254&amp;isFromPublicArea=True&amp;isModal=true&amp;asPopupView=true</t>
  </si>
  <si>
    <t>https://community.secop.gov.co/Public/Tendering/OpportunityDetail/Index?noticeUID=CO1.NTC.3858084&amp;isFromPublicArea=True&amp;isModal=true&amp;asPopupView=true</t>
  </si>
  <si>
    <t>https://community.secop.gov.co/Public/Tendering/OpportunityDetail/Index?noticeUID=CO1.NTC.3858281&amp;isFromPublicArea=True&amp;isModal=true&amp;asPopupView=true</t>
  </si>
  <si>
    <t>https://community.secop.gov.co/Public/Tendering/OpportunityDetail/Index?noticeUID=CO1.NTC.3858533&amp;isFromPublicArea=True&amp;isModal=true&amp;asPopupView=true</t>
  </si>
  <si>
    <t>https://community.secop.gov.co/Public/Tendering/OpportunityDetail/Index?noticeUID=CO1.NTC.3858538&amp;isFromPublicArea=True&amp;isModal=true&amp;asPopupView=true</t>
  </si>
  <si>
    <t>https://community.secop.gov.co/Public/Tendering/OpportunityDetail/Index?noticeUID=CO1.NTC.3858292&amp;isFromPublicArea=True&amp;isModal=true&amp;asPopupView=true</t>
  </si>
  <si>
    <t>https://community.secop.gov.co/Public/Tendering/OpportunityDetail/Index?noticeUID=CO1.NTC.3858295&amp;isFromPublicArea=True&amp;isModal=true&amp;asPopupView=true</t>
  </si>
  <si>
    <t>https://community.secop.gov.co/Public/Tendering/OpportunityDetail/Index?noticeUID=CO1.NTC.3858547&amp;isFromPublicArea=True&amp;isModal=true&amp;asPopupView=true</t>
  </si>
  <si>
    <t>https://community.secop.gov.co/Public/Tendering/OpportunityDetail/Index?noticeUID=CO1.NTC.3858300&amp;isFromPublicArea=True&amp;isModal=true&amp;asPopupView=true</t>
  </si>
  <si>
    <t>https://community.secop.gov.co/Public/Tendering/OpportunityDetail/Index?noticeUID=CO1.NTC.3858704&amp;isFromPublicArea=True&amp;isModal=true&amp;asPopupView=true</t>
  </si>
  <si>
    <t>https://community.secop.gov.co/Public/Tendering/OpportunityDetail/Index?noticeUID=CO1.NTC.3858708&amp;isFromPublicArea=True&amp;isModal=true&amp;asPopupView=true</t>
  </si>
  <si>
    <t>https://community.secop.gov.co/Public/Tendering/OpportunityDetail/Index?noticeUID=CO1.NTC.3858713&amp;isFromPublicArea=True&amp;isModal=true&amp;asPopupView=true</t>
  </si>
  <si>
    <t>https://community.secop.gov.co/Public/Tendering/OpportunityDetail/Index?noticeUID=CO1.NTC.3858550&amp;isFromPublicArea=True&amp;isModal=true&amp;asPopupView=true</t>
  </si>
  <si>
    <t>https://community.secop.gov.co/Public/Tendering/OpportunityDetail/Index?noticeUID=CO1.NTC.3872697&amp;isFromPublicArea=True&amp;isModal=true&amp;asPopupView=true</t>
  </si>
  <si>
    <t>https://community.secop.gov.co/Public/Tendering/OpportunityDetail/Index?noticeUID=CO1.NTC.3858552&amp;isFromPublicArea=True&amp;isModal=true&amp;asPopupView=true</t>
  </si>
  <si>
    <t>https://community.secop.gov.co/Public/Tendering/OpportunityDetail/Index?noticeUID=CO1.NTC.3858556&amp;isFromPublicArea=True&amp;isModal=true&amp;asPopupView=true</t>
  </si>
  <si>
    <t>https://community.secop.gov.co/Public/Tendering/OpportunityDetail/Index?noticeUID=CO1.NTC.3858558&amp;isFromPublicArea=True&amp;isModal=true&amp;asPopupView=true</t>
  </si>
  <si>
    <t>https://community.secop.gov.co/Public/Tendering/OpportunityDetail/Index?noticeUID=CO1.NTC.3858394&amp;isFromPublicArea=True&amp;isModal=true&amp;asPopupView=true</t>
  </si>
  <si>
    <t>https://community.secop.gov.co/Public/Tendering/OpportunityDetail/Index?noticeUID=CO1.NTC.3858560&amp;isFromPublicArea=True&amp;isModal=true&amp;asPopupView=true</t>
  </si>
  <si>
    <t>https://community.secop.gov.co/Public/Tendering/OpportunityDetail/Index?noticeUID=CO1.NTC.3858562&amp;isFromPublicArea=True&amp;isModal=true&amp;asPopupView=true</t>
  </si>
  <si>
    <t>https://community.secop.gov.co/Public/Tendering/OpportunityDetail/Index?noticeUID=CO1.NTC.3858563&amp;isFromPublicArea=True&amp;isModal=true&amp;asPopupView=true</t>
  </si>
  <si>
    <t>https://community.secop.gov.co/Public/Tendering/OpportunityDetail/Index?noticeUID=CO1.NTC.3858623&amp;isFromPublicArea=True&amp;isModal=true&amp;asPopupView=true</t>
  </si>
  <si>
    <t>https://community.secop.gov.co/Public/Tendering/OpportunityDetail/Index?noticeUID=CO1.NTC.3858624&amp;isFromPublicArea=True&amp;isModal=true&amp;asPopupView=true</t>
  </si>
  <si>
    <t>https://community.secop.gov.co/Public/Tendering/OpportunityDetail/Index?noticeUID=CO1.NTC.3858626&amp;isFromPublicArea=True&amp;isModal=true&amp;asPopupView=true</t>
  </si>
  <si>
    <t>https://community.secop.gov.co/Public/Tendering/OpportunityDetail/Index?noticeUID=CO1.NTC.3858627&amp;isFromPublicArea=True&amp;isModal=true&amp;asPopupView=true</t>
  </si>
  <si>
    <t>https://community.secop.gov.co/Public/Tendering/OpportunityDetail/Index?noticeUID=CO1.NTC.3883383&amp;isFromPublicArea=True&amp;isModal=true&amp;asPopupView=true</t>
  </si>
  <si>
    <t>https://community.secop.gov.co/Public/Tendering/OpportunityDetail/Index?noticeUID=CO1.NTC.3883715&amp;isFromPublicArea=True&amp;isModal=true&amp;asPopupView=true</t>
  </si>
  <si>
    <t>https://community.secop.gov.co/Public/Tendering/OpportunityDetail/Index?noticeUID=CO1.NTC.3883387&amp;isFromPublicArea=True&amp;isModal=true&amp;asPopupView=true</t>
  </si>
  <si>
    <t>https://community.secop.gov.co/Public/Tendering/OpportunityDetail/Index?noticeUID=CO1.NTC.3883389&amp;isFromPublicArea=True&amp;isModal=true&amp;asPopupView=true</t>
  </si>
  <si>
    <t>https://community.secop.gov.co/Public/Tendering/OpportunityDetail/Index?noticeUID=CO1.NTC.3883391&amp;isFromPublicArea=True&amp;isModal=true&amp;asPopupView=true</t>
  </si>
  <si>
    <t>https://community.secop.gov.co/Public/Tendering/OpportunityDetail/Index?noticeUID=CO1.NTC.3883393&amp;isFromPublicArea=True&amp;isModal=true&amp;asPopupView=true</t>
  </si>
  <si>
    <t>https://community.secop.gov.co/Public/Tendering/OpportunityDetail/Index?noticeUID=CO1.NTC.3883719&amp;isFromPublicArea=True&amp;isModal=true&amp;asPopupView=true</t>
  </si>
  <si>
    <t>https://community.secop.gov.co/Public/Tendering/OpportunityDetail/Index?noticeUID=CO1.NTC.3883720&amp;isFromPublicArea=True&amp;isModal=true&amp;asPopupView=true</t>
  </si>
  <si>
    <t>https://community.secop.gov.co/Public/Tendering/OpportunityDetail/Index?noticeUID=CO1.NTC.3883722&amp;isFromPublicArea=True&amp;isModal=true&amp;asPopupView=true</t>
  </si>
  <si>
    <t>https://community.secop.gov.co/Public/Tendering/OpportunityDetail/Index?noticeUID=CO1.NTC.3883400&amp;isFromPublicArea=True&amp;isModal=true&amp;asPopupView=true</t>
  </si>
  <si>
    <t>https://community.secop.gov.co/Public/Tendering/OpportunityDetail/Index?noticeUID=CO1.NTC.3883724&amp;isFromPublicArea=True&amp;isModal=true&amp;asPopupView=true</t>
  </si>
  <si>
    <t>https://community.secop.gov.co/Public/Tendering/OpportunityDetail/Index?noticeUID=CO1.NTC.3883726&amp;isFromPublicArea=True&amp;isModal=true&amp;asPopupView=true</t>
  </si>
  <si>
    <t>https://community.secop.gov.co/Public/Tendering/OpportunityDetail/Index?noticeUID=CO1.NTC.3883727&amp;isFromPublicArea=True&amp;isModal=true&amp;asPopupView=true</t>
  </si>
  <si>
    <t>https://community.secop.gov.co/Public/Tendering/OpportunityDetail/Index?noticeUID=CO1.NTC.3883728&amp;isFromPublicArea=True&amp;isModal=true&amp;asPopupView=true</t>
  </si>
  <si>
    <t>https://community.secop.gov.co/Public/Tendering/OpportunityDetail/Index?noticeUID=CO1.NTC.3883729&amp;isFromPublicArea=True&amp;isModal=true&amp;asPopupView=true</t>
  </si>
  <si>
    <t>https://community.secop.gov.co/Public/Tendering/OpportunityDetail/Index?noticeUID=CO1.NTC.3883730&amp;isFromPublicArea=True&amp;isModal=true&amp;asPopupView=true</t>
  </si>
  <si>
    <t>https://community.secop.gov.co/Public/Tendering/OpportunityDetail/Index?noticeUID=CO1.NTC.3883732&amp;isFromPublicArea=True&amp;isModal=true&amp;asPopupView=true</t>
  </si>
  <si>
    <t>https://community.secop.gov.co/Public/Tendering/OpportunityDetail/Index?noticeUID=CO1.NTC.3883563&amp;isFromPublicArea=True&amp;isModal=true&amp;asPopupView=true</t>
  </si>
  <si>
    <t>https://community.secop.gov.co/Public/Tendering/OpportunityDetail/Index?noticeUID=CO1.NTC.3883915&amp;isFromPublicArea=True&amp;isModal=true&amp;asPopupView=true</t>
  </si>
  <si>
    <t>https://community.secop.gov.co/Public/Tendering/OpportunityDetail/Index?noticeUID=CO1.NTC.3883566&amp;isFromPublicArea=True&amp;isModal=true&amp;asPopupView=true</t>
  </si>
  <si>
    <t>https://community.secop.gov.co/Public/Tendering/OpportunityDetail/Index?noticeUID=CO1.NTC.3883918&amp;isFromPublicArea=True&amp;isModal=true&amp;asPopupView=true</t>
  </si>
  <si>
    <t>https://community.secop.gov.co/Public/Tendering/OpportunityDetail/Index?noticeUID=CO1.NTC.3883569&amp;isFromPublicArea=True&amp;isModal=true&amp;asPopupView=true</t>
  </si>
  <si>
    <t>https://community.secop.gov.co/Public/Tendering/OpportunityDetail/Index?noticeUID=CO1.NTC.3883920&amp;isFromPublicArea=True&amp;isModal=true&amp;asPopupView=true</t>
  </si>
  <si>
    <t>https://community.secop.gov.co/Public/Tendering/OpportunityDetail/Index?noticeUID=CO1.NTC.3883834&amp;isFromPublicArea=True&amp;isModal=true&amp;asPopupView=true</t>
  </si>
  <si>
    <t>https://community.secop.gov.co/Public/Tendering/OpportunityDetail/Index?noticeUID=CO1.NTC.3883835&amp;isFromPublicArea=True&amp;isModal=true&amp;asPopupView=true</t>
  </si>
  <si>
    <t>https://community.secop.gov.co/Public/Tendering/OpportunityDetail/Index?noticeUID=CO1.NTC.3883836&amp;isFromPublicArea=True&amp;isModal=true&amp;asPopupView=true</t>
  </si>
  <si>
    <t>https://community.secop.gov.co/Public/Tendering/OpportunityDetail/Index?noticeUID=CO1.NTC.3883837&amp;isFromPublicArea=True&amp;isModal=true&amp;asPopupView=true</t>
  </si>
  <si>
    <t>https://community.secop.gov.co/Public/Tendering/OpportunityDetail/Index?noticeUID=CO1.NTC.3883838&amp;isFromPublicArea=True&amp;isModal=true&amp;asPopupView=true</t>
  </si>
  <si>
    <t>https://community.secop.gov.co/Public/Tendering/OpportunityDetail/Index?noticeUID=CO1.NTC.3883839&amp;isFromPublicArea=True&amp;isModal=true&amp;asPopupView=true</t>
  </si>
  <si>
    <t>https://community.secop.gov.co/Public/Tendering/OpportunityDetail/Index?noticeUID=CO1.NTC.3883841&amp;isFromPublicArea=True&amp;isModal=true&amp;asPopupView=true</t>
  </si>
  <si>
    <t>https://community.secop.gov.co/Public/Tendering/OpportunityDetail/Index?noticeUID=CO1.NTC.3883842&amp;isFromPublicArea=True&amp;isModal=true&amp;asPopupView=true</t>
  </si>
  <si>
    <t>https://community.secop.gov.co/Public/Tendering/OpportunityDetail/Index?noticeUID=CO1.NTC.3883843&amp;isFromPublicArea=True&amp;isModal=true&amp;asPopupView=true</t>
  </si>
  <si>
    <t>https://community.secop.gov.co/Public/Tendering/OpportunityDetail/Index?noticeUID=CO1.NTC.3883844&amp;isFromPublicArea=True&amp;isModal=true&amp;asPopupView=true</t>
  </si>
  <si>
    <t>https://community.secop.gov.co/Public/Tendering/OpportunityDetail/Index?noticeUID=CO1.NTC.3883845&amp;isFromPublicArea=True&amp;isModal=true&amp;asPopupView=true</t>
  </si>
  <si>
    <t>https://community.secop.gov.co/Public/Tendering/OpportunityDetail/Index?noticeUID=CO1.NTC.3883846&amp;isFromPublicArea=True&amp;isModal=true&amp;asPopupView=true</t>
  </si>
  <si>
    <t>https://community.secop.gov.co/Public/Tendering/OpportunityDetail/Index?noticeUID=CO1.NTC.3883847&amp;isFromPublicArea=True&amp;isModal=true&amp;asPopupView=true</t>
  </si>
  <si>
    <t>https://community.secop.gov.co/Public/Tendering/OpportunityDetail/Index?noticeUID=CO1.NTC.3883848&amp;isFromPublicArea=True&amp;isModal=true&amp;asPopupView=true</t>
  </si>
  <si>
    <t>https://community.secop.gov.co/Public/Tendering/OpportunityDetail/Index?noticeUID=CO1.NTC.3883849&amp;isFromPublicArea=True&amp;isModal=true&amp;asPopupView=true</t>
  </si>
  <si>
    <t>https://community.secop.gov.co/Public/Tendering/OpportunityDetail/Index?noticeUID=CO1.NTC.3883850&amp;isFromPublicArea=True&amp;isModal=true&amp;asPopupView=true</t>
  </si>
  <si>
    <t>https://community.secop.gov.co/Public/Tendering/OpportunityDetail/Index?noticeUID=CO1.NTC.3883851&amp;isFromPublicArea=True&amp;isModal=true&amp;asPopupView=true</t>
  </si>
  <si>
    <t>https://community.secop.gov.co/Public/Tendering/OpportunityDetail/Index?noticeUID=CO1.NTC.3883530&amp;isFromPublicArea=True&amp;isModal=true&amp;asPopupView=true</t>
  </si>
  <si>
    <t>https://community.secop.gov.co/Public/Tendering/OpportunityDetail/Index?noticeUID=CO1.NTC.3883532&amp;isFromPublicArea=True&amp;isModal=true&amp;asPopupView=true</t>
  </si>
  <si>
    <t>https://community.secop.gov.co/Public/Tendering/OpportunityDetail/Index?noticeUID=CO1.NTC.3883534&amp;isFromPublicArea=True&amp;isModal=true&amp;asPopupView=true</t>
  </si>
  <si>
    <t>https://community.secop.gov.co/Public/Tendering/OpportunityDetail/Index?noticeUID=CO1.NTC.3883538&amp;isFromPublicArea=True&amp;isModal=true&amp;asPopupView=true</t>
  </si>
  <si>
    <t>https://community.secop.gov.co/Public/Tendering/OpportunityDetail/Index?noticeUID=CO1.NTC.3883543&amp;isFromPublicArea=True&amp;isModal=true&amp;asPopupView=true</t>
  </si>
  <si>
    <t>https://community.secop.gov.co/Public/Tendering/OpportunityDetail/Index?noticeUID=CO1.NTC.3883388&amp;isFromPublicArea=True&amp;isModal=true&amp;asPopupView=true</t>
  </si>
  <si>
    <t>https://community.secop.gov.co/Public/Tendering/OpportunityDetail/Index?noticeUID=CO1.NTC.3883390&amp;isFromPublicArea=True&amp;isModal=true&amp;asPopupView=true</t>
  </si>
  <si>
    <t>https://community.secop.gov.co/Public/Tendering/OpportunityDetail/Index?noticeUID=CO1.NTC.3883398&amp;isFromPublicArea=True&amp;isModal=true&amp;asPopupView=true</t>
  </si>
  <si>
    <t>https://community.secop.gov.co/Public/Tendering/OpportunityDetail/Index?noticeUID=CO1.NTC.3883396&amp;isFromPublicArea=True&amp;isModal=true&amp;asPopupView=true</t>
  </si>
  <si>
    <t>https://community.secop.gov.co/Public/Tendering/OpportunityDetail/Index?noticeUID=CO1.NTC.3883549&amp;isFromPublicArea=True&amp;isModal=true&amp;asPopupView=true</t>
  </si>
  <si>
    <t>https://community.secop.gov.co/Public/Tendering/OpportunityDetail/Index?noticeUID=CO1.NTC.3883902&amp;isFromPublicArea=True&amp;isModal=true&amp;asPopupView=true</t>
  </si>
  <si>
    <t>https://community.secop.gov.co/Public/Tendering/OpportunityDetail/Index?noticeUID=CO1.NTC.3883813&amp;isFromPublicArea=True&amp;isModal=true&amp;asPopupView=true</t>
  </si>
  <si>
    <t>https://community.secop.gov.co/Public/Tendering/OpportunityDetail/Index?noticeUID=CO1.NTC.3883612&amp;isFromPublicArea=True&amp;isModal=true&amp;asPopupView=true</t>
  </si>
  <si>
    <t>https://community.secop.gov.co/Public/Tendering/OpportunityDetail/Index?noticeUID=CO1.NTC.3883814&amp;isFromPublicArea=True&amp;isModal=true&amp;asPopupView=true</t>
  </si>
  <si>
    <t>https://community.secop.gov.co/Public/Tendering/OpportunityDetail/Index?noticeUID=CO1.NTC.3883819&amp;isFromPublicArea=True&amp;isModal=true&amp;asPopupView=true</t>
  </si>
  <si>
    <t>https://community.secop.gov.co/Public/Tendering/OpportunityDetail/Index?noticeUID=CO1.NTC.3883821&amp;isFromPublicArea=True&amp;isModal=true&amp;asPopupView=true</t>
  </si>
  <si>
    <t>https://community.secop.gov.co/Public/Tendering/OpportunityDetail/Index?noticeUID=CO1.NTC.3883731&amp;isFromPublicArea=True&amp;isModal=true&amp;asPopupView=true</t>
  </si>
  <si>
    <t>https://community.secop.gov.co/Public/Tendering/OpportunityDetail/Index?noticeUID=CO1.NTC.3883734&amp;isFromPublicArea=True&amp;isModal=true&amp;asPopupView=true</t>
  </si>
  <si>
    <t>https://community.secop.gov.co/Public/Tendering/OpportunityDetail/Index?noticeUID=CO1.NTC.3883828&amp;isFromPublicArea=True&amp;isModal=true&amp;asPopupView=true</t>
  </si>
  <si>
    <t>https://community.secop.gov.co/Public/Tendering/OpportunityDetail/Index?noticeUID=CO1.NTC.3883735&amp;isFromPublicArea=True&amp;isModal=true&amp;asPopupView=true</t>
  </si>
  <si>
    <t>https://community.secop.gov.co/Public/Tendering/OpportunityDetail/Index?noticeUID=CO1.NTC.3883830&amp;isFromPublicArea=True&amp;isModal=true&amp;asPopupView=true</t>
  </si>
  <si>
    <t>https://community.secop.gov.co/Public/Tendering/OpportunityDetail/Index?noticeUID=CO1.NTC.3883736&amp;isFromPublicArea=True&amp;isModal=true&amp;asPopupView=true</t>
  </si>
  <si>
    <t>https://community.secop.gov.co/Public/Tendering/OpportunityDetail/Index?noticeUID=CO1.NTC.3883738&amp;isFromPublicArea=True&amp;isModal=true&amp;asPopupView=true</t>
  </si>
  <si>
    <t>https://community.secop.gov.co/Public/Tendering/OpportunityDetail/Index?noticeUID=CO1.NTC.3883743&amp;isFromPublicArea=True&amp;isModal=true&amp;asPopupView=true</t>
  </si>
  <si>
    <t>https://community.secop.gov.co/Public/Tendering/OpportunityDetail/Index?noticeUID=CO1.NTC.3883741&amp;isFromPublicArea=True&amp;isModal=true&amp;asPopupView=true</t>
  </si>
  <si>
    <t>https://community.secop.gov.co/Public/Tendering/OpportunityDetail/Index?noticeUID=CO1.NTC.3883744&amp;isFromPublicArea=True&amp;isModal=true&amp;asPopupView=true</t>
  </si>
  <si>
    <t>https://community.secop.gov.co/Public/Tendering/OpportunityDetail/Index?noticeUID=CO1.NTC.3883746&amp;isFromPublicArea=True&amp;isModal=true&amp;asPopupView=true</t>
  </si>
  <si>
    <t>https://community.secop.gov.co/Public/Tendering/OpportunityDetail/Index?noticeUID=CO1.NTC.3883749&amp;isFromPublicArea=True&amp;isModal=true&amp;asPopupView=true</t>
  </si>
  <si>
    <t>https://community.secop.gov.co/Public/Tendering/OpportunityDetail/Index?noticeUID=CO1.NTC.3883750&amp;isFromPublicArea=True&amp;isModal=true&amp;asPopupView=true</t>
  </si>
  <si>
    <t>https://community.secop.gov.co/Public/Tendering/OpportunityDetail/Index?noticeUID=CO1.NTC.3884408&amp;isFromPublicArea=True&amp;isModal=true&amp;asPopupView=true</t>
  </si>
  <si>
    <t>https://community.secop.gov.co/Public/Tendering/OpportunityDetail/Index?noticeUID=CO1.NTC.3884410&amp;isFromPublicArea=True&amp;isModal=true&amp;asPopupView=true</t>
  </si>
  <si>
    <t>https://community.secop.gov.co/Public/Tendering/OpportunityDetail/Index?noticeUID=CO1.NTC.3884412&amp;isFromPublicArea=True&amp;isModal=true&amp;asPopupView=true</t>
  </si>
  <si>
    <t>https://community.secop.gov.co/Public/Tendering/OpportunityDetail/Index?noticeUID=CO1.NTC.3884416&amp;isFromPublicArea=True&amp;isModal=true&amp;asPopupView=true</t>
  </si>
  <si>
    <t>https://community.secop.gov.co/Public/Tendering/OpportunityDetail/Index?noticeUID=CO1.NTC.3884426&amp;isFromPublicArea=True&amp;isModal=true&amp;asPopupView=true</t>
  </si>
  <si>
    <t>https://community.secop.gov.co/Public/Tendering/OpportunityDetail/Index?noticeUID=CO1.NTC.3884868&amp;isFromPublicArea=True&amp;isModal=true&amp;asPopupView=true</t>
  </si>
  <si>
    <t>https://community.secop.gov.co/Public/Tendering/OpportunityDetail/Index?noticeUID=CO1.NTC.3885093&amp;isFromPublicArea=True&amp;isModal=true&amp;asPopupView=true</t>
  </si>
  <si>
    <t>https://community.secop.gov.co/Public/Tendering/OpportunityDetail/Index?noticeUID=CO1.NTC.3885515&amp;isFromPublicArea=True&amp;isModal=true&amp;asPopupView=true</t>
  </si>
  <si>
    <t>https://community.secop.gov.co/Public/Tendering/OpportunityDetail/Index?noticeUID=CO1.NTC.3885474&amp;isFromPublicArea=True&amp;isModal=true&amp;asPopupView=true</t>
  </si>
  <si>
    <t>https://community.secop.gov.co/Public/Tendering/OpportunityDetail/Index?noticeUID=CO1.NTC.3885579&amp;isFromPublicArea=True&amp;isModal=true&amp;asPopupView=true</t>
  </si>
  <si>
    <t>https://community.secop.gov.co/Public/Tendering/OpportunityDetail/Index?noticeUID=CO1.NTC.3886143&amp;isFromPublicArea=True&amp;isModal=true&amp;asPopupView=true</t>
  </si>
  <si>
    <t>https://community.secop.gov.co/Public/Tendering/OpportunityDetail/Index?noticeUID=CO1.NTC.3886171&amp;isFromPublicArea=True&amp;isModal=true&amp;asPopupView=true</t>
  </si>
  <si>
    <t>https://community.secop.gov.co/Public/Tendering/OpportunityDetail/Index?noticeUID=CO1.NTC.3886409&amp;isFromPublicArea=True&amp;isModal=true&amp;asPopupView=true</t>
  </si>
  <si>
    <t>https://community.secop.gov.co/Public/Tendering/OpportunityDetail/Index?noticeUID=CO1.NTC.3886456&amp;isFromPublicArea=True&amp;isModal=true&amp;asPopupView=true</t>
  </si>
  <si>
    <t>https://community.secop.gov.co/Public/Tendering/OpportunityDetail/Index?noticeUID=CO1.NTC.3886659&amp;isFromPublicArea=True&amp;isModal=true&amp;asPopupView=true</t>
  </si>
  <si>
    <t>https://community.secop.gov.co/Public/Tendering/OpportunityDetail/Index?noticeUID=CO1.NTC.3893351&amp;isFromPublicArea=True&amp;isModal=true&amp;asPopupView=true</t>
  </si>
  <si>
    <t>https://community.secop.gov.co/Public/Tendering/OpportunityDetail/Index?noticeUID=CO1.NTC.3893534&amp;isFromPublicArea=True&amp;isModal=true&amp;asPopupView=true</t>
  </si>
  <si>
    <t>https://community.secop.gov.co/Public/Tendering/OpportunityDetail/Index?noticeUID=CO1.NTC.3893622&amp;isFromPublicArea=True&amp;isModal=true&amp;asPopupView=true</t>
  </si>
  <si>
    <t>https://community.secop.gov.co/Public/Tendering/OpportunityDetail/Index?noticeUID=CO1.NTC.3893633&amp;isFromPublicArea=True&amp;isModal=true&amp;asPopupView=true</t>
  </si>
  <si>
    <t>https://community.secop.gov.co/Public/Tendering/OpportunityDetail/Index?noticeUID=CO1.NTC.3893192&amp;isFromPublicArea=True&amp;isModal=true&amp;asPopupView=true</t>
  </si>
  <si>
    <t>https://community.secop.gov.co/Public/Tendering/OpportunityDetail/Index?noticeUID=CO1.NTC.3893195&amp;isFromPublicArea=True&amp;isModal=true&amp;asPopupView=true</t>
  </si>
  <si>
    <t>https://community.secop.gov.co/Public/Tendering/OpportunityDetail/Index?noticeUID=CO1.NTC.3893702&amp;isFromPublicArea=True&amp;isModal=true&amp;asPopupView=true</t>
  </si>
  <si>
    <t>https://community.secop.gov.co/Public/Tendering/OpportunityDetail/Index?noticeUID=CO1.NTC.3893563&amp;isFromPublicArea=True&amp;isModal=true&amp;asPopupView=true</t>
  </si>
  <si>
    <t>https://community.secop.gov.co/Public/Tendering/OpportunityDetail/Index?noticeUID=CO1.NTC.3893564&amp;isFromPublicArea=True&amp;isModal=true&amp;asPopupView=true</t>
  </si>
  <si>
    <t>https://community.secop.gov.co/Public/Tendering/OpportunityDetail/Index?noticeUID=CO1.NTC.3893567&amp;isFromPublicArea=True&amp;isModal=true&amp;asPopupView=true</t>
  </si>
  <si>
    <t>https://community.secop.gov.co/Public/Tendering/OpportunityDetail/Index?noticeUID=CO1.NTC.3893391&amp;isFromPublicArea=True&amp;isModal=true&amp;asPopupView=true</t>
  </si>
  <si>
    <t>https://community.secop.gov.co/Public/Tendering/OpportunityDetail/Index?noticeUID=CO1.NTC.3893659&amp;isFromPublicArea=True&amp;isModal=true&amp;asPopupView=true</t>
  </si>
  <si>
    <t>https://community.secop.gov.co/Public/Tendering/OpportunityDetail/Index?noticeUID=CO1.NTC.3893666&amp;isFromPublicArea=True&amp;isModal=true&amp;asPopupView=true</t>
  </si>
  <si>
    <t>https://community.secop.gov.co/Public/Tendering/OpportunityDetail/Index?noticeUID=CO1.NTC.3893676&amp;isFromPublicArea=True&amp;isModal=true&amp;asPopupView=true</t>
  </si>
  <si>
    <t>https://community.secop.gov.co/Public/Tendering/OpportunityDetail/Index?noticeUID=CO1.NTC.3893812&amp;isFromPublicArea=True&amp;isModal=true&amp;asPopupView=true</t>
  </si>
  <si>
    <t>https://community.secop.gov.co/Public/Tendering/OpportunityDetail/Index?noticeUID=CO1.NTC.3893682&amp;isFromPublicArea=True&amp;isModal=true&amp;asPopupView=true</t>
  </si>
  <si>
    <t>https://community.secop.gov.co/Public/Tendering/OpportunityDetail/Index?noticeUID=CO1.NTC.3893690&amp;isFromPublicArea=True&amp;isModal=true&amp;asPopupView=true</t>
  </si>
  <si>
    <t>https://community.secop.gov.co/Public/Tendering/OpportunityDetail/Index?noticeUID=CO1.NTC.3893422&amp;isFromPublicArea=True&amp;isModal=true&amp;asPopupView=true</t>
  </si>
  <si>
    <t>https://community.secop.gov.co/Public/Tendering/OpportunityDetail/Index?noticeUID=CO1.NTC.3893409&amp;isFromPublicArea=True&amp;isModal=true&amp;asPopupView=true</t>
  </si>
  <si>
    <t>https://community.secop.gov.co/Public/Tendering/OpportunityDetail/Index?noticeUID=CO1.NTC.3893244&amp;isFromPublicArea=True&amp;isModal=true&amp;asPopupView=true</t>
  </si>
  <si>
    <t>https://community.secop.gov.co/Public/Tendering/OpportunityDetail/Index?noticeUID=CO1.NTC.3893086&amp;isFromPublicArea=True&amp;isModal=true&amp;asPopupView=true</t>
  </si>
  <si>
    <t>https://community.secop.gov.co/Public/Tendering/OpportunityDetail/Index?noticeUID=CO1.NTC.3893220&amp;isFromPublicArea=True&amp;isModal=true&amp;asPopupView=true</t>
  </si>
  <si>
    <t>https://community.secop.gov.co/Public/Tendering/OpportunityDetail/Index?noticeUID=CO1.NTC.3892982&amp;isFromPublicArea=True&amp;isModal=true&amp;asPopupView=true</t>
  </si>
  <si>
    <t>https://community.secop.gov.co/Public/Tendering/OpportunityDetail/Index?noticeUID=CO1.NTC.3892893&amp;isFromPublicArea=True&amp;isModal=true&amp;asPopupView=true</t>
  </si>
  <si>
    <t>https://community.secop.gov.co/Public/Tendering/OpportunityDetail/Index?noticeUID=CO1.NTC.3893052&amp;isFromPublicArea=True&amp;isModal=true&amp;asPopupView=true</t>
  </si>
  <si>
    <t>https://community.secop.gov.co/Public/Tendering/OpportunityDetail/Index?noticeUID=CO1.NTC.3892948&amp;isFromPublicArea=True&amp;isModal=true&amp;asPopupView=true</t>
  </si>
  <si>
    <t>https://community.secop.gov.co/Public/Tendering/OpportunityDetail/Index?noticeUID=CO1.NTC.3893029&amp;isFromPublicArea=True&amp;isModal=true&amp;asPopupView=true</t>
  </si>
  <si>
    <t>https://community.secop.gov.co/Public/Tendering/OpportunityDetail/Index?noticeUID=CO1.NTC.3892848&amp;isFromPublicArea=True&amp;isModal=true&amp;asPopupView=true</t>
  </si>
  <si>
    <t>https://community.secop.gov.co/Public/Tendering/OpportunityDetail/Index?noticeUID=CO1.NTC.3892838&amp;isFromPublicArea=True&amp;isModal=true&amp;asPopupView=true</t>
  </si>
  <si>
    <t>https://community.secop.gov.co/Public/Tendering/OpportunityDetail/Index?noticeUID=CO1.NTC.3892763&amp;isFromPublicArea=True&amp;isModal=true&amp;asPopupView=true</t>
  </si>
  <si>
    <t>https://community.secop.gov.co/Public/Tendering/OpportunityDetail/Index?noticeUID=CO1.NTC.3892812&amp;isFromPublicArea=True&amp;isModal=true&amp;asPopupView=true</t>
  </si>
  <si>
    <t>https://community.secop.gov.co/Public/Tendering/OpportunityDetail/Index?noticeUID=CO1.NTC.3892584&amp;isFromPublicArea=True&amp;isModal=true&amp;asPopupView=true</t>
  </si>
  <si>
    <t>https://community.secop.gov.co/Public/Tendering/OpportunityDetail/Index?noticeUID=CO1.NTC.3892640&amp;isFromPublicArea=True&amp;isModal=true&amp;asPopupView=true</t>
  </si>
  <si>
    <t>https://community.secop.gov.co/Public/Tendering/OpportunityDetail/Index?noticeUID=CO1.NTC.3904564&amp;isFromPublicArea=True&amp;isModal=true&amp;asPopupView=true</t>
  </si>
  <si>
    <t>https://community.secop.gov.co/Public/Tendering/OpportunityDetail/Index?noticeUID=CO1.NTC.3904764&amp;isFromPublicArea=True&amp;isModal=true&amp;asPopupView=true</t>
  </si>
  <si>
    <t>https://community.secop.gov.co/Public/Tendering/OpportunityDetail/Index?noticeUID=CO1.NTC.3905123&amp;isFromPublicArea=True&amp;isModal=true&amp;asPopupView=true</t>
  </si>
  <si>
    <t>https://community.secop.gov.co/Public/Tendering/OpportunityDetail/Index?noticeUID=CO1.NTC.3905243&amp;isFromPublicArea=True&amp;isModal=true&amp;asPopupView=true</t>
  </si>
  <si>
    <t>https://community.secop.gov.co/Public/Tendering/OpportunityDetail/Index?noticeUID=CO1.NTC.3905886&amp;isFromPublicArea=True&amp;isModal=true&amp;asPopupView=true</t>
  </si>
  <si>
    <t>https://community.secop.gov.co/Public/Tendering/OpportunityDetail/Index?noticeUID=CO1.NTC.3905796&amp;isFromPublicArea=True&amp;isModal=true&amp;asPopupView=true</t>
  </si>
  <si>
    <t>https://community.secop.gov.co/Public/Tendering/OpportunityDetail/Index?noticeUID=CO1.NTC.3906062&amp;isFromPublicArea=True&amp;isModal=true&amp;asPopupView=true</t>
  </si>
  <si>
    <t>https://community.secop.gov.co/Public/Tendering/OpportunityDetail/Index?noticeUID=CO1.NTC.3906306&amp;isFromPublicArea=True&amp;isModal=true&amp;asPopupView=true</t>
  </si>
  <si>
    <t>https://community.secop.gov.co/Public/Tendering/OpportunityDetail/Index?noticeUID=CO1.NTC.3906245&amp;isFromPublicArea=True&amp;isModal=true&amp;asPopupView=true</t>
  </si>
  <si>
    <t>https://community.secop.gov.co/Public/Tendering/OpportunityDetail/Index?noticeUID=CO1.NTC.3906256&amp;isFromPublicArea=True&amp;isModal=true&amp;asPopupView=true</t>
  </si>
  <si>
    <t>https://community.secop.gov.co/Public/Tendering/OpportunityDetail/Index?noticeUID=CO1.NTC.3906328&amp;isFromPublicArea=True&amp;isModal=true&amp;asPopupView=true</t>
  </si>
  <si>
    <t>https://community.secop.gov.co/Public/Tendering/OpportunityDetail/Index?noticeUID=CO1.NTC.3906330&amp;isFromPublicArea=True&amp;isModal=true&amp;asPopupView=true</t>
  </si>
  <si>
    <t>https://community.secop.gov.co/Public/Tendering/OpportunityDetail/Index?noticeUID=CO1.NTC.3905981&amp;isFromPublicArea=True&amp;isModal=true&amp;asPopupView=true</t>
  </si>
  <si>
    <t>https://community.secop.gov.co/Public/Tendering/OpportunityDetail/Index?noticeUID=CO1.NTC.3906613&amp;isFromPublicArea=True&amp;isModal=true&amp;asPopupView=true</t>
  </si>
  <si>
    <t>https://community.secop.gov.co/Public/Tendering/OpportunityDetail/Index?noticeUID=CO1.NTC.3904300&amp;isFromPublicArea=True&amp;isModal=true&amp;asPopupView=true</t>
  </si>
  <si>
    <t>https://community.secop.gov.co/Public/Tendering/OpportunityDetail/Index?noticeUID=CO1.NTC.3904629&amp;isFromPublicArea=True&amp;isModal=true&amp;asPopupView=true</t>
  </si>
  <si>
    <t>https://community.secop.gov.co/Public/Tendering/OpportunityDetail/Index?noticeUID=CO1.NTC.3904641&amp;isFromPublicArea=True&amp;isModal=true&amp;asPopupView=true</t>
  </si>
  <si>
    <t>https://community.secop.gov.co/Public/Tendering/OpportunityDetail/Index?noticeUID=CO1.NTC.3904538&amp;isFromPublicArea=True&amp;isModal=true&amp;asPopupView=true</t>
  </si>
  <si>
    <t>https://community.secop.gov.co/Public/Tendering/OpportunityDetail/Index?noticeUID=CO1.NTC.3904666&amp;isFromPublicArea=True&amp;isModal=true&amp;asPopupView=true</t>
  </si>
  <si>
    <t>https://community.secop.gov.co/Public/Tendering/OpportunityDetail/Index?noticeUID=CO1.NTC.3904677&amp;isFromPublicArea=True&amp;isModal=true&amp;asPopupView=true</t>
  </si>
  <si>
    <t>https://community.secop.gov.co/Public/Tendering/OpportunityDetail/Index?noticeUID=CO1.NTC.3904379&amp;isFromPublicArea=True&amp;isModal=true&amp;asPopupView=true</t>
  </si>
  <si>
    <t>https://community.secop.gov.co/Public/Tendering/OpportunityDetail/Index?noticeUID=CO1.NTC.3905193&amp;isFromPublicArea=True&amp;isModal=true&amp;asPopupView=true</t>
  </si>
  <si>
    <t>https://community.secop.gov.co/Public/Tendering/OpportunityDetail/Index?noticeUID=CO1.NTC.3905287&amp;isFromPublicArea=True&amp;isModal=true&amp;asPopupView=true</t>
  </si>
  <si>
    <t>https://community.secop.gov.co/Public/Tendering/OpportunityDetail/Index?noticeUID=CO1.NTC.3905419&amp;isFromPublicArea=True&amp;isModal=true&amp;asPopupView=true</t>
  </si>
  <si>
    <t>https://community.secop.gov.co/Public/Tendering/OpportunityDetail/Index?noticeUID=CO1.NTC.3905623&amp;isFromPublicArea=True&amp;isModal=true&amp;asPopupView=true</t>
  </si>
  <si>
    <t>https://community.secop.gov.co/Public/Tendering/OpportunityDetail/Index?noticeUID=CO1.NTC.3905631&amp;isFromPublicArea=True&amp;isModal=true&amp;asPopupView=true</t>
  </si>
  <si>
    <t>https://community.secop.gov.co/Public/Tendering/OpportunityDetail/Index?noticeUID=CO1.NTC.3905723&amp;isFromPublicArea=True&amp;isModal=true&amp;asPopupView=true</t>
  </si>
  <si>
    <t>https://community.secop.gov.co/Public/Tendering/OpportunityDetail/Index?noticeUID=CO1.NTC.3906551&amp;isFromPublicArea=True&amp;isModal=true&amp;asPopupView=true</t>
  </si>
  <si>
    <t>https://community.secop.gov.co/Public/Tendering/OpportunityDetail/Index?noticeUID=CO1.NTC.3906554&amp;isFromPublicArea=True&amp;isModal=true&amp;asPopupView=true</t>
  </si>
  <si>
    <t>https://community.secop.gov.co/Public/Tendering/OpportunityDetail/Index?noticeUID=CO1.NTC.3906560&amp;isFromPublicArea=True&amp;isModal=true&amp;asPopupView=true</t>
  </si>
  <si>
    <t>https://community.secop.gov.co/Public/Tendering/OpportunityDetail/Index?noticeUID=CO1.NTC.3906720&amp;isFromPublicArea=True&amp;isModal=true&amp;asPopupView=true</t>
  </si>
  <si>
    <t>N/A</t>
  </si>
  <si>
    <t>https://community.secop.gov.co/Public/Tendering/ContractNoticePhases/View?PPI=CO1.PPI.22668034&amp;isFromPublicArea=True&amp;isModal=False</t>
  </si>
  <si>
    <t>https://community.secop.gov.co/Public/Tendering/ContractNoticePhases/View?PPI=CO1.PPI.22668041&amp;isFromPublicArea=True&amp;isModal=False</t>
  </si>
  <si>
    <t>https://community.secop.gov.co/Public/Tendering/ContractNoticePhases/View?PPI=CO1.PPI.22699923&amp;isFromPublicArea=True&amp;isModal=False</t>
  </si>
  <si>
    <t>ALYDAYANA GARCERANT VILLEGAS</t>
  </si>
  <si>
    <t xml:space="preserve"> OPSP-FCS-0001-2023</t>
  </si>
  <si>
    <t>APOYAR LA ORGANIZACIÓN Y LOGÍSTICA DE LAS ACTIVIDADES RELACIONADAS CON EL FUNCIONAMIENTO DE LAS COHORTES ACTIVAS DE LOS PROGRAMAS MAESTRÍA EN SALUD FAMILIAR Y COMUNITARIA Y MAESTRÍA EN SALUD MENTAL Y COMUNIDADES DIVERSAS</t>
  </si>
  <si>
    <t>https://community.secop.gov.co/Public/Tendering/OpportunityDetail/Index?noticeUID=CO1.NTC.3829529&amp;isFromPublicArea=True&amp;isModal=true&amp;asPopupView=true</t>
  </si>
  <si>
    <t xml:space="preserve"> OPSP-FCS-0002-2023</t>
  </si>
  <si>
    <t>GLORIA PATRICIA PEÑA SALAZAR</t>
  </si>
  <si>
    <t>APOYAR LA ORGANIZACIÓN Y LOGÍSTICA DE LAS ACTIVIDADES RELACIONADAS CON EL FUNCIONAMIENTO DE LAS COHORTES ACTIVAS DE LOS PROGRAMAS DE LA ESPECIALIZACIÓN EN SEGURIDAD Y SALUD EN EL TRABAJO Y LA MAESTRÍA EN EPIDEMIOLOGÍA</t>
  </si>
  <si>
    <t>https://community.secop.gov.co/Public/Tendering/OpportunityDetail/Index?noticeUID=CO1.NTC.3835037&amp;isFromPublicArea=True&amp;isModal=true&amp;asPopupView=true</t>
  </si>
  <si>
    <t xml:space="preserve"> OPSP-FCS-0003-2023</t>
  </si>
  <si>
    <t>NOHORA BENISSA MEZA CAMPO</t>
  </si>
  <si>
    <t xml:space="preserve">CARGAR EN LA PLATAFORMA SECOP II LA CONTRATACIÓN Y NOVEDADES DE CONTRATACIÓN REALIZADAS POR LA FACULTAD CIENCIAS DE LA SALUD Y DILIGENCIAR LOS FORMATOS REQUERIDOS PARA EL PROCESO DE CONTRATACIÓN DONDE LA FACULTAD CIENCIAS DE LA SALUD ACTÚA EN CALIDAD DE SUPERVISOR. </t>
  </si>
  <si>
    <t>https://community.secop.gov.co/Public/Tendering/OpportunityDetail/Index?noticeUID=CO1.NTC.3835503&amp;isFromPublicArea=True&amp;isModal=true&amp;asPopupView=true</t>
  </si>
  <si>
    <t xml:space="preserve"> OPSP-FCS-0004-2023</t>
  </si>
  <si>
    <t>SIBEL ALEXANDER CASTAÑEDA HERNANDEZ</t>
  </si>
  <si>
    <t>APOYAR LA ORGANIZACIÓN Y LOGÍSTICA DE LAS ACTIVIDADES RELACIONADAS CON EL FUNCIONAMIENTO DE LAS COHORTES ACTIVAS DE LOS PROGRAMAS MAESTRÍA EN PSICOLOGÍA CLÍNICA, JURÍDICA Y FORENSE Y MAESTRÍA EN PSICOLOGÍA DE LAS ORGANIZACIONES Y DEL TRABAJO</t>
  </si>
  <si>
    <t>https://community.secop.gov.co/Public/Tendering/OpportunityDetail/Index?noticeUID=CO1.NTC.3835236&amp;isFromPublicArea=True&amp;isModal=true&amp;asPopupView=true</t>
  </si>
  <si>
    <t>OPSP-CREO-0001-2023</t>
  </si>
  <si>
    <t>JORGE ALBERTO MOZO GALVIS</t>
  </si>
  <si>
    <t>DESARROLLAR LAS SIGUIENTES ACTIVIDADES DE APOYO EN LA ASESORÍA DE LOS PROCESOS DE CONTRATACIÓN DEL CENTRO PARA LA REGIONALIZACIÓN DE LA EDUCACIÓN Y LAS OPORTUNIDADES-CREO PARA EL PERIODO2023-I: 1.) ASESORAR Y APOYAR EN LA ELABORACIÓN DE ÓRDENES DE PRESTACIÓN DE SERVICIOS PROFESIONALES Y DE APOYO A LA GESTIÓN NECESARIAS PARA EL PERFECTO FUNCIONAMIENTO DEL CREO. 2.) APOYAR EN LA VERIFICACIÓN DE LOS DOCUMENTOS PRECONTRACTUALES DE LOS CONTRATISTAS MEDIANTE LA PLATAFORMA GEDOCO, ADICIONALMENTE ASESORAR EN LA REVISIÓN DE LOS DOCUMENTOS DE LOS DOCENTES CATEDRÁICOS VINCULADOS AL CREO. 3.) ASESORAR Y APOYAR EN LA REALIZACIÓN DE LAS LIQUIDACIONES DE VIATICÓS, SOLICITUDES DE CDP Y RESOLUCIONES DEL CREO. 4.) APOYAR EN LA VERIFICACIÓN DE LOS DOCUMENTOS PARA EL TRÁMITE DE PAGO Y LA LIQUIDACIÓN DE PLANILLAS DE PAGO DE CONTRATISTAS DEL CREO. 5.) ASESORAR EN LA PROYECCIÓN QUE SE REQUIERA DEL PRESUPUESTO DEL CREO. 6.) APOYAR EN EL REGISTRO Y ACTUALIZACIÓN DE LA BASE DE DATOS DE LOS CONTRATISTAS. 7.) ASESORAR Y APOYAR EN LA PREPARACIÓN Y PRESENTACIÓN DE INFORMES SOBRE LA CONTRATACIÓN DE CONTRATISTAS, PARA ENTES DE CONTROL, MEN, SNIES, CREE, Y AUDITORÍAS INTERNAS Y EXTERNAS. 8.) APOYAR EN LA PREPARACIÓN DE INFORMES SOLICITADOS POR OTRAS DEPENDENCIAS DE LA UNIMAGDALENA. 9.) APOYAR EN LA CREACIÓN Y ALTA DE USUARIOS PARA EL REGISTRO DE HOJAS DE VIDA EN EL SISTEMA DE INFORMACIÓN Y GESTIÓN DEL EMPLEO PÚBLICO - SIGEP. 10.) APOYO EN EL CARGUE DE LA INFORMACION DE CONTRATOS EN EL SISTEMA DE INFORMACIÓN Y GESTIÓN DEL EMPLEO PÚBLICO – SIGEP Y SECOP II SOBRE ORDENES DE APOYO A LA GESTIÓN Y PROFESIONALES. 11) CUMPLIR CON LOS PROCEDIMIENTOS DEL PROCESO DE GESTIÓN DEL SISTEMA INTEGRAL DE LA CALIDAD "COGUI +". 12.) APOYAR EN LA ORGANIZACIÓN EL ARCHIVO DE HOJAS DE VIDA DE CONTRATISTAS.</t>
  </si>
  <si>
    <t>RUTH ISABEL SEVERICHE MONTAGUTH</t>
  </si>
  <si>
    <t>https://community.secop.gov.co/Public/Tendering/ContractNoticePhases/View?PPI=CO1.PPI.22816019&amp;isFromPublicArea=True&amp;isModal=False</t>
  </si>
  <si>
    <t>OAG -CREO-0002-2023</t>
  </si>
  <si>
    <t>RONAL ANDRES GARCIA MIRANDA</t>
  </si>
  <si>
    <t xml:space="preserve">
DESARROLLAR LAS SIGUIENTES ACTIVIDADES DE APOYO OPERATIVO EN CENTRO PARA LA REGIONALIZACION DE LA EDUCACIÓN Y LAS OPORTUNIDADES-CREO PARA EL PERIODO2023-I: 1. APOYAR AL GRUPO INTERNO DE SERVICIOS GENERALES EN LA INSPECCIÓN DEL ESPACIO FÍSICOS DEL CREO. 2.) APOYAR LAAPERTURA DE ESPACIOS EN EL CREO 3.) APOYAR EN EL REPORTE DE CUALQUIER ANOMALÍA QUE SE PRESENTE EN ESPACIOS FÍSICO DEL CREO. 4.) APOYAR EN LA ATENCIÓN DE LOS REQUERIMIENTOS DE LOS FUNCIONARIOS DEL CREO, PARA FACILITAR EL DESARROLLO DE LAS ACTIVIDADES ACADÉMICAS Y ADMINISTRATIVAS. 5.) APOYAR EN EL CONTROL DE TRÁNSITO INTERNO DE ELEMENTOS Y EQUIPOS DENTRO DE LAS INSTALACIONES DEL CREO. 6.) APOYAR CON EL SEGUIMIENTO A LAS SOLICITUDES DE MANTENIMIENTO EN EQUIPOS Y REPARACIONES LOCATIVAS DEL CREO 7.) APOYAR EN LA ORGANIZACIÓN DE LA BODEGA DE ARCHIVOS HISTÓRICOS DEL CREO Y BRINDA APOYO EN LA PREPARACIÓN DE CAJAS DE ARCHIVO PARA TRASLADO DOCUMENTAL. 8.) APOYAR EN LA ADMINISTRACIÓN Y ALMACENAMIENTO DE LOS ELEMENTOS DE OFICINA Y PAPELERÍA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LAPRESENTE ORDEN, DE LO CUAL DEBERÁ DEJARSE CONSTANCIA ESCRITA.</t>
  </si>
  <si>
    <t>BIERIS OFFIR JIMENEZ TORRES</t>
  </si>
  <si>
    <t>https://community.secop.gov.co/Public/Tendering/ContractNoticePhases/View?PPI=CO1.PPI.22818482&amp;isFromPublicArea=True&amp;isModal=False</t>
  </si>
  <si>
    <t>OAG -CREO-0003-2023</t>
  </si>
  <si>
    <t>DIANA MILEIDY FERNANDEZ VARGAS</t>
  </si>
  <si>
    <t>DESARROLLAR LAS SIGUIENTES ACTIVIDADES DE APOYO EN EL PROCESO DE VINCULACIÓN DOCENTE DEL CENTRO PARA LA REGIONALIZACIÓN DE LA EDUCACIÓN Y LAS OPORTUNIDADES-CREO PARA EL PERIODO2023-I: 1.) APOYAR CON EL PROCESO DE FIRMA DE ACTAS DE VINCULACIÓN DE LOS CATEDRÁTICOS. 2) APOYAR EN LA REVISION DE DOCUMENTOS Y EN EL REGISTRO DE VINCULACIONES DE DOCENTES QUE SE REQUIERA EN LA PLATAFORMA SIGEP. 3.) APOYAR EN LA REVISIÓN DE DOCUMENTOS Y EN EL REGISTRO DE CONTRATOS DE DOCENTES EN LA PLATAFORMA GEDOCO. 4.) APOYAR EN LA LIQUIDACIÓN DE DESPLAZAMIENTOS DE DOCENTES. 5.) APOYAR EN EL PROCESO DE AFILIACIONES DE DOCENTES DE CÁTEDRA A LA ARL, SISTEMA DE SEURIDAD SOCIAL INTEGRAL, Y LA CAJA DE COMPENSACIÓN FAMILIAR. 6.) APOYAR EN EL PROCESO DE RECONOCIMIENTO DE BONIFICACIONES A DOCENTES DE PLANTA Y FUNCIONARIOS QUE DESARROLLARON CATEDRAS EN PROGRAMAS ACADÉMICOS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</si>
  <si>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DAVID RAFAEL DE LA ROSA CERVANTES</t>
  </si>
  <si>
    <t>https://community.secop.gov.co/Public/Tendering/ContractNoticePhases/View?PPI=CO1.PPI.22819863&amp;isFromPublicArea=True&amp;isModal=False</t>
  </si>
  <si>
    <t>OPSP-CREO-0004-2023</t>
  </si>
  <si>
    <t>ANGEL CUSTODIO MUÑOZ ARIAS</t>
  </si>
  <si>
    <t>DESARROLLAR LAS SIGUIENTES ACTIVIDADES ADMINISTRATIVAS EN LA ASESORÍA DE LOS PROCESOS DE GESTIÓN DE LA CALIDAD DEL CENTRO PARA LA REGIONALIZACIÓN DE LA EDUCACIÓN Y LAS OPORTUNIDADES-CREO PARA EL PERIODO 2023-I: 1) APOYAR EN LA DOCUMENTACIÓN EL PROCESO DE GESTIÓN ACADÉMICA DEL SISTEMA DE GESTIÓN INTEGRAL INSTITUCIONAL– SISTEMA COGUI+, CONFORME A LAS ACTIVIDADES DEL CREO. 2)ASESORAR EN LA FORMULACIÓN Y REALIZACIÓN DE LA MEDICIÓN DE INDICADORES DE CALIDAD E INDICADORES DE GESTIÓN DEL CREO. 3) APOYAR EN LA IDENTIFICACIÓN DE LOS RIESGOS DEL CREO Y ACTUALIZACIÓN DEL MAPA DE RIESGO DEL PROCESO DE GESTIÓN ACADÉMICA. 4) CUMPLIR DE LOS PROCEDIMIENTOS DEL SISTEMA COGUI+. 5) ASESORAR EN LA IDENTIFICACIÓN, DOCUMENTACIÓN, COORDINACIÓN Y VERIFICACIÓN DEL CUMPLIMIENTO, DE LAS ACCIONES CORRECTIVAS, PREVENTIVAS Y DE MEJORAMIENTO DEL CREO. 6) APOYAR EN LA PREPARACIÓN Y ATENCIÓN DE AUDITORÍAS INTERNAS Y EXTERNAS DE CALIDAD. 7) APOYAR EN EL DISEÑO, COORDINACIÓN Y EVALUACIÓN ESTRATEGIAS PARA LA EVALUACIÓN DE LA SATISFACCIÓN DEL CLIENTE.8) BRINDAR APOYO EN LA ELABORACIÓN INFORMES QUE ESTÉN RELACIONADOS CON LA GESTIÓN DE LA CALIDAD DEL CREO. 9) BRINDAR APOYO EN EL MANTENIENDO, ORGANIZACIÓN Y CLASIFICACIÓN DEL ARCHIVO DE LOS DOCUMENTOS CONFORME A LAS DISPOSICIONES QUE EN MATERIA DE GESTIÓN DOCUMENTAL SE ADOPTEN EN LA UNIMAGDALENA.10.) BRINDAR APOYO EN LA ATENCIÓN DE ESTUDIANTES Y ASPIRANTES PARA BRINDAR INFORMACIÓN DE MATRÍCULAS, PROCESOS DE CRÉDITOS ENTRO OTRAS CONSULTAS QUE GENEREN. 11.) APOYAR EN LA PROMOCIÓN DE LOS DIFERENTES PROGRAMAS OFERTADOS POR EL CREO. 12.)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</si>
  <si>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CLEILA VEGA BAQUERO</t>
  </si>
  <si>
    <t>https://community.secop.gov.co/Public/Tendering/ContractNoticePhases/View?PPI=CO1.PPI.22821200&amp;isFromPublicArea=True&amp;isModal=False</t>
  </si>
  <si>
    <t>OAG -CREO-0005-2023</t>
  </si>
  <si>
    <t>MARISOL ACUÑA CANTILLO</t>
  </si>
  <si>
    <r>
      <t>DESARROLLAR LAS SIGUIENTES ACTIVIDADES DE APOYO ADMINISTRATIVO PARA EL PERIODO2023-I EN EL CENTRO PARA LA REGIONALIZACIÓN DE LA EDUCACIÓN Y LAS OPORTUNIDADES-CREO: 1.) BRINDAR APOYO EN LOS TRÁMITES ADMINISTRATIVOS REQUERIDOS DEL CONVENIO BECAS DEL CAMBIO SUSCRITO CON LA GOBERNACIÓN DEL MAGDALENA, CONVENIO CON CEDEIT, Y DE LOS CONVENIOS DE VENTAS DE SERVICIOS DEL CREO. 2.) APOYAR EN LA ORGANIZACIÓN Y CLASIFICACIÓN DEL ARCHIVO HISTÓRICO DEL CREO, ADEMÁS EN LAS CONSULTAS QUE SE REQUIERAN DEL MISMO. 3.) APOYAR EN LOS PROCESOS DE REVISIÓN DEL SIGEP Y GEDOCO DE DOCENTES DEL CREO. 4.) APOYAR EN EL TRÁMITE Y LEGALIZACIÓN DE LOS DESPLAZAMIENTOS DE DOCENTES DEL CREO. 5.) CUMPLIR CON LOS PROCEDIMIENTOS DEL PROCESO DE GESTIÓN DEL SISTEMA INTEGRAL DE LA CALIDAD "COGUI +"</t>
    </r>
    <r>
      <rPr>
        <b/>
        <sz val="10"/>
        <color theme="1"/>
        <rFont val="Calibri"/>
        <family val="2"/>
        <scheme val="minor"/>
      </rPr>
      <t xml:space="preserve">. 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PARÁGRAFO</t>
    </r>
    <r>
      <rPr>
        <sz val="10"/>
        <color theme="1"/>
        <rFont val="Calibri"/>
        <family val="2"/>
        <scheme val="minor"/>
      </rPr>
      <t xml:space="preserve"> </t>
    </r>
    <r>
      <rPr>
        <b/>
        <sz val="10"/>
        <color theme="1"/>
        <rFont val="Calibri"/>
        <family val="2"/>
        <scheme val="minor"/>
      </rPr>
      <t xml:space="preserve">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</si>
  <si>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https://community.secop.gov.co/Public/Tendering/ContractNoticePhases/View?PPI=CO1.PPI.22822073&amp;isFromPublicArea=True&amp;isModal=False</t>
  </si>
  <si>
    <t>OAG -CREO-0006-2023</t>
  </si>
  <si>
    <t>MILTON JOSE MANJARRES MARTINEZ</t>
  </si>
  <si>
    <t xml:space="preserve">DESARROLLAR LAS SIGUIENTES ACTIVIDADES DE APOYO PARA EL PERIODO2023-I EN EL PROGRAMA DE TENOLOGÍA EN EDUCACIÓN FÍSICA RECREACIÓN Y DEPORTE DEL CENTRO PARA LA REGIONALIZACIÓN DE LA EDUCACIÓN Y LAS OPORTUNIDADES-CREO: 1.) APOYAR EL REGISTRO DE ESTUDIANTES EN AYRE -ADMISIONES, REGISTRO Y CONTROL ACADÉMICO DEL PROGRAMA ASIGNADO.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CUMPLIR CON LOS PROCEDIMIENTOS DEL PROCESO DE GESTIÓN DEL SISTEMA INTEGRAL DE LA CALIDAD "COGUI +". 6.)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</si>
  <si>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NELSON DAZA GOENAGA</t>
  </si>
  <si>
    <t>https://community.secop.gov.co/Public/Tendering/ContractNoticePhases/View?PPI=CO1.PPI.22850132&amp;isFromPublicArea=True&amp;isModal=False</t>
  </si>
  <si>
    <t>OPSP-CREO-0007-2023</t>
  </si>
  <si>
    <t>SILENYS ELISA ARIAS VARGAS</t>
  </si>
  <si>
    <t>DESARROLLAR LAS SIGUIENTES ACTIVIDADES EN EL CENTRO PARA LA REGIONALIZACIÓN DE LA EDUCACIÓN Y LAS OPORTUNIDADES-CREO PARA EL PERIODO2023-I: 1.) ASESORAR EN EL SEGUIMIENTO A LAS ACTIVIDADES ACADÉMICAS EN SANTA MARTA Y APOYAR A LOS DIRECTORES O COORDINADORES DE LOS PROGRAMAS, EN LAS NOVEDADES QUE PUEDAN PRESENTARSE. 2.) APOYAR EN EL SEGUIMIENTO DEL CUMPLIMIENTO DE LOS HORARIOS DE CLASES CONTEMPLADOS EN LA PROGRAMACIÓN SEMANAL EN LOS ESPACIOS FÍSICOS Y VIRTUALES (SALONES Y SALA ZOOM). 3.) APOYAR EN LA ATENCIÓN DE SOLICITUDES DE PROCESOS ACADÉMICOS Y ADMINISTRATIVOS DE ESTUDIANTES Y DOCENTES. 4.) ASESORAR Y HACER SEGUIMIENTO EN LOS PROCESOS DE INSCRIPCIÓN, SELECCIÓN, REGISTRO Y MATRICULA DE LOS ASPIRANTES Y ESTUDIANTES ANTIGUOS. 5.) APOYAR EN LA REVISIÓN, ENVÍO DE OBSERVACIONES, Y VALIDACIÓN DE DOCUMENTOS DE ASPIRANTES. 6.) APOYAR EN LA ASIGNACIÓN DE LOS ESPACIOS FÍSICOS Y VIRTUALES, SEGÚN EL REQUERIMIENTO DE LOS PROGRAMA DEL CREO. 7) APOYAR EN LA ATENCIÓN DE LAS QUEJAS, RECLAMOS, INQUIETUDES O REQUERIMIENTOS DE LOS ESTUDIANTES Y DOCENTES DEL CREO. 8.) APOYAR LAS ACTIVIDADES ACADÉMICAS, ADMINISTRATIVAS Y DE EXTENSIÓN ORGANIZADAS POR EL CREO. 9.) ASESORAR EN EL SEGUIMIENTO Y PRESENTACIÓN DE INFORMES DE LA SITUACIÓN ACADÉMICA Y FINANCIERA DE LOS ESTUDIANTES DEL DE LA CIUDAD DE SANTA MARTA DEL CREO. 10.) REALIZAR INFORME DE LAS ACTIVIDADES DESARROLLADAS. 11.)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</si>
  <si>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https://community.secop.gov.co/Public/Tendering/ContractNoticePhases/View?PPI=CO1.PPI.22850578&amp;isFromPublicArea=True&amp;isModal=False</t>
  </si>
  <si>
    <t>OAG -CREO-0008-2023</t>
  </si>
  <si>
    <t>DESARROLLAR LAS SIGUIENTES ACTIVIDADES ADMINISTRATIVAS EN EL MANEJO DOCUMENTAL DEL CENTRO PARA LA REGIONALIZACIÓN DE LA EDUCACIÓN Y LAS OPORTUNIDADES – CREO: 1) APOYO EN LA ORGANIZACIÓN, ESCANEO Y PREPARACIÓN PARA LA TRASFERENCIA AL ARCHIVO HISTÓRICO DEL CREO AL ARCHIVO CENTRAL DE UNIMAGDALENA. 2) ORGANIZAR LOS DOCUMENTOS Y EXPEDIENTES DEL ARCHIVO HISTÓRICO DEL CREO. 3) ELABORAR INVENTARIO DOCUMENTAL DE LOS ARCHIVOS EN EL CREO. 4) APOYAR EN LAS LABORES DE REPROGRAFÍA EN LO REFERENTE AL MANEJO DEL ARCHIVO HISTÓRICO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</si>
  <si>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MONICA PATRICIA PACHECO BENJUMEA</t>
  </si>
  <si>
    <t>https://community.secop.gov.co/Public/Tendering/ContractNoticePhases/View?PPI=CO1.PPI.22852221&amp;isFromPublicArea=True&amp;isModal=False</t>
  </si>
  <si>
    <t>OAG -CREO-0009-2023</t>
  </si>
  <si>
    <t>JOEL BISMAR DIAZ RODRIGUEZ</t>
  </si>
  <si>
    <t>DESARROLLAR LAS SIGUIENTES ACTIVIDADES DE APOYO EN LOS PROCESOS ADMINISTRATIVOS DE LA VINCULACIÓN DOCENTE DEL PERIODO 2023-I DEL CENTRO PARA LA REGIONALIZACIÓN DE LA EDUCACIÓN Y LAS OPORTUNIDADES-CREO: 1.) APOYAR EN EL PROCESO DE LA VINCULACIÓN DE DOCENTES DE CÁTEDRA DEL CREO EN EL 2023-I. 2.) APOYAR EN LA VERIFICACIÓN DE LOS DOCUMENTOS PRECONTRACTUALES DE LOS DOCENTES DEL CREO EN LAS PLATAFORMAS SIGEP Y GEDOCO. 3.) APOYAR EN LAS LIQUIDACIONES DE HORAS CATEDRA, SOLICITUDES DE CDP, BONIFICACIONES Y RESOLUCIONES EN RELACIÓN AL PROCESO CONTRACTUAL DE CATEDRÁTICOS DEL CREO. 4.) APOYAR EN LA ELABORACIÓN Y ACTUALIZACIÓN EL REGISTRO HISTÓRICO DE LA BASE DE DATOS DE LOS DOCENTES DEL CREO. 5.) APOYAR EN LA CONSOLIDACIÓN DE LA ASIGNACIÓN DOCENTE Y APOYAR EN LA REALIZACIÓN DE MODIFICACIONES SOLICITADAS Y AUTORIZADAS POR EL DIREC. 6.) APOYAR EN LA VERIFICACIÓN DE LOS DOCUMENTOS PARA EL TRÁMITE DE PAGO Y EN EL PROCESO DE LIQUIDACIÓN DE PAGO DE DOCENTES DEL CREO. 7) APOYAR EN EL PROCESO DE VINCULACIÓN A SEGURIDAD SOCIAL DE LOS DOCENTES DEL CREO. 8.) APOYAR EN LA ATENCIÓN DE SOLICITUDES, INQUIETUDES O REQUERIMIENTOS DE LOS DOCENTES RESPECTO A LA LIQUIDACIÓN DE HORAS CATEDRA DEL CREO. 9.) APOYAR EN LA PREPARACIÓN Y PRESENTACIÓN DE INFORMES DE CONTRATACIÓN DOCENTE PARA ENTES DE CONTROL, MEN, SNIES, CREE, Y AUDITORÍAS INTERNAS Y EXTERNAS EN RELACIÓN A LA CONTRATACIÓN DOCENTE DEL CREO. 10.) APOYAR EN LA PREPARACIÓN DE INFORMES SOLICITADOS POR OTRAS DEPENDENCIAS DE UNIMAGDALENA EN RELACIÓN A LA CONTRATACIÓN DOCENTE. 11.) CUMPLIR CON LOS PROCEDIMIENTOS DEL PROCESO DEGESTIÓN DEL SISTEMA INTEGRAL DE LA CALIDAD "COGUI +". 12.) BRINDAR APOYO EN EL MANTENIENDO, ORGANIZACIÓN Y CLASIFICACIÓN DEL ARCHIVO DE LOS DOCUMENTOS CONFORME A LAS DISPOSICIONES QUE EN MATERIA DE GESTIÓN DOCUMENTAL SE ADOPTEN EN LA UNIMAGDALENA. 13.) APOYAR EN LA PROYECCIÓN Y MODIFICACIÓN PRESUPUESTAL DE GASTOS DOCENTES QUE SE REQUIERAN DEL PRESUPUESTO DEL CREO. PARÁGRAFO PRIMERO: EN EL CASO QUE EL CONTRATISTA LO REQUIERA, UNIMAGDALENA PODRÁ FACILITARLE LOS EQUIPOS Y ESPACIO FÍSICO NECESARIO DENTRO DEL CAMPUS PARA LA EJECUCIÓN DELOBJETO DE LA PRESENTE ORDEN. PARÁGRAFO SEGUNDO: EL CONTRATISTA PODRÁ ACORDAR CON EL SUPERVISOR DE LA PRESENTEORDEN CRONOGRAMAS PARA EL DESARROLLO DE LAS ACTIVIDADES OBJETO DE LA PRESENTE ORDEN, DE LO CUAL DEBERÁ DEJARSE CONSTANCIA ESCRITA.</t>
  </si>
  <si>
    <t>https://community.secop.gov.co/Public/Tendering/ContractNoticePhases/View?PPI=CO1.PPI.22856939&amp;isFromPublicArea=True&amp;isModal=False</t>
  </si>
  <si>
    <t>OAG -CREO-0010-2023</t>
  </si>
  <si>
    <t>LINDA PATRICIA ALVARADO DE LA OSSA</t>
  </si>
  <si>
    <t>DESARROLLAR LAS SIGUIENTES ACTIVIDADES DE APOYO EN EL CENTRO PARA LA REGIONALIZACIÓN DE LA EDUCACIÓN Y LAS OPORTUNIDADES-CREO PARA EL PERIODO 2023-I; 1.) APOYAR EN EL DIRECCIONAMIENTO DE LA CORRESPONDENCIA QUE LLEGUE AL CREO. 2.) APOYAR EN EL PROCESO DE GRADO DE LOS PROGRAMAS DEL CREO. 3.) APOYAR EN EL SEGUIMIENTO DE LAS ACTIVIDADES ACADÉMICAS DE LOS PROGRAMAS DEL CREO. 4.) CUMPLIR CON LOS PROCEDIMIENTOS DEL PROCESO DE GESTIÓN DEL SISTEMA INTEGRAL DE LA CALIDAD "COGUI +". 5.) BRINDAR APOYO EN EL MANTENIENDO, ORGANIZACIÓN Y CLASIFICACIÓN DEL ARCHIVO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</si>
  <si>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MIGUEL ANGEL MONSALVO MENDOZA</t>
  </si>
  <si>
    <t>https://community.secop.gov.co/Public/Tendering/ContractNoticePhases/View?PPI=CO1.PPI.22857813&amp;isFromPublicArea=True&amp;isModal=False</t>
  </si>
  <si>
    <t>OAG -CREO-0011-2023</t>
  </si>
  <si>
    <t>YULITZA ESTHER MARTINEZ LARA</t>
  </si>
  <si>
    <t>DESARROLLAR LAS SIGUIENTES ACTIVIDADES DE APOYO EN EL PROGRAMA DE LICENCIATURA EN LITERATUA Y LENGUA CASTELLANA DEL CENTRO PARA LA REGIONALIZACIÓN DE LA EDUCACIÓN Y LAS OPORTUNIDADES-CREO PARA EL PERIODO 2023-I: 1.) BRINDAR APOYO DE LAS SOLICITUDES, INQUIETUDES O REQUERIMIENTOSDE LOS ESTUDIANTES Y DOCENTES 2.) APOYAR LOS TRÁMITES OPERATIVOS DE REPORTE DE NOTAS, EXPEDICIÓN DE LIQUIDACIONES DE MATRÍCULAS, PROMEDIOS ACADÉMICOS, CARNET DE ESTUDIANTES Y DOCENTES, SEGURO ESTUDIANTIL, CONSTANCIAS DE ESTUDIANTES Y DOCENTES, ORGANIZACIÓN DE LOS DOCUMENTOS REQUERIDOS PARA GRADO. 3.) CUMPLIR CON LOS PROCEDIMIENTOS DEL PROCESO DE GESTIÓN DEL SISTEMA INTEGRAL DE LA CALIDAD "COGUI +". 4) APOYAR EN LA ORGANIZACIÓN Y CLASIFICACIÓN DE LOS ARCHIVOS CONFORME A LAS DISPOCISIONES QUE EN MATERIA DE GESTION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</si>
  <si>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https://community.secop.gov.co/Public/Tendering/ContractNoticePhases/View?PPI=CO1.PPI.22859207&amp;isFromPublicArea=True&amp;isModal=False</t>
  </si>
  <si>
    <t>OAG -CREO-0012-2023</t>
  </si>
  <si>
    <t>JENNIFER PAOLA SALAS CALDERON</t>
  </si>
  <si>
    <r>
      <t>DESARROLLAR LAS SIGUIENTES ACTIVIDADES DE APOYO PARA EL PERIODO 2023-I EN EL PROGRAMA DE TÉCNICO PROFESIONALES EN PREVENCIÓN DE RIESGOS LABORALES DEL CENTRO PARA LA REGIONALIZACIÓN DE LA EDUCACIÓN Y LAS OPORTUNIDADES-CREO: 1.) BRINDAR APOYO DE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PROCESO DE GRADO. 3.) CUMPLIR CON LOS PROCEDIMIENTOS DEL PROCESO DE GESTIÓN DEL SISTEMA INTEGRAL DE LA CALIDAD "COGUI +". 4) APOYAR EN LA ORGANIZACIÓN Y CLASIFICACIÓN DE LOS ARCHIVOS CONFORME A LAS DISPOCISIONES QUE EN MATERIA DE GESTION DOCUMENTAL SE ADOPTEN EN LA UNIMAGDALENA.</t>
    </r>
    <r>
      <rPr>
        <b/>
        <sz val="10"/>
        <color theme="1"/>
        <rFont val="Calibri"/>
        <family val="2"/>
        <scheme val="minor"/>
      </rPr>
      <t>.</t>
    </r>
    <r>
      <rPr>
        <sz val="10"/>
        <color theme="1"/>
        <rFont val="Calibri"/>
        <family val="2"/>
        <scheme val="minor"/>
      </rPr>
      <t xml:space="preserve">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DESARROLLODE LAS ACTIVIDADES OBJETO DE LA PRESENTE ORDEN, DE LO CUAL DEBERÁ DEJARSE CONSTANCIA ESCRITA.</t>
    </r>
  </si>
  <si>
    <t>RUBEN DARIO LOPEZ SEPULVEDA</t>
  </si>
  <si>
    <t>https://community.secop.gov.co/Public/Tendering/ContractNoticePhases/View?PPI=CO1.PPI.22860213&amp;isFromPublicArea=True&amp;isModal=False</t>
  </si>
  <si>
    <t>OAG -CREO-0013-2023</t>
  </si>
  <si>
    <t>MARIA TERESA GARAY PAEZ</t>
  </si>
  <si>
    <t>DESARROLLAR LAS SIGUIENTES ACTIVIDADES PARA EL PERIODO 2023-I EN EL CENTRO TUTORIAL DE AGUACHICA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DESARROLLADAS. 13.) CUMPLIR CON LOS PROCEDIMIENTOS DEL PROCESO DE GESTIÓN DEL SISTEMA INTEGRAL DE LA CALIDAD "COGUI +". 14.) MANTENER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</si>
  <si>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https://community.secop.gov.co/Public/Tendering/ContractNoticePhases/View?PPI=CO1.PPI.22861026&amp;isFromPublicArea=True&amp;isModal=False</t>
  </si>
  <si>
    <t>OAG -CREO-0014-2023</t>
  </si>
  <si>
    <t>MELISSA LEONOR SUAREZ DIAZ</t>
  </si>
  <si>
    <r>
      <t>DESARROLLAR LAS SIGUIENTES ACTIVIDADES DE APOYO PARA EL PERIODO 2023-I EN EL PROGRAMA DE PROFESIONAL EN DEPORTES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BRINDAR APOYO EN EL SEGUIMIENTO RESPECTO DEL CUMPLIMIENTO DE LAS ACTIVIDADES ACADÉMICAS. 6.) CUMPLIR CON LOS PROCEDIMIENTOS DEL PROCESO DE GESTIÓN DEL SISTEMA INTEGRAL DE LA CALIDAD "COGUI +". 7.) BRINDAR APOYO EN EL MANTENIENDO, ORGANIZACIÓN Y CLASIFICACIÓN DEL ARCHIVO DE LOS DOCUMENTOS CONFORME A LAS DISPOSICIONES QUE EN MATERIA DE GESTIÓN DOCUMENTAL SE ADOPTEN EN LA UNIMAGDALENA.</t>
    </r>
    <r>
      <rPr>
        <b/>
        <sz val="10"/>
        <color theme="1"/>
        <rFont val="Calibri"/>
        <family val="2"/>
        <scheme val="minor"/>
      </rPr>
      <t xml:space="preserve">. 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</si>
  <si>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https://community.secop.gov.co/Public/Tendering/ContractNoticePhases/View?PPI=CO1.PPI.22861978&amp;isFromPublicArea=True&amp;isModal=False</t>
  </si>
  <si>
    <t>OAG -CREO-0015-2023</t>
  </si>
  <si>
    <t>LOLIENA PAOLA ROJAS NUÑEZ</t>
  </si>
  <si>
    <r>
      <t xml:space="preserve">DESARROLLAR LAS SIGUIENTES ACTIVIDADES DE APOYO ADMINISTRATIVO EN EL PROGRAMA ADMINISTRACIÓN PÚBLICA Y TECNOLOGÍA EN GESTIÓN PÚBLICA TERRITORIAL DEL CENTRO PARA LA REGIONALIZACIÓN DE LA EDUCACIÓN Y LAS OPORTUNIDADES-CREO PARA EL PERIODO 2023-I: 1.) APOYAR EL REGISTRO DE ESTUDIANTES EN ADMISIONES, REGISTRO Y CONTROL ACADÉMICO - AYRE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MATRICULAS, PROMEDIOS ACADÉMICOS, CARNÉ ESTUDIANTIL Y DE DOCENTES, SEGURO ESTUDIANTIL, CONSTANCIAS DE ESTUDIANTES Y DOCENTES, ORGANIZACIÓN DE LOS DOCUMENTOS REQUERIDOS PARA GRADO. 5.) CUMPLIR CON LOS PROCEDIMIENTOS DEL PROCESO DE GESTIÓN DEL SISTEMA INTEGRAL A LA CALIDAD “COGUI +”. 6.) MANTENER ORGANIZADO Y CLASIFICADO EL ARCHIVO DE LOS DOCUMENTOS CONFORME A LAS DISPOCISIONES QUE EN MATERIA DE GESTION DOCUMENTAL SE ADOPTEN EN LA UNIMAGDALENA. 7.) APOYAR A LOS ESTUDIANTES EN EL PROCESO DE CREDITO A CORTO PLAZO CON UNIMAGDALENA. 8.) APOYAR EN LOS PROCESOS DE ASIGNACIÓN ACADEMICA DE LOS PROGRAMAS ASIGNADOS.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</si>
  <si>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https://community.secop.gov.co/Public/Tendering/ContractNoticePhases/View?PPI=CO1.PPI.22863727&amp;isFromPublicArea=True&amp;isModal=False</t>
  </si>
  <si>
    <t>OAG -CREO-0016-2023</t>
  </si>
  <si>
    <t>LAURA CAROLINA MARMOL CARRACEDO</t>
  </si>
  <si>
    <r>
      <t xml:space="preserve">DESARROLLAR LAS SIGUIENTES ACTIVIDADES DE APOYO EN LA CONTRATACIÓN DEL PERSONAL ADMINISTRATIVO Y DOCENTE PARA EL PERIODO 2023-I, EN EL CENTRO PARA LA REGIONALIZACIÓN DE LA EDUCACIÓN Y LAS OPORTUNIDADES - CREO: 1.) BRINDAR APOYO EN LA ORGANIZACIÓN Y ARCHIVO DE LOS DOCUMENTOS PARA EL TRÁMITE DE PAGO DE ÓRDENES DE SERVICIOS Y DE CÁTEDRAS DEL CREO. 2.) APOYAR EN LA ORGANIZACIÓN EL ARCHIVO DE LAS ORDENES DE PRESTACIÓN DE SERVICIOS Y CATEDRÁTICOS DEL CREO. 3.) BRINDAR APOYO EN LAS SOLICITUDES, INQUIETUDES O REQUERIMIENTOS DE LOS CONTRATISTAS Y DOCENTES DEL CREO. 4.) APOYAR EN LA DESCARGA DE ARCHIVOS REQUERIDOS DE DOCENTES PARA EL TRAMITE DE AFILIACIONES DE EPS, CAJA DE DOMPENSANCIÓN, ARL Y REGISTRO DE CUENTAS BANCARIAS. 5.) APOYAR EN LA BUSQUEDA DE INFORMCIÓN CONTRACTUAL PARA LA ELABORACIÓN DE CERTIFICADOS, DERECHOS DE PETICIÓN Y PQR'S DE DOCENTES Y CONTRATISTAS DEL CREO. 6.) APOYAR EN LA REVISIÓN DE DOCUMENTOS PRECONTRACTUALES DE CONTRATISTAS Y DOCENTES DEL CREO. 7.) APOYO EN LA REVISION DE DOCUMENTOS DE PAGO DE CONTRATISTAS.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</si>
  <si>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https://community.secop.gov.co/Public/Tendering/ContractNoticePhases/View?PPI=CO1.PPI.22865261&amp;isFromPublicArea=True&amp;isModal=False</t>
  </si>
  <si>
    <t>OAG -CREO-0017-2023</t>
  </si>
  <si>
    <t>ELEDIS ELENA CATAÑO SOSA</t>
  </si>
  <si>
    <r>
      <t xml:space="preserve">DESARROLLAR LAS SIGUIENTES ACTIVIDADES DE APOYO PARA EL PERIODO 2023-I, EN EL PROGRAMA DE LICENCIATURA EN EDUCACIÓN BÁSICA CON ÉNFASIS EN HUMANIDADES: LENGUA CASTELLANA Y LICENCIATURA EN LITERATURA Y LENGUA CASTELLANA DEL CENTRO PARA LA REGIONALIZACIÓN DE LA EDUCACIÓN Y LAS OPORTUNIDADES-CREO: 1.) APOYAR EL REGISTRO DE ESTUDIANTES EN ADMISIONES, REGISTRO Y CONTROL ACADÉMICO – AYRE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CUMPLIR CON LOS PROCEDIMIENTOS DEL PROCESO DE GESTIÓN DEL SISTEMA INTEGRAL DE LA CALIDAD "COGUI +". 6.) BRINDAR APOYO EN EL MANTENIENDO,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</si>
  <si>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https://community.secop.gov.co/Public/Tendering/ContractNoticePhases/View?PPI=CO1.PPI.22866067&amp;isFromPublicArea=True&amp;isModal=False</t>
  </si>
  <si>
    <t>OAG -CREO-0018-2023</t>
  </si>
  <si>
    <t>RAFAEL EMILIO COLLANTE BALLEN</t>
  </si>
  <si>
    <r>
      <t xml:space="preserve">DESARROLLAR LAS SIGUIENTES ACTIVIDADES DE APOYO PARA EL PERIODO 2023-I EN EL PROGRAMA TÉCNICO PROFESIONAL EN PROCESOS DE GESTIÓN PÚBLICA TERRITORIAL DEL CENTRO PARA LA REGIONALIZACIÓN DE LA EDUCACIÓN Y LAS OPORTUNIDADES-CREO: 1.) APOYAR EL REGISTRO DE ESTUDIANTES EN AYRE - ADMISIONES, REGISTRO Y CONTROL ACADÉMICO DE LOS PROGRAMAS ASIGNADOS.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EL SEGUIMIENTO RESPECTO DEL CUMPLIMIENTO DE LAS ACTIVIDADES ACADÉMICAS. 6.) CUMPLIR CON LOS PROCEDIMIENTOS DEL PROCESO DE GESTIÓN DEL SISTEMA INTEGRAL DE LA CALIDAD "COGUI +". 7.) APOYAR EN EL MANTENIMIENTO,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</si>
  <si>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https://community.secop.gov.co/Public/Tendering/ContractNoticePhases/View?PPI=CO1.PPI.22867216&amp;isFromPublicArea=True&amp;isModal=False</t>
  </si>
  <si>
    <t>OAG-CREO-0019-2023</t>
  </si>
  <si>
    <t>MARTHA SANCHEZ GARCIA</t>
  </si>
  <si>
    <r>
      <t xml:space="preserve">DESARROLLAR LAS SIGUIENTES ACTIVIDADES DE APOYO PARA EL PERIODO 2023-I EN EL PROGRAMA GESTIÓN CULTURAL Y DE INDUSTRIAS CREATIVAS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BRINDAR APOYO EN EL SEGUIMIENTO RESPECTO DEL CUMPLIMIENTO DE LAS ACTIVIDADES ACADÉMICAS. 6.) CUMPLIR CON LOS PROCEDIMIENTOS DEL PROCESO DE GESTIÓN DEL SISTEMA INTEGRAL DE LA CALIDAD "COGUI +". 7.) BRINDAR APOYO EN EL MANTENIENDO,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SUPERVISORDE LA PRESENTE ORDEN CRONOGRAMAS PARA EL DESARROLLO DE LAS ACTIVIDADES OBJETO DE LA PRESENTE ORDEN, DE LO CUAL DEBERÁ DEJARSE CONSTANCIA ESCRITA.</t>
    </r>
  </si>
  <si>
    <t>ANDERSON IGNACIO MARIN VIDAL</t>
  </si>
  <si>
    <t>https://community.secop.gov.co/Public/Tendering/ContractNoticePhases/View?PPI=CO1.PPI.22868005&amp;isFromPublicArea=True&amp;isModal=False</t>
  </si>
  <si>
    <t>OAG-CREO-0020-2023</t>
  </si>
  <si>
    <t>ANGELICA SANCHEZ MANGA</t>
  </si>
  <si>
    <t>DESARROLLAR LAS SIGUIENTES ACTIVIDADES EN EL GRUPO DE TESORERÍADE LA UNIVERSIDAD DEL MAGDALENA PARA EL PERIODO 2023-I: 1.) APOYAR EN LA ORGANIZACIÓN DE LOS DOCUMENTOS SOPORTE DE LAS ÓRDENES DEL PAGO DE PRESTACIÓN DE SERVICIO, VIÁTICOS Y DESPLAZAMIENTOS, APOYOS ECONÓMICOS Y
DEMÁS ACTOS ADMINISTRATIVOS QUE GENEREN CON CARGO AL CREO Y CLASIFICARLAS SEGÚN EL CONCEPTO. 2.) APÓYAR EN EL PROCESO DE ARCHIVO DE LAS ÓRDENES DE PAGO DE LA VIGENCIA EN LA UNIDAD DE ARCHIVO DEL GRUPO DE TESORERÍA. 3.) APOYAR EN LA BÚSQUEDA Y PRÉSTAMO DE DOCUMENTOS REQUERIDOS POR LAS DIFERENTES DEPENDENCIAS Y HACER SEGUIMIENTO A DICHO PROCESO. 4.) ORGANIZAR, CLASIFICAR Y ARCHIVAR LA CORRESPONDENCIA INTERNA Y EXTERNA DE LA DEPENDENCIA. 5.) MANTENER ORGANIZADO Y CLASIFICADO EL ARCHIVO DE LOS DOCUMENTOS CONFORME A LAS DISPOSICIONES QUE EN MATERIA DE GESTIÓN DOCUMENTAL SE ADOPTEN EN LA UNIVERSIDAD. PARÁGRAFO PRIMERO: EN EL CASO QUE ELCONTRATISTA LO REQUIERA, UNIMAGDALENA PODRÁ FACILITARLE LOS EQUIPOS Y ESPACIO FÍSICO NECESARIO DENTRO DELCAMPUS PARA LA EJECUCIÓN DEL OBJETO DE LA PRESENTE ORDEN. PARÁGRAFO SEGUNDO: EL CONTRATISTA PODRÁ ACORDAR CON EL SUPERVISOR DE LA PRESENTE ORDEN CRONOGRAMAS PARA EL DESARROLLO DE LAS ACTIVIDADES OBJETO DE LA PRESENTEORDEN, DE LO CUAL DEBERÁ DEJARSE CONSTANCIA ESCRITA.</t>
  </si>
  <si>
    <t>https://community.secop.gov.co/Public/Tendering/ContractNoticePhases/View?PPI=CO1.PPI.22867975&amp;isFromPublicArea=True&amp;isModal=False</t>
  </si>
  <si>
    <t>OAG-CREO-0021-2023</t>
  </si>
  <si>
    <t>EUGENIA MORELLI DAZA</t>
  </si>
  <si>
    <r>
      <t>DESARROLLAR LAS SIGUIENTES ACTIVIDADES DE APOYO AL PROGRAMA PROFESIONAL EN DEPORTE DEL CENTRO PARA LA REGIONALIZACIÓN DE LA EDUCACIÓN Y LAS OPORTUNIDADES-CREO PARA EL PERIODO 2023-I: 1.) APOYAR EN LA ATENCIÓN DE SOLICITUDES, INQUIETUDES O REQUERIMIENTOS DE LOS ESTUDIANTES Y DOCENTES. 2.) APOYAR EN EL SEGUIMIENTO Y ACOMPAÑAMIENTO DE LAS ACTIVIDADES ACADÉMICAS. 3.) APOYAR LAVERIFICACIÓN DE LOS SOPORTES PRESENTADOS POR LOS DOCENTES PARA LA EXPEDICIÓN DE PAZ Y SALVOS DE LOS CURSOS DESARROLLADOS. 4.) APOYAR EN LA ORGANIZACIÓN Y CLASIFICACIÓN DEL ARCHIVO DEL CREO. 5.) APOYAR LOS TRÁMITES OPERATIVOS DE REPORTE DE NOTAS, EXPEDICIÓN DE LIQUIDACIONES DE MATRÍCULAS, PROMEDIOS ACADÉMICOS, CARNET DE ESTUDIANTES Y DOCENTES, SEGURO ESTUDIANTIL, CONSTANCIAS DE ESTUDIANTES Y DOCENTES, ORGANIZACIÓN DE LOS DOCUMENTOS REQUERIDOS PARA GRADO. 6.) CUMPLIR CON LOS PROCEDIMIENTOS DEL PROCESO DE GESTIÓN DEL SISTEMA INTEGRAL DE LA CALIDAD "COGUI +". 7.) MANTENER ORGANIZADO Y CLASIFICADO EL ARCHIVO DE LOS DOCUMENTOS CONFORME A LAS DISPOSICIONES QUE EN MATERIA DE GESTIÓN DOCUMENTAL SE ADOPTEN EN UNIMAGDALENA</t>
    </r>
    <r>
      <rPr>
        <b/>
        <sz val="10"/>
        <color theme="1"/>
        <rFont val="Calibri"/>
        <family val="2"/>
        <scheme val="minor"/>
      </rPr>
      <t xml:space="preserve">. PARÁGRAFO PRIMERO: </t>
    </r>
    <r>
      <rPr>
        <sz val="10"/>
        <color theme="1"/>
        <rFont val="Calibri"/>
        <family val="2"/>
        <scheme val="minor"/>
      </rPr>
      <t xml:space="preserve">EN EL CASO QUE EL CONTRATISTA LO REQUIERA, UNIMAGDALENA PODRÁ FACILITARLE LOS EQUIPOS Y ESPACIO FÍSICO NECESARIODENTRO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</si>
  <si>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https://community.secop.gov.co/Public/Tendering/ContractNoticePhases/View?PPI=CO1.PPI.22901539&amp;isFromPublicArea=True&amp;isModal=False</t>
  </si>
  <si>
    <t>PRESTACIÓN DE SERVICIO</t>
  </si>
  <si>
    <t>ADALBERTO  DUICA BARRERA</t>
  </si>
  <si>
    <t>PRESTAR LOS SERVICIOS PROFESIONALES EN LA VICERRECTORÍA DE INVESTIGACIÓN. EL CONTRATISTA SE COMPROMETE A ADELANTAR PARA LA VICERRECTORÍA DE INVESTIGACIÓN EL DILIGENCIAMIENTO DE LOS FORMATOS DE SOLICITUDES DE CDP DE AFECTACIONES PRESUPUESTALES Y DE TRASLADOS INTERNOS ENTRE RUBROS PARA LOS PROYECTOS DE INVESTIGACIÓN O DEL PLAN DE ACCIÓN INSTITUCIONAL REVISAR Y VALIDAR LAS HOJAS DE VIDA CON SUS SOPORTES EN LA PLATAFORMA GEDOCO Y SIGEP II LOS DOCUMENTOS PRECONTRACTUALES NECESARIOS PARA ELABORACIÓN DE ÓRDENES DE SERVICIOS PROFESIONALES Y DE APOYO A LA GESTIÓN</t>
  </si>
  <si>
    <t xml:space="preserve">ANA CAMARGO VELÁSQUEZ </t>
  </si>
  <si>
    <t>https://community.secop.gov.co/Public/Tendering/OpportunityDetail/Index?noticeUID=CO1.NTC.3834187&amp;isFromPublicArea=True&amp;isModal=true&amp;asPopupView=true</t>
  </si>
  <si>
    <t>MANUEL ALEJANDRO UMAÑA GRANADOS</t>
  </si>
  <si>
    <t>PRESTAR LOS SERVICIOS PROFESIONALES COMO ABOGADO EN LA VICERRECTORÍA DE INVESTIGACIÓN EL CONTRATISTA SE COMPROMETE A PRESTAR ASESORÍA Y ORIENTACIÓN EN MATERIA JURÍDICA EN EL ÁREA DE CONTRATACIÓN ESTATAL EN LOS PROYECTOS Y CONVENIOS A CARGO DE LA VICERRECTORÍA APOYAR EN LA REVISIÓN ELABORACIÓN Y VALIDACIÓN DE LOS DOCUMENTOS PRECONTRACTUALES Y CONTRACTUALES DE LAS ORDENES DE GASTO ADELANTADOS POR LA VICERRECTORÍA DE INVESTIGACIÓN DE CONFORMIDAD CON EL ESTATUTO DE CONTRATACIÓN DE LA INSTITUCIÓN ASESORAR Y APOYAR A LA VICERRECTORÍA EN LA REVISIÓN ELABORACIÓN Y VALIDACIÓN DE LOS ACTOS ADMINISTRATIVOS QUE SE REQUIERA EXPEDIR POR EL DESPACHO DEL VICERRECTOR Y LOS DIRECTORES DE LAS UNIDADES CTEI</t>
  </si>
  <si>
    <t>https://community.secop.gov.co/Public/Tendering/OpportunityDetail/Index?noticeUID=CO1.NTC.3834478&amp;isFromPublicArea=True&amp;isModal=true&amp;asPopupView=true</t>
  </si>
  <si>
    <t>MONICA ISABEL CALDERON SOLANO</t>
  </si>
  <si>
    <t>PRESTAR LOS SERVICIOS PROFESIONALES EN LA VICERRECTORÍA DE INVESTIGACIÓN EL CONTRATISTA SE COMPROMETE A REVISAR Y VALIDAR LAS HOJAS DE VIDA CON SUS SOPORTES EN LA PLATAFORMA GEDOCO Y SIGEP II LOS DOCUMENTOS PRECONTRACTUALES NECESARIOS PARA ELABORACIÓN DE ÓRDENES DE SERVICIOS PROFESIONALES Y DE APOYO A LA GESTIÓN RECOPILAR ANALIZAR REVISAR Y DILIGENCIAR LOS FORMATOS REQUERIDOS EN LA ETAPA PRECONTRACTUAL Y CONTRACTUAL DE LAS ÓRDENES DE GASTO AUTORIZADAS POR LA VICERRECTORÍA DE INVESTIGACIÓN COADYUVAR EN LA PROYECCIÓN DE LAS ÓRDENES DE GASTO Y FORMATOS AUTORIZADAS POR LA INSTITUCIÓN</t>
  </si>
  <si>
    <t>https://community.secop.gov.co/Public/Tendering/OpportunityDetail/Index?noticeUID=CO1.NTC.3834272&amp;isFromPublicArea=True&amp;isModal=true&amp;asPopupView=true</t>
  </si>
  <si>
    <t>LIZETH CAROLINA LOZANO VASQUEZ</t>
  </si>
  <si>
    <t>PRESTAR LOS SERVICIOS PROFESIONALES EN LA VICERRECTORÍA DE INVESTIGACIÓN EL CONTRATISTA SE COMPROMETE A REVISAR Y VALIDAR LAS HOJAS DE VIDA CON SUS SOPORTES EN LA PLATAFORMA GEDOCO Y SIGEP II LOS DOCUMENTOS PRECONTRACTUALES NECESARIOS PARA ELABORACIÓN DE ÓRDENES DE SERVICIOS PROFESIONALES Y DE APOYO A LA GESTIÓN RECOPILAR ANALIZAR REVISAR Y DILIGENCIAR LOS FORMATOS REQUERIDOS EN LA ETAPA PRECONTRACTUAL Y CONTRACTUAL DE LAS ÓRDENES DE GASTO AUTORIZADAS POR LA VICERRECTORÍA DE INVESTIGACIÓN</t>
  </si>
  <si>
    <t>https://community.secop.gov.co/Public/Tendering/OpportunityDetail/Index?noticeUID=CO1.NTC.3834650&amp;isFromPublicArea=True&amp;isModal=true&amp;asPopupView=true</t>
  </si>
  <si>
    <t>MABEL ELIANA ORDOÑEZ AGAMEZ</t>
  </si>
  <si>
    <t>PRESTAR LOS SERVICIOS PROFESIONALES EN LA VICERRECTORÍA DE INVESTIGACIÓN EL CONTRATISTA SE COMPROMETE A REVISAR Y VALIDAR LAS HOJAS DE VIDA CON SUS SOPORTES EN LA PLATAFORMA GEDOCO Y SIGEP II LOS DOCUMENTOS PRECONTRACTUALES NECESARIOS PARA ELABORACIÓN DE ÓRDENES DE SERVICIOS PROFESIONALES Y DE APOYO A LA GESTIÓN RECOPILAR ANALIZAR REVISAR Y DILIGENCIAR LOS FORMATOS REQUERIDOS EN LA ETAPA PRECONTRACTUAL Y CONTRACTUAL DE LAS ÓRDENES DE GASTO AUTORIZADAS POR LA VICERRECTORÍA COADYUVAR EN LA PROYECCIÓN DE LAS ÓRDENES DE GASTO Y FORMATOS AUTORIZADAS POR LA INSTITUCIÓN</t>
  </si>
  <si>
    <t>https://community.secop.gov.co/Public/Tendering/OpportunityDetail/Index?noticeUID=CO1.NTC.3834810&amp;isFromPublicArea=True&amp;isModal=true&amp;asPopupView=true</t>
  </si>
  <si>
    <t>RAY JESUS FANDIÑO GARCIA</t>
  </si>
  <si>
    <t>https://community.secop.gov.co/Public/Tendering/OpportunityDetail/Index?noticeUID=CO1.NTC.3834713&amp;isFromPublicArea=True&amp;isModal=true&amp;asPopupView=true</t>
  </si>
  <si>
    <t>ANGIE CAROLINA SERNA CARVAJAL</t>
  </si>
  <si>
    <t>https://community.secop.gov.co/Public/Tendering/OpportunityDetail/Index?noticeUID=CO1.NTC.3834680&amp;isFromPublicArea=True&amp;isModal=true&amp;asPopupView=true</t>
  </si>
  <si>
    <t xml:space="preserve">MARIO ANDRES NAVARRO TANO </t>
  </si>
  <si>
    <t>https://community.secop.gov.co/Public/Tendering/OpportunityDetail/Index?noticeUID=CO1.NTC.3835013&amp;isFromPublicArea=True&amp;isModal=true&amp;asPopupView=true</t>
  </si>
  <si>
    <t>LUIS FRANCISCO SIMMONS MARIN</t>
  </si>
  <si>
    <t>PRESTAR LOS SERVICIOS PROFESIONALES COMO INGENIERO INDUSTRIAL EN LA VICERRECTORÍA DE INVESTIGACIÓN EL CONTRATISTA SE COMPROMETE A ADELANTAR PARA LA VICERRECTORÍA DE INVESTIGACIÓN LA IMPLEMENTACIÓN DE NORMAS DE LA GESTIÓN DE LA CALIDAD EN EL PROCESO DE GESTIÓN DE LA INVESTIGACIÓN COADYUVAR EN LA IDENTIFICACIÓN ANÁLISIS MEDICIÓN Y DOCUMENTACIÓN DE LAS NECESIDADES OPORTUNIDADES DE MEJORA Y CAPACIDADES DE LOS PROCESOS DE CIENCIA TECNOLOGÍA E INNOVACIÓN APOYAR EN LA RECOLECCIÓN DE INFORMACIÓN PARA LA GESTIÓN DE PROCESOS Y PARTICIPAR EN LA FORMULACIÓN DISEÑO ORGANIZACIÓN EJECUCIÓN Y CONTROL DE PLANES Y PROYECTOS DE LA UNIDAD</t>
  </si>
  <si>
    <t xml:space="preserve">ANAFLORA  JIMENEZ  DE  LA  HOZ </t>
  </si>
  <si>
    <t>https://community.secop.gov.co/Public/Tendering/OpportunityDetail/Index?noticeUID=CO1.NTC.3834586&amp;isFromPublicArea=True&amp;isModal=true&amp;asPopupView=true</t>
  </si>
  <si>
    <t>ANGELICA MARIA CORTES MARTINEZ</t>
  </si>
  <si>
    <t>PRESTAR LOS SERVICIOS PROFESIONALES EN LA EDITORIAL UNIMAGDALENA EL CONTRATISTA SE COMPROMETE A ASESORAR LOS PROCESOS DE PUBLICACIÓN DE LA EDITORIAL UNIMAGDALENA SEGUIMIENTO A LOS PROCESOS DE EDICIÓN DE LAS PUBLICACIONES ELABORAR EL PRESUPUESTO DE LA EDITORIAL PARA SU FUNCIONAMIENTO DURANTE LA VIGENCIA 2023 PREPARAR LAS CONVOCATORIAS QUE REALIZARÁ EN EL PRIMER SEMESTRE LA EDITORIAL GESTIONAR LA PARTICIPACIÓN DE LA EDITORIAL EN FERIAS NACIONALES E INTERNACIONALES APOYAR EN LA ELABORACIÓN Y ENTREGA DE LOS DIVERSOS INFORMES QUE SOLICITAN LAS DEPENDENCIAS DE LA INSTITUCIÓN RELACIONADAS CON LAS ACTIVIDADES DE LA EDITORIAL</t>
  </si>
  <si>
    <t>DEWAR  ENRIQUE  LOPEZ  MORGAN</t>
  </si>
  <si>
    <t>https://community.secop.gov.co/Public/Tendering/OpportunityDetail/Index?noticeUID=CO1.NTC.3835022&amp;isFromPublicArea=True&amp;isModal=true&amp;asPopupView=true</t>
  </si>
  <si>
    <t>KEISY PAOLA MIRANDA ALVAREZ</t>
  </si>
  <si>
    <t>PRESTAR LOS SERVICIOS PROFESIONALES EN LA EDITORIAL UNIMAGDALENA EL CONTRATISTA SE COMPROMETE A APOYAR EN LOS TRÁMITES ADMINISTRATIVOS FINANCIEROS Y DE EJECUCIÓN PRESUPUESTAL DE LA EDITORIAL APOYAR EN LAS VENTAS Y DISTRIBUCIÓN DE LAS OBRAS DE LA EDITORIAL APOYAR CON EL SEGUIMIENTO Y GESTIÓN DEL ARCHIVO FÍSICO Y DIGITAL DE LAS OBRAS Y COMUNICACIONES DE LA EDITORIAL GESTIONAR EL INVENTARIO FÍSICO Y DIGITAL DE LAS OBRAS DE LA EDITORIAL APOYAR CON LA FACTURACIÓN Y SEGUIMIENTO DE PAGO DE FACTURAS EMITIDAS POR LA EDITORIAL</t>
  </si>
  <si>
    <t>ALIX SAIRIS RAMOS FUENTES</t>
  </si>
  <si>
    <t>https://community.secop.gov.co/Public/Tendering/OpportunityDetail/Index?noticeUID=CO1.NTC.3835161&amp;isFromPublicArea=True&amp;isModal=true&amp;asPopupView=true</t>
  </si>
  <si>
    <t>ANA MILENA LAGOS TOBIAS</t>
  </si>
  <si>
    <t>PRESTAR LOS SERVICIOS PROFESIONALES EN LA EDITORIAL UNIMAGDALENA EL CONTRATISTA SE COMPROMETE A APOYAR EL SEGUIMIENTO DE LA APLICACIÓN DE CRITERIOS DE CALIDAD NECESARIOS PARA LA PUBLICACIÓN Y PROMOCIÓN DE LA REVISTA INTROPICA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 APOYAR EN LA BÚSQUEDA Y SELECCIÓN DE PARES EVALUADORES PARA LOS ARTÍCULOS QUE SE ENCUENTRAN EN PROCESO DE PUBLICACIÓN</t>
  </si>
  <si>
    <t>JORGE MARIO ORTEGA IGLESIAS</t>
  </si>
  <si>
    <t>https://community.secop.gov.co/Public/Tendering/OpportunityDetail/Index?noticeUID=CO1.NTC.3843172&amp;isFromPublicArea=True&amp;isModal=true&amp;asPopupView=true</t>
  </si>
  <si>
    <t>OSKARLY  PEREZ ANAYA</t>
  </si>
  <si>
    <t>PRESTAR LOS SERVICIOS PROFESIONALES EN LA EDITORIAL UNIMAGDALENA EL CONTRATISTA SE COMPROMETE A APOYAR EL SEGUIMIENTO DE LA APLICACIÓN DE CRITERIOS DE CALIDAD NECESARIOS PARA LA PUBLICACIÓN Y PROMOCIÓN DE LA REVISTA DUAZARY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t>
  </si>
  <si>
    <t>https://community.secop.gov.co/Public/Tendering/OpportunityDetail/Index?noticeUID=CO1.NTC.3843679&amp;isFromPublicArea=True&amp;isModal=true&amp;asPopupView=true</t>
  </si>
  <si>
    <t>YISETH PAOLA MEJIA MARTINEZ</t>
  </si>
  <si>
    <t>PRESTAR LOS SERVICIOS PROFESIONALES EN LA EDITORIAL UNIMAGDALENA EL CONTRATISTA SE COMPROMETE A APOYAR EL SEGUIMIENTO DE LA APLICACIÓN DE CRITERIOS DE CALIDAD NECESARIOS PARA LA PUBLICACIÓN Y PROMOCIÓN DE LA REVISTA JANGWA PANA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t>
  </si>
  <si>
    <t>ANA KARINA ÁLVAREZ ESPINOZA</t>
  </si>
  <si>
    <t>https://community.secop.gov.co/Public/Tendering/OpportunityDetail/Index?noticeUID=CO1.NTC.3845006&amp;isFromPublicArea=True&amp;isModal=true&amp;asPopupView=true</t>
  </si>
  <si>
    <t>ANGIE PAOLA MONTERO LAGOS</t>
  </si>
  <si>
    <t>PRESTAR LOS SERVICIOS PROFESIONALES EN LA VICERRECTORÍA DE INVESTIGACIÓN EL CONTRATISTA SE COMPROMETE A COADYUVAR A LA GESTIÓN DE LA VIN EN LA REALIZACIÓN DE ACTIVIDADES DE PROYECTOS ESTRATÉGICOS ACOMPAÑAR LA ORGANIZACIÓN DE ACTIVIDADES ACADÉMICAS DE INVESTIGACIÓN Y DE DIVULGACIÓN CIENTÍFICA REALIZAR ACTIVIDADES DE ACOMPAÑAMIENTO AL VICERRECTOR DE INVESTIGACIÓN EN LA GESTIÓN Y CONSECUCIÓN DE RECURSOS DE FUENTES EXTERNAS Y RELACIONES CON EL ENTORNO</t>
  </si>
  <si>
    <t>MARYURIS CHARRIS POLO</t>
  </si>
  <si>
    <t>https://community.secop.gov.co/Public/Tendering/OpportunityDetail/Index?noticeUID=CO1.NTC.3842592&amp;isFromPublicArea=True&amp;isModal=true&amp;asPopupView=true</t>
  </si>
  <si>
    <t>FANNY TATIANA GONZALEZ GAVIRIA</t>
  </si>
  <si>
    <t>PRESTAR LOS SERVICIOS PROFESIONALES EN LA EDITORIAL UNIMAGDALENA EL CONTRATISTA SE COMPROMETE A APOYAR LOS PROCESOS DE VERIFICACIÓN DE APLICACIÓN DE NORMAS Y DEMÁS REQUERIMIENTOS ESTABLECIDOS EN EL REGLAMENTO EDITORIAL UNIMAGDALENA POR PARTE DE LOS AUTORES EN LAS DISTINTAS PUBLICACIONES DE LA EDITORIAL APOYAR EN EL SEGUIMIENTO DE LOS PROCESOS DE EDICIÓN IMPRESIÓN DIVULGACIÓN Y COMERCIALIZACIÓN DE LAS PUBLICACIONES DE LA EDITORIAL UNIMAGDALENA APOYAR EN LA ELABORACIÓN Y ENTREGA DE LOS DIVERSOS INFORMES QUE SOLICITAN LAS DEPENDENCIAS DE LA INSTITUCIÓN DE LAS ACTIVIDADES REALIZADAS POR LA EDITORIAL EN TEMAS DE EDICIÓN</t>
  </si>
  <si>
    <t>https://community.secop.gov.co/Public/Tendering/OpportunityDetail/Index?noticeUID=CO1.NTC.3845262&amp;isFromPublicArea=True&amp;isModal=true&amp;asPopupView=true</t>
  </si>
  <si>
    <t>ELAINE ESTHER CAMARGO  NORIEGA</t>
  </si>
  <si>
    <t>PRESTAR LOS SERVICIOS PROFESIONALES EN LA EDITORIAL UNIMAGDALENA EL CONTRATISTA SE COMPROMETE A APOYAR EL SEGUIMIENTO DE LA APLICACIÓN DE CRITERIOS DE CALIDAD NECESARIOS PARA LA PUBLICACIÓN Y PROMOCIÓN DE LA REVISTA CLÍO AMÉRICA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t>
  </si>
  <si>
    <t>https://community.secop.gov.co/Public/Tendering/OpportunityDetail/Index?noticeUID=CO1.NTC.3845521&amp;isFromPublicArea=True&amp;isModal=true&amp;asPopupView=true</t>
  </si>
  <si>
    <t>ANISBETH DE JESUS DAZA PADILLA</t>
  </si>
  <si>
    <t>PRESTAR LOS SERVICIOS PROFESIONALES EN LA EDITORIAL UNIMAGDALENA EL CONTRATISTA SE COMPROMETE A APOYAR EN LA ACTUALIZACIÓN DE LOS CATÁLOGOS DE LAS PUBLICACIONES DE LA EDITORIAL MANTENER ACTUALIZADA LA INFORMACIÓN DE LAS OBRAS PUBLICADAS POR LA EDITORIAL UNIMAGDALENA EN SU PÁGINA WEB APOYAR EL PROCESO DE EDICIÓN DE LAS PUBLICACIONES DE LA EDITORIAL REVISAR Y EMITIR CONCEPTO DEL CUMPLIMIENTO DE LA APLICACIÓN DE LA GUÍA DE AUTORES DE LA EDITORIAL A LAS OBRAS EN PROCESO DE PUBLICACIÓN</t>
  </si>
  <si>
    <t>https://community.secop.gov.co/Public/Tendering/OpportunityDetail/Index?noticeUID=CO1.NTC.3842769&amp;isFromPublicArea=True&amp;isModal=true&amp;asPopupView=true</t>
  </si>
  <si>
    <t>LUZ ESTEFANIA CADENA WILCHES</t>
  </si>
  <si>
    <t>PRESTAR LOS SERVICIOS PROFESIONALES EN LA DIRECCIÓN DE TRANSFERENCIA DEL CONOCIMIENTO Y PROPIEDAD INTELECTUAL DE LA VICERRECTORÍA DE INVESTIGACIÓN EL CONTRATISTA SE COMPROMETE A APOYAR EN ACTIVIDADES DE ENTRENAMIENTO Y CAPACITACIONES PARA LA FORMACIÓN EN MATERIA DE PROPIEDAD INTELECTUAL APOYAR LOS EJERCICIOS DE BÚSQUEDA Y ANÁLISIS DE INFORMACIÓN TECNOLÓGICA PROPIEDAD INDUSTRIAL EN BASES DE DATOS DE PROPIEDAD INTELECTUAL BRINDAR APOYO A LA REALIZACIÓN DEL EJERCICIO DE IDENTIFICACIÓN DE ACTIVOS DE PROPIEDAD INTELECTUAL SUSCEPTIBLES DE PROTECCIÓN Y TRANSFERENCIA CON LOS GRUPOS DE INVESTIGACIÓN DE LA UNIVERSIDAD DEL MAGDALENA</t>
  </si>
  <si>
    <t>JORGE LUIS REYES CARREÑO</t>
  </si>
  <si>
    <t>https://community.secop.gov.co/Public/Tendering/OpportunityDetail/Index?noticeUID=CO1.NTC.3844438&amp;isFromPublicArea=True&amp;isModal=true&amp;asPopupView=true</t>
  </si>
  <si>
    <t>CLINTON ALBERTO RAMIREZ CONTRERAS</t>
  </si>
  <si>
    <t>PRESTAR LOS SERVICIOS PROFESIONALES EN LA EDITORIAL UNIMAGDALENA EL CONTRATISTA SE COMPROMETE A APOYAR A LA EDICIÓN DE LAS PUBLICACIONES REALIZADAS POR LA EDITORIAL UNIMAGDALENA ACOMPAÑAMIENTO A LOS AUTORES DE OBRAS SOMETIDAS A LA EDITORIAL EN EL PROCESO DE AJUSTES Y MODIFICACIONES SOLICITADAS POR LOS PARES EVALUADORES Y LA REVISIÓN DE ESTILO COADYUVAR EN LA REVISIÓN Y APROBACIÓN DE LA PRUEBA DURA FINAL DE LAS PUBLICACIONES DE LA EDITORIAL APOYAR EN LA REVISIÓN DE PROCESOS DE DIAGRAMACIÓN DE LAS PUBLICACIONES DE LA EDITORIAL APOYAR EN LOS EVENTOS ACADÉMICOS Y CULTURALES QUE REALICE LA EDITORIAL</t>
  </si>
  <si>
    <t>DANA CABALLERO NAVARRO</t>
  </si>
  <si>
    <t>https://community.secop.gov.co/Public/Tendering/OpportunityDetail/Index?noticeUID=CO1.NTC.3845228&amp;isFromPublicArea=True&amp;isModal=true&amp;asPopupView=true</t>
  </si>
  <si>
    <t>ANDRES FELIPE MORENO TORO</t>
  </si>
  <si>
    <t>PRESTAR LOS SERVICIOS PROFESIONALES EN LA DIRECCIÓN DE TRANSFERENCIA DEL CONOCIMIENTO Y PROPIEDAD INTELECTUAL DE LA VICERRECTORÍA DE INVESTIGACIÓN EL CONTRATISTA SE COMPROMETE A APOYAR A LA DIRECCIÓN DE TRANSFERENCIA DE CONOCIMIENTO Y PROPIEDAD INTELECTUAL EN EL DISEÑO IDENTIDAD GRÁFICA Y DESARROLLO DE IMÁGENES PARA EVENTOS PRESENCIALES O VIRTUALES REALIZADOS POR LA VICERRECTORÍA DE INVESTIGACIÓN Y SUS UNIDADES APOYAR A LA DIRECCIÓN DE TRANSFERENCIA DE CONOCIMIENTO Y PROPIEDAD INTELECTUAL EN EL DISEÑO DE PIEZAS PROMOCIONALES FÍSICAS Y DIGITALES AFICHES BROCHOURE TARJETAS PENDONES VOLANTES PLEGABLES BANNERS BACKINGS BOTONES ESTANDARTES VALLAS MEMBRETES</t>
  </si>
  <si>
    <t>https://community.secop.gov.co/Public/Tendering/OpportunityDetail/Index?noticeUID=CO1.NTC.3845268&amp;isFromPublicArea=True&amp;isModal=true&amp;asPopupView=true</t>
  </si>
  <si>
    <t>OSCAR ALONSO HIDALGO MONTOYA</t>
  </si>
  <si>
    <t>PRESTAR LOS SERVICIOS PROFESIONALES EN LA DIRECCIÓN DE GESTIÓN DEL CONOCIMIENTO EL CONTRATISTA SE COMPROMETE A ASESORAR A LA VICERRECTORÍA DE INVESTIGACIÓN Y LA DIRECCIÓN DE GESTIÓN DEL CONOCIMIENTO EN EL ANÁLISIS FORMULACIÓN Y PRESENTACIÓN DE LAS PROPUESTAS DE INVESTIGACIÓN QUE PARTICIPAN EN LAS CONVOCATORIAS DEL PLAN BIENAL DE LA ASCTEI DEL SGR 2021 2022 QUE SE ENCUENTREN VIGENTES AL CIERRE DE LA OPS ASESORAR A LOS LÍDERES E INVESTIGADORES DE LOS PROYECTOS EN LA METODOLOGÍA FORMULACIÓN Y ESTRUCTURACIÓN DE PROPUESTAS DE PROYECTOS A SER PRESENTADAS EN LAS CONVOCATORIAS DEL PLAN BIENAL DE LA ASCTEI DEL SGR 2021 2022 QUE SE ENCUENTREN VIGENTES AL CIERRE DE LA OPS</t>
  </si>
  <si>
    <t>https://community.secop.gov.co/Public/Tendering/OpportunityDetail/Index?noticeUID=CO1.NTC.3845631&amp;isFromPublicArea=True&amp;isModal=true&amp;asPopupView=true</t>
  </si>
  <si>
    <t>JENIFER PAOLA CANTILLO CEVERICHE</t>
  </si>
  <si>
    <t>PRESTAR LOS SERVICIOS PROFESIONALES EN LA DIRECCIÓN DE GESTIÓN DEL CONOCIMIENTO EL CONTRATISTA SE COMPROMETE A APOYAR LA FORMULACIÓN DE PROPUESTAS DE INVESTIGACIÓN QUE SEAN PRESENTADOS POR LA VICERRECTORÍA DE INVESTIGACIÓN ASÍ COMO EN EL CUMPLIMIENTO DE REQUISITOS DE LAS FUENTES DE FINANCIACIÓN CUANDO SEA REQUERIDO APOYO EN REVISIÓN DE DOCUMENTACIÓN COMO CARTAS DE AVAL MODELOS DE GOBERNANZA PRESUPUESTOS Y DEMÁS ANEXOS PARA LAS CONVOCATORIAS DEL SISTEMA GENERAL DE REGALÍAS SGR</t>
  </si>
  <si>
    <t>https://community.secop.gov.co/Public/Tendering/OpportunityDetail/Index?noticeUID=CO1.NTC.3845848&amp;isFromPublicArea=True&amp;isModal=true&amp;asPopupView=true</t>
  </si>
  <si>
    <t>JULY PAULIN TORRES HAMBURGER</t>
  </si>
  <si>
    <t>PRESTAR LOS SERVICIOS PROFESIONALES COMO INGENIERA DE SISTEMAS EN LA EDITORIAL UNIMAGDALENA EL CONTRATISTA SE COMPROMETE A ADMINISTRAR DAR SOPORTE Y MANTENER ACTUALIZADO EL SISTEMA DE LAS REVISTAS OPEN JOURNAL SYSTEMS Y EL OPEN CONFERENCE SYSTEMS DIAGRAMAR EN HTML O XML LOS VOLÚMENES DE LAS REVISTAS CIENTÍFICAS Y DE DIVULGACIÓN DE LA UNIVERSIDAD DEL MAGDALENA REALIZAR COPIAS DE SEGURIDAD DE LOS SISTEMAS DE INFORMACIÓN ANTES MENCIONADOS IDENTIFICAR LOS RIESGOS E IMPLEMENTAR CONTROLES EN LOS SISTEMAS DE INFORMACIÓN DE LA EDITORIAL UNIMAGDALENA</t>
  </si>
  <si>
    <t>MANUEL ENRIQUE TABORDA MARTÍNEZ</t>
  </si>
  <si>
    <t>https://community.secop.gov.co/Public/Tendering/OpportunityDetail/Index?noticeUID=CO1.NTC.3845852&amp;isFromPublicArea=True&amp;isModal=true&amp;asPopupView=true</t>
  </si>
  <si>
    <t>ROSANA CASTRO BROCHERO</t>
  </si>
  <si>
    <t>PRESTAR LOS SERVICIOS PROFESIONALES EN LA DIRECCIÓN DE GESTIÓN DEL CONOCIMIENTO DGC EL CONTRATISTA SE COMPROMETE A APOYAR A LA DIRECCIÓN DE GESTIÓN DEL CONOCIMIENTO EN LA REVISIÓN DE LOS REQUISITOS DE PROYECTOS INTERNOS Y EXTERNOS DE LA VICERRECTORÍA DE INVESTIGACIÓN Y EN LOS TEMAS RELACIONADOS CON LAS SOLICITUDES DE INCENTIVOS A INVESTIGADORES Y GRUPOS DE INVESTIGACIÓN DILIGENCIAR Y ACTUALIZAR LA INSCRIPCIÓN DE LOS PROYECTOS EN EL SISTEMA DE INFORMACIÓN DE LA VICERRECTORÍA DE INVESTIGACIÓN APOYAR LA REDACCIÓN DE LAS ACTAS DE INICIO SUSPENSIÓN REINICIO Y PRÓRROGAS REQUERIDAS EN DE LOS PROYECTOS DE INVESTIGACIÓN</t>
  </si>
  <si>
    <t>https://community.secop.gov.co/Public/Tendering/OpportunityDetail/Index?noticeUID=CO1.NTC.3855509&amp;isFromPublicArea=True&amp;isModal=true&amp;asPopupView=true</t>
  </si>
  <si>
    <t>VANYRA VANESSA MARTINEZ RAMOS</t>
  </si>
  <si>
    <t>JUAN CARLOS VARGAS RUIZ</t>
  </si>
  <si>
    <t>https://community.secop.gov.co/Public/Tendering/OpportunityDetail/Index?noticeUID=CO1.NTC.3855728&amp;isFromPublicArea=True&amp;isModal=true&amp;asPopupView=true</t>
  </si>
  <si>
    <t>PRESTAR LOS SERVICIOS PROFESIONALES EN LA DIRECCIÓN DE GESTIÓN DEL CONOCIMIENTO DGC DE LA UNIVERSIDAD DEL MAGDALENA EL CONTRATISTA SE COMPROMETE A APOYAR A LA DIRECCIÓN DE GESTIÓN DEL CONOCIMIENTO EN LA REVISIÓN DE LOS REQUISITOS DE PROYECTOS INTERNOS Y EXTERNOS DE LA VICERRECTORÍA DE INVESTIGACIÓN Y EN LOS TEMAS RELACIONADOS CON LAS SOLICITUDES DE INCENTIVOS A INVESTIGADORES Y GRUPOS DE INVESTIGACIÓN DILIGENCIAR Y ACTUALIZAR LA INSCRIPCIÓN DE LOS PROYECTOS EN EL SISTEMA DE INFORMACIÓN DE LA VICERRECTORÍA DE INVESTIGACIÓN APOYAR LA REDACCIÓN DE LAS ACTAS DE INICIO SUSPENSIÓN REINICIO Y PRÓRROGAS REQUERIDAS EN DE LOS PROYECTOS DE INVESTIGACIÓN</t>
  </si>
  <si>
    <t>https://community.secop.gov.co/Public/Tendering/OpportunityDetail/Index?noticeUID=CO1.NTC.3855759&amp;isFromPublicArea=True&amp;isModal=true&amp;asPopupView=true</t>
  </si>
  <si>
    <t>JULIETH OSORIO DE LA HOZ</t>
  </si>
  <si>
    <t>https://community.secop.gov.co/Public/Tendering/OpportunityDetail/Index?noticeUID=CO1.NTC.3856062&amp;isFromPublicArea=True&amp;isModal=true&amp;asPopupView=true</t>
  </si>
  <si>
    <t>LUIS  FELIPE MARQUEZ LORA</t>
  </si>
  <si>
    <t>PRESTAR LOS SERVICIOS PROFESIONALES COMO PROFESIONAL EN DISEÑO GRÁFICO EN LA EDITORIAL UNIMAGDALENA EL CONTRATISTA SE COMPROMETE A ELABORACIÓN DE LA DIAGRAMACIÓN DEL DIVERSO MATERIAL QUE PUBLICA LA EDITORIAL UNIMAGDALENA LIBROS REVISTAS BOLETINES CARTILLAS DOCUMENTOS INSTITUCIONALES AJUSTAR LOS TEXTOS EN VERSIÓN ELECTRÓNICA CUANDO SE REALICE LA REVISIÓN FINAL AL MACHOTE DEL TEXTO DESCRIBIR LAS ESPECIFICACIONES TÉCNICAS QUE TIENE CADA LIBRO Y REVISTA INSTITUCIONAL PARA SER ENVIADAS A LAS DISTINTAS EMPRESAS ENCARGADAS DE IMPRESIÓN DE LOS TEXTOS</t>
  </si>
  <si>
    <t>https://community.secop.gov.co/Public/Tendering/OpportunityDetail/Index?noticeUID=CO1.NTC.3856271&amp;isFromPublicArea=True&amp;isModal=true&amp;asPopupView=true</t>
  </si>
  <si>
    <t>STELLA JUDITH SALAS SALAZAR</t>
  </si>
  <si>
    <t>https://community.secop.gov.co/Public/Tendering/OpportunityDetail/Index?noticeUID=CO1.NTC.3855464&amp;isFromPublicArea=True&amp;isModal=true&amp;asPopupView=true</t>
  </si>
  <si>
    <t>ANA CECILIA RODRIGUEZ PERTUZ</t>
  </si>
  <si>
    <t>PRESTAR LOS SERVICIOS PROFESIONALES COMO PROFESIONAL EN LA EDITORIAL UNIMAGDALENA EL CONTRATISTA SE COMPROMETE A APOYAR EL SEGUIMIENTO DE LA APLICACIÓN DE CRITERIOS DE CALIDAD NECESARIOS PARA LA PUBLICACIÓN Y PROMOCIÓN DE LA REVISTA PRAXIS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 APOYAR EN LA BÚSQUEDA Y SELECCIÓN DE PARES EVALUADORES PARA LOS ARTÍCULOS QUE SE ENCUENTRAN EN PROCESO DE PUBLICACIÓN</t>
  </si>
  <si>
    <t>GERARDO LUIS ANGULO CUENTAS</t>
  </si>
  <si>
    <t>https://community.secop.gov.co/Public/Tendering/OpportunityDetail/Index?noticeUID=CO1.NTC.3856010&amp;isFromPublicArea=True&amp;isModal=true&amp;asPopupView=true</t>
  </si>
  <si>
    <t>JEYNNER KEVIN PAEZ VELEZ</t>
  </si>
  <si>
    <t>PRESTAR LOS SERVICIOS PROFESIONALES COMO PROFESIONAL EN DISEÑO GRÁFICO EN LA EDITORIAL UNIMAGDALENA EL CONTRATISTA SE COMPROMETE A LA ELABORACIÓN DE LA DIAGRAMACIÓN DEL DIVERSO MATERIAL LIBROS REVISTAS BOLETINES CARTILLAS QUE PUBLICA LA EDITORIAL UNIMAGDALENA AJUSTAR LOS TEXTOS EN VERSIÓN ELECTRÓNICA CUANDO SE REALICE LA REVISIÓN FINAL AL MACHOTE DE LA OBRA ENTREGA DE LA VERSIÓN DIGITAL DE LOS LIBROS APOYO EN LA ELABORACIÓN DE PIEZAS PUBLICITARIAS DE EVENTOS DE LA EDITORIAL</t>
  </si>
  <si>
    <t>https://community.secop.gov.co/Public/Tendering/OpportunityDetail/Index?noticeUID=CO1.NTC.3856201&amp;isFromPublicArea=True&amp;isModal=true&amp;asPopupView=true</t>
  </si>
  <si>
    <t>JENNY LICETH MACHADO VIDES</t>
  </si>
  <si>
    <t>PRESTAR LOS SERVICIOS PROFESIONALES EN LA VICERRECTORÍA DE INVESTIGACIÓN PARA FORTALECER LOS PROCESOS DE APROPIACIÓN SOCIAL DEL CONOCIMIENTO CON NUEVAS FORMAS DE TRANSFERENCIA Y DIVULGACIÓN DEL CONOCIMIENTO EL CONTRATISTA SE COMPROMETE A COADYUVAR EN LA PRODUCCIÓN DEL MATERIAL AUDIOVISUAL DE ACTIVIDADES DE APROPIACIÓN SOCIAL DEL CONOCIMIENTO COADYUVAR A LA PROMOCIÓN Y DIVULGACIÓN DE LA CIENCIA APOYO A LA GESTIÓN DE LA VIN PARA LAS TRANSMISIONES EN VIVO POR LAS PLATAFORMAS DE LA VICERRECTORA DE INVESTIGACIÓN Y UNIMAGDALENA ACOMPAÑAR LAS ACTIVIDADES QUE REALIZA EL EQUIPO DE GRABACIÓN AUDIOVISUAL Y TRANSMISIÓN</t>
  </si>
  <si>
    <t>EDUINO CARBONÓ DE LA HOZ</t>
  </si>
  <si>
    <t>https://community.secop.gov.co/Public/Tendering/OpportunityDetail/Index?noticeUID=CO1.NTC.3856058&amp;isFromPublicArea=True&amp;isModal=true&amp;asPopupView=true</t>
  </si>
  <si>
    <t>ANA CAROLINA RAMOS BOTTO</t>
  </si>
  <si>
    <t>PRESTAR LOS SERVICIOS PROFESIONALES EN LA VICERRECTORÍA DE INVESTIGACIÓN EL CONTRATISTA SE COMPROMETE A APOYAR EN LA PLANEACIÓN DE LOS EVENTOS ACADÉMICOS CIENTÍFICOS CULTURALES Y ARTÍSTICOS EN LAS CUALES PARTICIPE Y O REALICE LA VICERRECTORÍA DE INVESTIGACIÓN APOYO EN LA PLANEACIÓN DE LAS FERIAS O FESTIVALES EN LAS CUALES PARTICIPE YO REALICE LA UNIMAGDALENA VELAR POR LA REALIZACIÓN DEL MATERIAL PUBLICITARIO QUE SE REQUIERA PARA LOS EVENTOS EN LAS CUALES PARTICIPE Y O REALICE LA VICERRECTORÍA DE INVESTIGACIÓN</t>
  </si>
  <si>
    <t>https://community.secop.gov.co/Public/Tendering/OpportunityDetail/Index?noticeUID=CO1.NTC.3856176&amp;isFromPublicArea=True&amp;isModal=true&amp;asPopupView=true</t>
  </si>
  <si>
    <t>BRAYAN DE JESUS PEÑATE CARRANZA</t>
  </si>
  <si>
    <t>https://community.secop.gov.co/Public/Tendering/OpportunityDetail/Index?noticeUID=CO1.NTC.3856192&amp;isFromPublicArea=True&amp;isModal=true&amp;asPopupView=true</t>
  </si>
  <si>
    <t>FABIAN ANDRES MARTINEZ GUERRERO</t>
  </si>
  <si>
    <t>PRESTACIÓN DE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ACOMPAÑAMIENTO A LAS ACTIVIDADES DE GRABACIÓN CON CÁMARA FIJA DE VIDEO DRONES Y DEMÁS EQUIPOS APOYAR EN LA COORDINACIÓN Y EJECUCIÓN DE GRABACIONES DE IMÁGENES PARA LOS MATERIALES AUDIOVISUALES REQUERIDOS POR LA VICERRECTORÍA DE INVESTIGACIÓN Y SUS UNIDADES</t>
  </si>
  <si>
    <t>https://community.secop.gov.co/Public/Tendering/OpportunityDetail/Index?noticeUID=CO1.NTC.3864197&amp;isFromPublicArea=True&amp;isModal=true&amp;asPopupView=true</t>
  </si>
  <si>
    <t>KATHERINE JULIETH ASENCIO DOMINGUEZ</t>
  </si>
  <si>
    <t>PRESTAR LOS SERVICIOS PROFESIONALES EN EL CENTRO DE INNOVACIÓN Y EMPRENDIMIENTO DE LA VICERRECTORÍA DE INVESTIGACIÓN EL CONTRATISTA SE COMPROMETE A BRINDAR SOPORTE AL CIE EN LOS PROCESOS ADMINISTRATIVOS Y LOGÍSTICOS RELACIONADOS CON LAS ACTIVIDADES Y EVENTOS REALIZADOS POR EL CIE BRINDAR SOPORTE A LA DIRECCIÓN DEL CIE EN LA EJECUCIÓN DE ACTIVIDADES DE FOMENTO DE LOS SERVICIOS PRESTADOS POR EL CIE EN LA COMUNIDAD UNIVERSITARIA Y SU ÁREA DE INFLUENCIA BRINDAR SOPORTE A LA DIRECCIÓN DEL CIE EN LA ELABORACIÓN DE DOCUMENTOS CONCEPTUALES COMUNICACIONES INFORMES RECOPILACIÓN Y ACTUALIZACIÓN DE INDICADORES RELACIONADOS CON LAS ACTIVIDADES REALIZADAS POR EL CIE</t>
  </si>
  <si>
    <t>https://community.secop.gov.co/Public/Tendering/OpportunityDetail/Index?noticeUID=CO1.NTC.3864385&amp;isFromPublicArea=True&amp;isModal=true&amp;asPopupView=true</t>
  </si>
  <si>
    <t>LEIDY MAECHA CHICUE</t>
  </si>
  <si>
    <t>PRESTACIÓN DE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ACOMPAÑAMIENTO A LAS ACTIVIDADES DE GRABACIÓN CON CÁMARA FIJA DE VIDEO DRONES Y DEMÁS EQUIPOS APOYAR EN LA COORDINACIÓN Y EJECUCIÓN DE GRABACIONES DE IMÁGENES PARA LOS MATERIALES AUDIOVISUALES REQUERIDOS POR LA VICERRECTORÍA DE INVESTIGACIÓN Y SUS UNIDADES APOYAR EN EL MONTAJE DE IMÁGENES PARA VIDEOS Y ANIMACIÓN DE CONTENIDO REQUERIDOS POR LA VICERRECTORÍA DE INVESTIGACIÓN Y SUS UNIDADES</t>
  </si>
  <si>
    <t>https://community.secop.gov.co/Public/Tendering/OpportunityDetail/Index?noticeUID=CO1.NTC.3864459&amp;isFromPublicArea=True&amp;isModal=true&amp;asPopupView=true</t>
  </si>
  <si>
    <t>JESUS DAVID FREYLE MARQUEZ</t>
  </si>
  <si>
    <t>PRESTACIÓN DE SERVICIOS PROFESIONALES EN LA VICERRECTORÍA DE INVESTIGACIÓN EL CONTRATISTA SE COMPROMETE A COADYUVAR EN LA PRODUCCIÓN DEL MATERIAL AUDIOVISUAL DE ACTIVIDADES DE APROPIACIÓN SOCIAL DEL CONOCIMIENTO COADYUVAR A LA PROMOCIÓN Y DIVULGACIÓN DE LA CIENCIA APOYO A LA GESTIÓN DE LA VIN PARA LAS TRANSMISIONES EN VIVO POR LAS PLATAFORMAS DE LA VICERRECTORA DE INVESTIGACIÓN Y UNIMAGDALENA ACOMPAÑAR LAS ACTIVIDADES QUE REALIZA EL EQUIPO DE GRABACIÓN AUDIOVISUAL Y TRANSMISIÓN DISEÑAR INICIATIVAS PARA LA IMPLEMENTACIÓN DE LA APROPIACIÓN SOCIAL DEL CONOCIMIENTO</t>
  </si>
  <si>
    <t>https://community.secop.gov.co/Public/Tendering/OpportunityDetail/Index?noticeUID=CO1.NTC.3864644&amp;isFromPublicArea=True&amp;isModal=true&amp;asPopupView=true</t>
  </si>
  <si>
    <t>ISABEL   MARIA CALLE SANGUINO</t>
  </si>
  <si>
    <t>PRESTAR LOS SERVICIOS PROFESIONALES EN EL GRUPO DE CONTABILIDAD EL CONTRATISTA SE COMPROMETE A APOYAR AL GRUPO DE CONTABILIDAD EN LA ELABORACIÓN DE CUENTAS POR PAGAR Y OBLIGACIONES PRESUPUESTALES APOYAR AL PROFESIONAL ESPECIALIZADO DEL GRUPO DE CONTABILIDAD EN LA ELABORACIÓN DE LOS INFORMES FINANCIEROS DE AVANCES Y FINALES DE LOS PROYECTOS APOYAR AL TÉCNICO ADMINISTRATIVO DEL GRUPO DE CONTABILIDAD EN LA ELABORACIÓN Y EXPEDICIÓN DE CERTIFICADOS DE PAZ Y SALVO DE AVANCES AUTORIZADOS POR LA VICERRECTORÍA DE INVESTIGACIÓN</t>
  </si>
  <si>
    <t>https://community.secop.gov.co/Public/Tendering/OpportunityDetail/Index?noticeUID=CO1.NTC.3865170&amp;isFromPublicArea=True&amp;isModal=true&amp;asPopupView=true</t>
  </si>
  <si>
    <t>DIANA CAROLINA MORALES CERVANTES</t>
  </si>
  <si>
    <t>PRESTAR LOS SERVICIOS PROFESIONALES EN LA DIRECCIÓN DE TRANSFERENCIA DEL CONOCIMIENTO Y PROPIEDAD INTELECTUAL DE LA VICERRECTORÍA DE INVESTIGACIÓN EL CONTRATISTA SE COMPROMETE A APOYAR EN LA ELABORACIÓN DE LOS DIFERENTES INFORMES DE GESTIÓN QUE SEAN SOLICITADOS A LA DIRECCIÓN DE TRANSFERENCIA DE CONOCIMIENTO Y PROPIEDAD INTELECTUAL APOYAR CON LA ELABORACIÓN Y SEGUIMIENTO A TODO EL CICLO DE LOS TRÁMITES DE EJECUCIÓN FINANCIERA PARA LA DIRECCIÓN DE TRANSFERENCIA DEL CONOCIMIENTO Y PROPIEDAD INTELECTUAL APOYAR CON EL SEGUIMIENTO Y REPORTE DE INDICADORES DE LA DIRECCIÓN DE TRANSFERENCIA DEL CONOCIMIENTO PLAN DE ACCIÓN PLAN DE DESARROLLO SNIES GREENMETRICS</t>
  </si>
  <si>
    <t>https://community.secop.gov.co/Public/Tendering/OpportunityDetail/Index?noticeUID=CO1.NTC.3865610&amp;isFromPublicArea=True&amp;isModal=true&amp;asPopupView=true</t>
  </si>
  <si>
    <t>CYNTHIA MILENA YEPEZ CAMPO</t>
  </si>
  <si>
    <t>ASESORAR Y COORDINAR  LA ORGANIZACIÓN Y LOGÍSTICA DE LAS ACTIVIDADES RELACIONADAS CON EL FUNCIONAMIENTO DE LAS COHORTES ACTIVAS DE LOS PROGRAMAS DE  LA DOCTORADO EN CIENCIA DEL MAR, CIENCIAS FÍSICAS Y MAESTRÍA EN CIENCIAS FÍSICAS.</t>
  </si>
  <si>
    <t>SAMUEL GUILLERMO NUÑEZ RICARDO</t>
  </si>
  <si>
    <t>https://www.secop.gov.co/CO1BusinessLine/Tendering/BuyerWorkArea/Index?docUniqueIdentifier=CO1.BDOS.3865479&amp;prevCtxUrl=https%3a%2f%2fwww.secop.gov.co%2fCO1BusinessLine%2fTendering%2fBuyerDossierWorkspace%2fIndex%3fcreateDateFrom%3d02%2f08%2f2022+21%3a26%3a53%26createDateTo%3d02%2f02%2f2023+21%3a26%3a53%26filteringState%3d1%26sortingState%3dLastModifiedDESC%26showAdvancedSearch%3dFalse%26showAdvancedSearchFields%3dFalse%26folderCode%3dALL%26selectedDossier%3dCO1.BDOS.3865479%26selectedRequest%3dCO1.REQ.3961504%26&amp;prevCtxLbl=Procesos+de+la+Entidad+Estatal</t>
  </si>
  <si>
    <t>ALEJANDRO CELY JIMENEZ</t>
  </si>
  <si>
    <t>APOYAR EN LA COORDINACIÓN Y LA ORGANIZACIÓN LOGÍSTICA LAS ACTIVIDADES RELACIONADAS CON EL FUNCIONAMIENTO DE LAS COHORTES ACTIVAS DE LOS PROGRAMAS DE LA MAESTRÍA EN CIENCIAS AMBIENTALES, LA MAESTRÍA EN ECOLOGÍA Y BIODIVERSIDAD Y LA MAESTRÍA EN GESTIÓN DEL TERRITORIO MARINO COSTERO 2) ASESORAR, APOYAR EN LA COORDINACIÓN Y LA ORGANIZACIÓN LOGÍSTICA LAS ACTIVIDADES RELACIONADAS CON EL FUNCIONAMIENTO DE LOS PROGRAMAS DE FORMACIÓN CONTINUA Y DIPLOMADOS ADSCRITOS A LA FACULTAD DE CIENCIAS BÁSICAS 3) ASESORAR EN LA PRESENTACIÓN DENTRO DE LAS FECHAS ESTABLECIDAS LA PROGRAMACIÓN DE ACTIVIDADES ACADÉMICAS Y DE REQUERIMIENTOS DE CADA COHORTE, JUNTO CON EL RESPECTIVO PRESUPUESTO DE INGRESOS Y GASTOS, CON EL VISTO BUENO DEL DIRECTOR DE PROGRAMA Y DECANO DE LA FACULTAD DE CIENCIAS BÁSICA</t>
  </si>
  <si>
    <t>ALBERTO ANTONIO RUIZ MIER</t>
  </si>
  <si>
    <t>https://www.secop.gov.co/CO1BusinessLine/Tendering/BuyerWorkArea/Index?docUniqueIdentifier=CO1.BDOS.3866067&amp;prevCtxUrl=https%3a%2f%2fwww.secop.gov.co%2fCO1BusinessLine%2fTendering%2fBuyerDossierWorkspace%2fIndex%3fcreateDateFrom%3d03%2f08%2f2022+15%3a29%3a15%26createDateTo%3d03%2f02%2f2023+15%3a29%3a15%26filteringState%3d1%26sortingState%3dLastModifiedDESC%26showAdvancedSearch%3dFalse%26showAdvancedSearchFields%3dFalse%26folderCode%3dALL%26selectedDossier%3dCO1.BDOS.3866067%26selectedRequest%3dCO1.REQ.3961576%26&amp;prevCtxLbl=Procesos+de+la+Entidad+Estatal</t>
  </si>
  <si>
    <t>OPSP-FCB-001-2023</t>
  </si>
  <si>
    <t>OPSP-FCB-002-2023</t>
  </si>
  <si>
    <t>OPSP-VIN-0001-2023</t>
  </si>
  <si>
    <t>OPSP-VIN-0002-2023</t>
  </si>
  <si>
    <t>OPSP-VIN-0003-2023</t>
  </si>
  <si>
    <t>OPSP-VIN-0004-2023</t>
  </si>
  <si>
    <t>OPSP-VIN-0005-2023</t>
  </si>
  <si>
    <t>OPSP-VIN-0006-2023</t>
  </si>
  <si>
    <t>OPSP-VIN-0007-2023</t>
  </si>
  <si>
    <t>OPSP-VIN-0008-2023</t>
  </si>
  <si>
    <t>OPSP-VIN-0009-2023</t>
  </si>
  <si>
    <t>OPSP-VIN-0010-2023</t>
  </si>
  <si>
    <t>OPSP-VIN-0011-2023</t>
  </si>
  <si>
    <t>OPSP-VIN-0012-2023</t>
  </si>
  <si>
    <t>OPSP-VIN-0013-2023</t>
  </si>
  <si>
    <t>OPSP-VIN-0014-2023</t>
  </si>
  <si>
    <t>OPSP-VIN-0015-2023</t>
  </si>
  <si>
    <t>OPSP-VIN-0016-2023</t>
  </si>
  <si>
    <t>OPSP-VIN-0017-2023</t>
  </si>
  <si>
    <t>OPSP-VIN-0018-2023</t>
  </si>
  <si>
    <t>OPSP-VIN-0019-2023</t>
  </si>
  <si>
    <t>OPSP-VIN-0020-2023</t>
  </si>
  <si>
    <t>OPSP-VIN-0021-2023</t>
  </si>
  <si>
    <t>OPSP-VIN-0022-2023</t>
  </si>
  <si>
    <t>OPSP-VIN-0023-2023</t>
  </si>
  <si>
    <t>OPSP-VIN-0024-2023</t>
  </si>
  <si>
    <t>OPSP-VIN-0025-2023</t>
  </si>
  <si>
    <t>OPSP-VIN-0026-2023</t>
  </si>
  <si>
    <t>OPSP-VIN-0027-2023</t>
  </si>
  <si>
    <t>OPSP-VIN-0028-2023</t>
  </si>
  <si>
    <t>OPSP-VIN-0029-2023</t>
  </si>
  <si>
    <t>OPSP-VIN-0030-2023</t>
  </si>
  <si>
    <t>OPSP-VIN-0031-2023</t>
  </si>
  <si>
    <t>OPSP-VIN-0032-2023</t>
  </si>
  <si>
    <t>OPSP-VIN-0033-2023</t>
  </si>
  <si>
    <t>OPSP-VIN-0034-2023</t>
  </si>
  <si>
    <t>OPSP-VIN-0035-2023</t>
  </si>
  <si>
    <t>OPSP-VIN-0036-2023</t>
  </si>
  <si>
    <t>OPSP-VIN-0037-2023</t>
  </si>
  <si>
    <t>OPSP-VIN-0038-2023</t>
  </si>
  <si>
    <t>OPSP-VIN-0039-2023</t>
  </si>
  <si>
    <t>OPSP-VIN-0040-2023</t>
  </si>
  <si>
    <t>OPSP-VIN-0041-2023</t>
  </si>
  <si>
    <r>
      <t xml:space="preserve">Valor Salario Minimo en pesos </t>
    </r>
    <r>
      <rPr>
        <b/>
        <sz val="8"/>
        <color rgb="FFFF0000"/>
        <rFont val="Calibri"/>
        <family val="2"/>
        <scheme val="minor"/>
      </rPr>
      <t>(2022)</t>
    </r>
  </si>
  <si>
    <t>CA-VAD-0001-2023</t>
  </si>
  <si>
    <t>INVERSORA INMOBILIARIA SANTA MARTA SAS</t>
  </si>
  <si>
    <t>ARRENDAMIENTO USO Y GOCE DE TRECE 13 LOCALES COMERCIALES, UBICADOS EN LA CALLE 14 AVENIDA DEL LIBERTADOR N 15117, CENTRO COMERCIAL VILLA COUNTRY DE LA CIUDAD DE SANTA MARTA.</t>
  </si>
  <si>
    <t>2023/01/20</t>
  </si>
  <si>
    <t>2023/12/31</t>
  </si>
  <si>
    <t>https://community.secop.gov.co/Public/Tendering/ContractNoticePhases/View?PPI=CO1.PPI.22664488&amp;isFromPublicArea=True&amp;isModal=False</t>
  </si>
  <si>
    <t>NA por TIPO Contrato</t>
  </si>
  <si>
    <t>OPS-DAD-0001-2023</t>
  </si>
  <si>
    <t>IDOC SERVCIOS INTELIGENTES</t>
  </si>
  <si>
    <t>SERVICIO DE ALMACENAMIENTO, CUSTODIA, CONSULTA Y CODIFICACIÓN DE LOS DOCUMENTOS DEL ARCHIVO CENTRAL DE LA UNIVERSIDAD DEL MAGDALENA</t>
  </si>
  <si>
    <t>2023/01/25</t>
  </si>
  <si>
    <t>https://community.secop.gov.co/Public/Tendering/ContractNoticePhases/View?PPI=CO1.PPI.22821578&amp;isFromPublicArea=True&amp;isModal=False</t>
  </si>
  <si>
    <t>OPS-DAD-0002-2023</t>
  </si>
  <si>
    <t>CORPORACION RED NACIONAL ACADEMICA DE TECNOLOGIA AVANZADA -RENATA</t>
  </si>
  <si>
    <t>https://community.secop.gov.co/Public/Tendering/ContractNoticePhases/View?PPI=CO1.PPI.22899277&amp;isFromPublicArea=True&amp;isModal=False</t>
  </si>
  <si>
    <t>SEGUROS COMERCIALES BOLIVAR S.A</t>
  </si>
  <si>
    <t>el suministro de polizas de seguro necesarias para cumplir los amparos de las ofertas y propuestas que se presentan por parte de la Universidad del Magdalena ante otras entidades, así como los demás amparos requeridos para el perfeccionamiento y ejecución de contratos convenios u órdenes. La propuesta hace parte integral de la presente orden</t>
  </si>
  <si>
    <t>Jean Rogelio Linero Cueto</t>
  </si>
  <si>
    <t>https://community.secop.gov.co/Public/Tendering/OpportunityDetail/Index?noticeUID=CO1.NTC.3871076&amp;isFromPublicArea=True&amp;isModal=False</t>
  </si>
  <si>
    <t>OSM-VEX-0001-2023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</si>
</sst>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4" formatCode="_(&quot;$&quot;* #,##0.00_);_(&quot;$&quot;* \(#,##0.00\);_(&quot;$&quot;* &quot;-&quot;??_);_(@_)"/>
    <numFmt numFmtId="43" formatCode="_(* #,##0.00_);_(* \(#,##0.00\);_(* &quot;-&quot;??_);_(@_)"/>
    <numFmt numFmtId="164" formatCode="_-&quot;$&quot;\ * #,##0.00_-;\-&quot;$&quot;\ * #,##0.00_-;_-&quot;$&quot;\ * &quot;-&quot;??_-;_-@_-"/>
    <numFmt numFmtId="165" formatCode="&quot;$&quot;#,##0"/>
    <numFmt numFmtId="166" formatCode="yyyy\/mm\/dd"/>
    <numFmt numFmtId="167" formatCode="_(* #,##0_);_(* \(#,##0\);_(* &quot;-&quot;??_);_(@_)"/>
    <numFmt numFmtId="168" formatCode="_(&quot;$&quot;* #,##0_);_(&quot;$&quot;* \(#,##0\);_(&quot;$&quot;* &quot;-&quot;??_);_(@_)"/>
    <numFmt numFmtId="169" formatCode="_-&quot;$&quot;\ * #,##0_-;\-&quot;$&quot;\ * #,##0_-;_-&quot;$&quot;\ * &quot;-&quot;??_-;_-@_-"/>
    <numFmt numFmtId="170" formatCode="&quot;$&quot;\ #,##0.00"/>
    <numFmt numFmtId="171" formatCode="#,##0.00_-\ [$$-45C]"/>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color theme="1"/>
      <name val="Arial"/>
      <family val="2"/>
    </font>
    <font>
      <b/>
      <sz val="10"/>
      <color theme="1"/>
      <name val="Calibri"/>
      <family val="2"/>
      <scheme val="minor"/>
    </font>
    <font>
      <sz val="12"/>
      <color theme="1"/>
      <name val="Calibri"/>
      <family val="2"/>
      <scheme val="minor"/>
    </font>
    <font>
      <sz val="9"/>
      <color theme="1"/>
      <name val="Calibri"/>
      <family val="2"/>
      <scheme val="minor"/>
    </font>
    <font>
      <sz val="8"/>
      <color theme="1"/>
      <name val="Calibri"/>
      <family val="2"/>
      <scheme val="minor"/>
    </font>
    <font>
      <sz val="3"/>
      <color theme="1"/>
      <name val="Calibri"/>
      <family val="2"/>
      <scheme val="minor"/>
    </font>
    <font>
      <b/>
      <sz val="6"/>
      <color theme="1"/>
      <name val="Calibri"/>
      <family val="2"/>
      <scheme val="minor"/>
    </font>
    <font>
      <b/>
      <u/>
      <sz val="10"/>
      <color theme="1"/>
      <name val="Calibri"/>
      <family val="2"/>
      <scheme val="minor"/>
    </font>
    <font>
      <b/>
      <sz val="9"/>
      <color theme="1"/>
      <name val="Calibri"/>
      <family val="2"/>
      <scheme val="minor"/>
    </font>
    <font>
      <sz val="10"/>
      <color theme="1"/>
      <name val="Calibri"/>
      <family val="2"/>
      <scheme val="minor"/>
    </font>
    <font>
      <b/>
      <sz val="8"/>
      <color theme="1"/>
      <name val="Calibri"/>
      <family val="2"/>
      <scheme val="minor"/>
    </font>
    <font>
      <b/>
      <sz val="8"/>
      <color rgb="FFFF0000"/>
      <name val="Calibri"/>
      <family val="2"/>
      <scheme val="minor"/>
    </font>
    <font>
      <sz val="10"/>
      <color theme="1"/>
      <name val="Calibri"/>
      <family val="2"/>
    </font>
    <font>
      <sz val="11"/>
      <color theme="1"/>
      <name val="Calibri"/>
      <family val="2"/>
    </font>
    <font>
      <sz val="11"/>
      <name val="Calibri"/>
      <family val="2"/>
    </font>
    <font>
      <sz val="10"/>
      <color theme="1"/>
      <name val="Arial"/>
      <family val="2"/>
    </font>
    <font>
      <b/>
      <sz val="7"/>
      <color rgb="FF333333"/>
      <name val="Arial"/>
      <family val="2"/>
    </font>
    <font>
      <u/>
      <sz val="11"/>
      <color theme="10"/>
      <name val="Calibri"/>
      <family val="2"/>
      <scheme val="minor"/>
    </font>
    <font>
      <b/>
      <sz val="10"/>
      <name val="Calibri"/>
      <family val="2"/>
      <scheme val="minor"/>
    </font>
    <font>
      <sz val="10"/>
      <name val="Calibri"/>
      <family val="2"/>
      <scheme val="minor"/>
    </font>
    <font>
      <u/>
      <sz val="10"/>
      <color theme="10"/>
      <name val="Calibri"/>
      <family val="2"/>
      <scheme val="minor"/>
    </font>
    <font>
      <sz val="3"/>
      <name val="Calibri"/>
      <family val="2"/>
      <scheme val="minor"/>
    </font>
    <font>
      <b/>
      <sz val="3"/>
      <color theme="1"/>
      <name val="Calibri"/>
      <family val="2"/>
      <scheme val="minor"/>
    </font>
    <font>
      <b/>
      <sz val="3"/>
      <color theme="1"/>
      <name val="Arial"/>
      <family val="2"/>
    </font>
    <font>
      <b/>
      <sz val="9"/>
      <color rgb="FF333333"/>
      <name val="Arial"/>
      <family val="2"/>
    </font>
  </fonts>
  <fills count="9">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lightGrid">
        <fgColor theme="0" tint="-4.9989318521683403E-2"/>
        <bgColor theme="0" tint="-0.14996795556505021"/>
      </patternFill>
    </fill>
    <fill>
      <patternFill patternType="solid">
        <fgColor theme="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2"/>
      </left>
      <right style="thin">
        <color indexed="62"/>
      </right>
      <top style="thin">
        <color indexed="62"/>
      </top>
      <bottom style="thin">
        <color indexed="62"/>
      </bottom>
      <diagonal/>
    </border>
  </borders>
  <cellStyleXfs count="8">
    <xf numFmtId="0" fontId="0" fillId="0" borderId="0"/>
    <xf numFmtId="164" fontId="1" fillId="0" borderId="0" applyFont="0" applyFill="0" applyBorder="0" applyAlignment="0" applyProtection="0"/>
    <xf numFmtId="0" fontId="3" fillId="0" borderId="0"/>
    <xf numFmtId="0" fontId="6" fillId="0" borderId="0"/>
    <xf numFmtId="43" fontId="1" fillId="0" borderId="0" applyFont="0" applyFill="0" applyBorder="0" applyAlignment="0" applyProtection="0"/>
    <xf numFmtId="9" fontId="1" fillId="0" borderId="0" applyFont="0" applyFill="0" applyBorder="0" applyAlignment="0" applyProtection="0"/>
    <xf numFmtId="0" fontId="18" fillId="0" borderId="0"/>
    <xf numFmtId="0" fontId="21" fillId="0" borderId="0" applyNumberFormat="0" applyFill="0" applyBorder="0" applyAlignment="0" applyProtection="0"/>
  </cellStyleXfs>
  <cellXfs count="124">
    <xf numFmtId="0" fontId="0" fillId="0" borderId="0" xfId="0"/>
    <xf numFmtId="0" fontId="0" fillId="0" borderId="1" xfId="0" applyBorder="1" applyAlignment="1">
      <alignment horizontal="left" vertical="center"/>
    </xf>
    <xf numFmtId="165" fontId="0" fillId="0" borderId="1" xfId="0" applyNumberFormat="1" applyBorder="1" applyAlignment="1">
      <alignment horizontal="left" vertical="center"/>
    </xf>
    <xf numFmtId="166" fontId="0" fillId="0" borderId="1" xfId="0" applyNumberFormat="1" applyBorder="1" applyAlignment="1">
      <alignment horizontal="left" vertical="center"/>
    </xf>
    <xf numFmtId="0" fontId="0" fillId="0" borderId="0" xfId="0" applyAlignment="1">
      <alignment horizontal="left" vertical="center"/>
    </xf>
    <xf numFmtId="0" fontId="2" fillId="0" borderId="0" xfId="0" applyFont="1" applyAlignment="1">
      <alignment vertical="center"/>
    </xf>
    <xf numFmtId="0" fontId="0" fillId="0" borderId="0" xfId="0" applyAlignment="1">
      <alignment vertical="center"/>
    </xf>
    <xf numFmtId="0" fontId="5" fillId="0" borderId="0" xfId="0" applyFont="1" applyAlignment="1">
      <alignment horizontal="left" vertical="center" wrapText="1"/>
    </xf>
    <xf numFmtId="44" fontId="0" fillId="0" borderId="0" xfId="0" applyNumberFormat="1"/>
    <xf numFmtId="44" fontId="1" fillId="0" borderId="1" xfId="1" applyNumberFormat="1" applyFont="1" applyFill="1" applyBorder="1" applyAlignment="1">
      <alignment horizontal="left" vertical="center"/>
    </xf>
    <xf numFmtId="0" fontId="2" fillId="6" borderId="1" xfId="0" applyFont="1" applyFill="1" applyBorder="1" applyAlignment="1">
      <alignment horizontal="right" vertical="center"/>
    </xf>
    <xf numFmtId="0" fontId="2" fillId="6" borderId="1" xfId="0" applyFont="1" applyFill="1" applyBorder="1" applyAlignment="1">
      <alignment vertical="center"/>
    </xf>
    <xf numFmtId="0" fontId="4" fillId="6" borderId="1" xfId="0" applyFont="1" applyFill="1" applyBorder="1" applyAlignment="1">
      <alignment vertical="center"/>
    </xf>
    <xf numFmtId="44" fontId="2" fillId="6" borderId="1" xfId="0" applyNumberFormat="1" applyFont="1" applyFill="1" applyBorder="1" applyAlignment="1">
      <alignment vertical="center"/>
    </xf>
    <xf numFmtId="0" fontId="7" fillId="0" borderId="1" xfId="0" applyFont="1" applyBorder="1" applyAlignment="1">
      <alignment horizontal="left" vertical="center"/>
    </xf>
    <xf numFmtId="0" fontId="8" fillId="0" borderId="1" xfId="0" applyFont="1" applyBorder="1" applyAlignment="1">
      <alignment horizontal="left" vertical="center"/>
    </xf>
    <xf numFmtId="0" fontId="9" fillId="6" borderId="1" xfId="0" applyFont="1" applyFill="1" applyBorder="1" applyAlignment="1">
      <alignment vertical="center"/>
    </xf>
    <xf numFmtId="0" fontId="0" fillId="7" borderId="0" xfId="0" applyFill="1"/>
    <xf numFmtId="167" fontId="0" fillId="0" borderId="0" xfId="4" applyNumberFormat="1" applyFont="1" applyAlignment="1">
      <alignment vertical="center"/>
    </xf>
    <xf numFmtId="0" fontId="0" fillId="2" borderId="0" xfId="0" applyFill="1" applyAlignment="1">
      <alignment vertical="center"/>
    </xf>
    <xf numFmtId="0" fontId="0" fillId="2" borderId="0" xfId="0" applyFill="1"/>
    <xf numFmtId="167" fontId="2" fillId="6" borderId="0" xfId="4" applyNumberFormat="1" applyFont="1" applyFill="1" applyBorder="1" applyAlignment="1">
      <alignment vertical="center"/>
    </xf>
    <xf numFmtId="0" fontId="2" fillId="7" borderId="0" xfId="0" applyFont="1" applyFill="1"/>
    <xf numFmtId="0" fontId="10" fillId="8" borderId="1" xfId="0" applyFont="1" applyFill="1" applyBorder="1" applyAlignment="1">
      <alignment horizontal="left" vertical="center" wrapText="1"/>
    </xf>
    <xf numFmtId="0" fontId="5" fillId="8" borderId="1" xfId="0" applyFont="1" applyFill="1" applyBorder="1" applyAlignment="1">
      <alignment horizontal="left" vertical="center" wrapText="1"/>
    </xf>
    <xf numFmtId="44" fontId="5" fillId="8" borderId="1" xfId="1" applyNumberFormat="1" applyFont="1" applyFill="1" applyBorder="1" applyAlignment="1">
      <alignment horizontal="left" vertical="center" wrapText="1"/>
    </xf>
    <xf numFmtId="165" fontId="5" fillId="8" borderId="1" xfId="0" applyNumberFormat="1" applyFont="1" applyFill="1" applyBorder="1" applyAlignment="1">
      <alignment horizontal="left" vertical="center" wrapText="1"/>
    </xf>
    <xf numFmtId="166" fontId="5" fillId="8" borderId="1" xfId="0" applyNumberFormat="1" applyFont="1" applyFill="1" applyBorder="1" applyAlignment="1">
      <alignment horizontal="left" vertical="center" wrapText="1"/>
    </xf>
    <xf numFmtId="5" fontId="5" fillId="8" borderId="1" xfId="1" applyNumberFormat="1" applyFont="1" applyFill="1" applyBorder="1" applyAlignment="1">
      <alignment horizontal="left" vertical="center" wrapText="1"/>
    </xf>
    <xf numFmtId="44" fontId="13" fillId="7" borderId="0" xfId="0" applyNumberFormat="1" applyFont="1" applyFill="1"/>
    <xf numFmtId="0" fontId="1" fillId="0" borderId="1" xfId="1" applyNumberFormat="1" applyFont="1" applyFill="1" applyBorder="1" applyAlignment="1">
      <alignment horizontal="left" vertical="center"/>
    </xf>
    <xf numFmtId="44" fontId="8" fillId="6" borderId="1" xfId="0" applyNumberFormat="1" applyFont="1" applyFill="1" applyBorder="1" applyAlignment="1">
      <alignment vertical="center"/>
    </xf>
    <xf numFmtId="44" fontId="14" fillId="8" borderId="1" xfId="1" applyNumberFormat="1" applyFont="1" applyFill="1" applyBorder="1" applyAlignment="1">
      <alignment horizontal="left" vertical="center" wrapText="1"/>
    </xf>
    <xf numFmtId="9" fontId="1" fillId="0" borderId="1" xfId="5" applyFont="1" applyFill="1" applyBorder="1" applyAlignment="1">
      <alignment horizontal="left" vertical="center"/>
    </xf>
    <xf numFmtId="9" fontId="16" fillId="0" borderId="1" xfId="1" applyNumberFormat="1" applyFont="1" applyBorder="1" applyAlignment="1">
      <alignment horizontal="center"/>
    </xf>
    <xf numFmtId="0" fontId="16" fillId="0" borderId="1" xfId="1" applyNumberFormat="1" applyFont="1" applyBorder="1" applyAlignment="1">
      <alignment horizontal="center"/>
    </xf>
    <xf numFmtId="0" fontId="17" fillId="0" borderId="1" xfId="0" applyFont="1" applyBorder="1" applyAlignment="1">
      <alignment horizontal="left" vertical="center"/>
    </xf>
    <xf numFmtId="0" fontId="10" fillId="8" borderId="4" xfId="0" applyFont="1" applyFill="1" applyBorder="1" applyAlignment="1">
      <alignment horizontal="left" vertical="center" wrapText="1"/>
    </xf>
    <xf numFmtId="0" fontId="5" fillId="8" borderId="4" xfId="0" applyFont="1" applyFill="1" applyBorder="1" applyAlignment="1">
      <alignment horizontal="left" vertical="center" wrapText="1"/>
    </xf>
    <xf numFmtId="44" fontId="5" fillId="8" borderId="4" xfId="1" applyNumberFormat="1" applyFont="1" applyFill="1" applyBorder="1" applyAlignment="1">
      <alignment horizontal="left" vertical="center" wrapText="1"/>
    </xf>
    <xf numFmtId="165" fontId="5" fillId="8" borderId="4" xfId="0" applyNumberFormat="1" applyFont="1" applyFill="1" applyBorder="1" applyAlignment="1">
      <alignment horizontal="left" vertical="center" wrapText="1"/>
    </xf>
    <xf numFmtId="44" fontId="14" fillId="8" borderId="4" xfId="1" applyNumberFormat="1" applyFont="1" applyFill="1" applyBorder="1" applyAlignment="1">
      <alignment horizontal="left" vertical="center" wrapText="1"/>
    </xf>
    <xf numFmtId="166" fontId="5" fillId="8" borderId="4" xfId="0" applyNumberFormat="1" applyFont="1" applyFill="1" applyBorder="1" applyAlignment="1">
      <alignment horizontal="left" vertical="center" wrapText="1"/>
    </xf>
    <xf numFmtId="5" fontId="5" fillId="8" borderId="4" xfId="1" applyNumberFormat="1" applyFont="1" applyFill="1" applyBorder="1" applyAlignment="1">
      <alignment horizontal="left" vertical="center" wrapText="1"/>
    </xf>
    <xf numFmtId="0" fontId="2" fillId="0" borderId="1" xfId="0" applyFont="1" applyBorder="1"/>
    <xf numFmtId="0" fontId="0" fillId="0" borderId="1" xfId="0" applyBorder="1"/>
    <xf numFmtId="1" fontId="18" fillId="0" borderId="1" xfId="6" applyNumberFormat="1" applyBorder="1"/>
    <xf numFmtId="0" fontId="13" fillId="0" borderId="1" xfId="0" applyFont="1" applyBorder="1" applyAlignment="1">
      <alignment horizontal="left" vertical="center"/>
    </xf>
    <xf numFmtId="166" fontId="0" fillId="0" borderId="1" xfId="0" applyNumberFormat="1" applyBorder="1"/>
    <xf numFmtId="1" fontId="19" fillId="0" borderId="1" xfId="0" applyNumberFormat="1" applyFont="1" applyBorder="1"/>
    <xf numFmtId="0" fontId="19" fillId="0" borderId="1" xfId="0" applyFont="1" applyBorder="1"/>
    <xf numFmtId="0" fontId="20" fillId="0" borderId="1" xfId="0" applyFont="1" applyBorder="1"/>
    <xf numFmtId="0" fontId="2" fillId="6" borderId="5" xfId="0" applyFont="1" applyFill="1" applyBorder="1" applyAlignment="1">
      <alignment horizontal="right" vertical="center"/>
    </xf>
    <xf numFmtId="0" fontId="2" fillId="6" borderId="5" xfId="0" applyFont="1" applyFill="1" applyBorder="1" applyAlignment="1">
      <alignment vertical="center"/>
    </xf>
    <xf numFmtId="0" fontId="4" fillId="6" borderId="5" xfId="0" applyFont="1" applyFill="1" applyBorder="1" applyAlignment="1">
      <alignment vertical="center"/>
    </xf>
    <xf numFmtId="44" fontId="2" fillId="6" borderId="5" xfId="0" applyNumberFormat="1" applyFont="1" applyFill="1" applyBorder="1" applyAlignment="1">
      <alignment vertical="center"/>
    </xf>
    <xf numFmtId="0" fontId="0" fillId="0" borderId="0" xfId="0" applyAlignment="1">
      <alignment horizontal="left"/>
    </xf>
    <xf numFmtId="0" fontId="0" fillId="0" borderId="0" xfId="0" applyAlignment="1">
      <alignment horizontal="center"/>
    </xf>
    <xf numFmtId="0" fontId="22" fillId="8" borderId="1" xfId="0" applyFont="1" applyFill="1" applyBorder="1" applyAlignment="1">
      <alignment horizontal="center" vertical="center" wrapText="1"/>
    </xf>
    <xf numFmtId="44" fontId="22" fillId="8" borderId="1" xfId="1" applyNumberFormat="1" applyFont="1" applyFill="1" applyBorder="1" applyAlignment="1">
      <alignment horizontal="center" vertical="center" wrapText="1"/>
    </xf>
    <xf numFmtId="165" fontId="22" fillId="8" borderId="1" xfId="0" applyNumberFormat="1" applyFont="1" applyFill="1" applyBorder="1" applyAlignment="1">
      <alignment horizontal="center" vertical="center" wrapText="1"/>
    </xf>
    <xf numFmtId="166" fontId="22" fillId="8" borderId="1" xfId="0" applyNumberFormat="1" applyFont="1" applyFill="1" applyBorder="1" applyAlignment="1">
      <alignment horizontal="center" vertical="center" wrapText="1"/>
    </xf>
    <xf numFmtId="5" fontId="22" fillId="8" borderId="1" xfId="1" applyNumberFormat="1" applyFont="1" applyFill="1" applyBorder="1" applyAlignment="1">
      <alignment horizontal="center" vertical="center" wrapText="1"/>
    </xf>
    <xf numFmtId="0" fontId="22" fillId="0" borderId="0" xfId="0" applyFont="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center"/>
    </xf>
    <xf numFmtId="164" fontId="23" fillId="0" borderId="6" xfId="1" applyFont="1" applyFill="1" applyBorder="1" applyAlignment="1">
      <alignment horizontal="right" vertical="center" wrapText="1"/>
    </xf>
    <xf numFmtId="168" fontId="23" fillId="0" borderId="1" xfId="1" applyNumberFormat="1" applyFont="1" applyFill="1" applyBorder="1" applyAlignment="1">
      <alignment horizontal="center" vertical="center"/>
    </xf>
    <xf numFmtId="44" fontId="23" fillId="0" borderId="1" xfId="0" applyNumberFormat="1" applyFont="1" applyBorder="1" applyAlignment="1">
      <alignment vertical="center"/>
    </xf>
    <xf numFmtId="0" fontId="23" fillId="0" borderId="6" xfId="0" applyFont="1" applyBorder="1" applyAlignment="1">
      <alignment horizontal="center" vertical="center" wrapText="1"/>
    </xf>
    <xf numFmtId="49" fontId="23" fillId="0" borderId="6" xfId="0" applyNumberFormat="1" applyFont="1" applyBorder="1" applyAlignment="1">
      <alignment horizontal="center" vertical="center"/>
    </xf>
    <xf numFmtId="0" fontId="23" fillId="0" borderId="1" xfId="0" applyFont="1" applyBorder="1" applyAlignment="1">
      <alignment horizontal="left" vertical="center"/>
    </xf>
    <xf numFmtId="14" fontId="23" fillId="0" borderId="1" xfId="0" applyNumberFormat="1" applyFont="1" applyBorder="1" applyAlignment="1">
      <alignment horizontal="center" vertical="center"/>
    </xf>
    <xf numFmtId="166" fontId="23" fillId="0" borderId="1" xfId="0" applyNumberFormat="1" applyFont="1" applyBorder="1" applyAlignment="1">
      <alignment horizontal="left" vertical="center"/>
    </xf>
    <xf numFmtId="0" fontId="23" fillId="0" borderId="1" xfId="1" applyNumberFormat="1" applyFont="1" applyFill="1" applyBorder="1" applyAlignment="1">
      <alignment horizontal="left" vertical="center"/>
    </xf>
    <xf numFmtId="169" fontId="23" fillId="0" borderId="6" xfId="1" applyNumberFormat="1" applyFont="1" applyBorder="1" applyAlignment="1">
      <alignment horizontal="right" vertical="center" wrapText="1"/>
    </xf>
    <xf numFmtId="9" fontId="23" fillId="0" borderId="1" xfId="5" applyFont="1" applyBorder="1" applyAlignment="1">
      <alignment horizontal="center"/>
    </xf>
    <xf numFmtId="0" fontId="23" fillId="0" borderId="1" xfId="0" applyFont="1" applyBorder="1" applyAlignment="1">
      <alignment vertical="center"/>
    </xf>
    <xf numFmtId="0" fontId="23" fillId="0" borderId="0" xfId="0" applyFont="1" applyAlignment="1">
      <alignment horizontal="left" vertical="center"/>
    </xf>
    <xf numFmtId="168" fontId="23" fillId="0" borderId="1" xfId="1" applyNumberFormat="1" applyFont="1" applyFill="1" applyBorder="1" applyAlignment="1">
      <alignment horizontal="center"/>
    </xf>
    <xf numFmtId="0" fontId="24" fillId="0" borderId="1" xfId="7" applyFont="1" applyBorder="1" applyAlignment="1">
      <alignment vertical="center"/>
    </xf>
    <xf numFmtId="0" fontId="2" fillId="6" borderId="1" xfId="0" applyFont="1" applyFill="1" applyBorder="1" applyAlignment="1">
      <alignment horizontal="left" vertical="center"/>
    </xf>
    <xf numFmtId="0" fontId="2" fillId="6" borderId="1" xfId="0" applyFont="1" applyFill="1" applyBorder="1" applyAlignment="1">
      <alignment horizontal="center" vertical="center"/>
    </xf>
    <xf numFmtId="0" fontId="9" fillId="0" borderId="0" xfId="0" applyFont="1" applyAlignment="1">
      <alignment horizontal="left"/>
    </xf>
    <xf numFmtId="0" fontId="9" fillId="0" borderId="0" xfId="0" applyFont="1"/>
    <xf numFmtId="0" fontId="25" fillId="6" borderId="1" xfId="0" applyFont="1" applyFill="1" applyBorder="1" applyAlignment="1">
      <alignment horizontal="left" vertical="center"/>
    </xf>
    <xf numFmtId="0" fontId="25" fillId="6" borderId="1" xfId="0" applyFont="1" applyFill="1" applyBorder="1" applyAlignment="1">
      <alignment vertical="center"/>
    </xf>
    <xf numFmtId="0" fontId="26" fillId="6" borderId="1" xfId="0" applyFont="1" applyFill="1" applyBorder="1" applyAlignment="1">
      <alignment horizontal="left" vertical="center"/>
    </xf>
    <xf numFmtId="0" fontId="26" fillId="6" borderId="1" xfId="0" applyFont="1" applyFill="1" applyBorder="1" applyAlignment="1">
      <alignment vertical="center"/>
    </xf>
    <xf numFmtId="0" fontId="27" fillId="6" borderId="1" xfId="0" applyFont="1" applyFill="1" applyBorder="1" applyAlignment="1">
      <alignment vertical="center"/>
    </xf>
    <xf numFmtId="0" fontId="25" fillId="6" borderId="1" xfId="0" applyFont="1" applyFill="1" applyBorder="1" applyAlignment="1">
      <alignment horizontal="center" vertical="center"/>
    </xf>
    <xf numFmtId="164" fontId="0" fillId="0" borderId="1" xfId="1" applyFont="1" applyBorder="1"/>
    <xf numFmtId="0" fontId="0" fillId="0" borderId="1" xfId="0" applyBorder="1" applyAlignment="1">
      <alignment horizontal="left"/>
    </xf>
    <xf numFmtId="0" fontId="19" fillId="0" borderId="0" xfId="0" applyFont="1"/>
    <xf numFmtId="0" fontId="0" fillId="0" borderId="1" xfId="4" applyNumberFormat="1" applyFont="1" applyBorder="1"/>
    <xf numFmtId="170" fontId="0" fillId="0" borderId="1" xfId="1" applyNumberFormat="1" applyFont="1" applyBorder="1"/>
    <xf numFmtId="9" fontId="19" fillId="0" borderId="1" xfId="1" applyNumberFormat="1" applyFont="1" applyBorder="1"/>
    <xf numFmtId="0" fontId="21" fillId="0" borderId="1" xfId="7" applyNumberFormat="1" applyFill="1" applyBorder="1" applyAlignment="1">
      <alignment horizontal="left" vertical="center"/>
    </xf>
    <xf numFmtId="0" fontId="0" fillId="0" borderId="1" xfId="1" applyNumberFormat="1" applyFont="1" applyBorder="1" applyAlignment="1">
      <alignment wrapText="1"/>
    </xf>
    <xf numFmtId="170" fontId="0" fillId="0" borderId="1" xfId="4" applyNumberFormat="1" applyFont="1" applyBorder="1"/>
    <xf numFmtId="9" fontId="0" fillId="0" borderId="1" xfId="1" applyNumberFormat="1" applyFont="1" applyBorder="1"/>
    <xf numFmtId="171" fontId="0" fillId="0" borderId="0" xfId="0" applyNumberFormat="1"/>
    <xf numFmtId="1" fontId="0" fillId="0" borderId="0" xfId="0" applyNumberFormat="1"/>
    <xf numFmtId="5" fontId="1" fillId="0" borderId="1" xfId="1" applyNumberFormat="1" applyFont="1" applyFill="1" applyBorder="1" applyAlignment="1">
      <alignment horizontal="left" vertical="center"/>
    </xf>
    <xf numFmtId="0" fontId="28" fillId="0" borderId="3" xfId="0" applyFont="1" applyBorder="1"/>
    <xf numFmtId="9" fontId="0" fillId="0" borderId="0" xfId="5" applyFont="1"/>
    <xf numFmtId="9" fontId="5" fillId="8" borderId="1" xfId="5" applyFont="1" applyFill="1" applyBorder="1" applyAlignment="1">
      <alignment horizontal="left" vertical="center" wrapText="1"/>
    </xf>
    <xf numFmtId="0" fontId="21" fillId="0" borderId="0" xfId="7"/>
    <xf numFmtId="49" fontId="0" fillId="0" borderId="1" xfId="0" applyNumberFormat="1" applyBorder="1"/>
    <xf numFmtId="0" fontId="21" fillId="0" borderId="0" xfId="7" applyFill="1"/>
    <xf numFmtId="9" fontId="2" fillId="6" borderId="1" xfId="5" applyFont="1" applyFill="1" applyBorder="1" applyAlignment="1">
      <alignment vertical="center"/>
    </xf>
    <xf numFmtId="166" fontId="5" fillId="8" borderId="1" xfId="0" applyNumberFormat="1" applyFont="1" applyFill="1" applyBorder="1" applyAlignment="1">
      <alignment horizontal="center" vertical="center" wrapText="1"/>
    </xf>
    <xf numFmtId="0" fontId="2" fillId="3" borderId="0" xfId="0" applyFont="1" applyFill="1" applyAlignment="1">
      <alignment horizontal="right" vertical="center"/>
    </xf>
    <xf numFmtId="0" fontId="12" fillId="7" borderId="0" xfId="0" applyFont="1" applyFill="1" applyAlignment="1">
      <alignment horizontal="left"/>
    </xf>
    <xf numFmtId="0" fontId="2" fillId="4" borderId="0" xfId="0" applyFont="1" applyFill="1" applyAlignment="1">
      <alignment horizontal="right" vertical="center"/>
    </xf>
    <xf numFmtId="0" fontId="0" fillId="0" borderId="0" xfId="0" applyAlignment="1">
      <alignment horizontal="left" vertical="center"/>
    </xf>
    <xf numFmtId="0" fontId="2" fillId="5" borderId="0" xfId="0" applyFont="1" applyFill="1" applyAlignment="1">
      <alignment horizontal="right" vertical="center" wrapText="1"/>
    </xf>
    <xf numFmtId="0" fontId="2" fillId="5" borderId="2" xfId="0" applyFont="1" applyFill="1" applyBorder="1" applyAlignment="1">
      <alignment horizontal="right" vertical="center" wrapText="1"/>
    </xf>
    <xf numFmtId="0" fontId="8" fillId="7" borderId="0" xfId="0" applyFont="1" applyFill="1" applyAlignment="1">
      <alignment horizontal="left" vertical="center" wrapText="1"/>
    </xf>
    <xf numFmtId="0" fontId="8" fillId="7" borderId="2" xfId="0" applyFont="1" applyFill="1" applyBorder="1" applyAlignment="1">
      <alignment horizontal="left" vertical="center" wrapText="1"/>
    </xf>
    <xf numFmtId="0" fontId="0" fillId="0" borderId="0" xfId="0" applyBorder="1"/>
    <xf numFmtId="0" fontId="5" fillId="0" borderId="0" xfId="0" applyFont="1" applyBorder="1" applyAlignment="1">
      <alignment horizontal="left" vertical="center" wrapText="1"/>
    </xf>
    <xf numFmtId="0" fontId="0" fillId="0" borderId="0" xfId="0" applyBorder="1" applyAlignment="1">
      <alignment horizontal="left" vertical="center"/>
    </xf>
    <xf numFmtId="0" fontId="2" fillId="0" borderId="0" xfId="0" applyFont="1" applyBorder="1" applyAlignment="1">
      <alignment vertical="center"/>
    </xf>
  </cellXfs>
  <cellStyles count="8">
    <cellStyle name="Hipervínculo" xfId="7" builtinId="8"/>
    <cellStyle name="Millares" xfId="4" builtinId="3"/>
    <cellStyle name="Moneda" xfId="1" builtinId="4"/>
    <cellStyle name="Normal" xfId="0" builtinId="0"/>
    <cellStyle name="Normal 2" xfId="2" xr:uid="{00000000-0005-0000-0000-000003000000}"/>
    <cellStyle name="Normal 3" xfId="3" xr:uid="{00000000-0005-0000-0000-000004000000}"/>
    <cellStyle name="Normal 4" xfId="6" xr:uid="{C5260672-0ADF-48A7-B935-FEEA58A657D8}"/>
    <cellStyle name="Porcentaje" xfId="5" builtinId="5"/>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26</xdr:col>
      <xdr:colOff>60960</xdr:colOff>
      <xdr:row>1</xdr:row>
      <xdr:rowOff>60960</xdr:rowOff>
    </xdr:from>
    <xdr:to>
      <xdr:col>26</xdr:col>
      <xdr:colOff>670560</xdr:colOff>
      <xdr:row>2</xdr:row>
      <xdr:rowOff>148590</xdr:rowOff>
    </xdr:to>
    <xdr:sp macro="" textlink="">
      <xdr:nvSpPr>
        <xdr:cNvPr id="2" name="Llamada rectangular redondeada 3">
          <a:extLst>
            <a:ext uri="{FF2B5EF4-FFF2-40B4-BE49-F238E27FC236}">
              <a16:creationId xmlns:a16="http://schemas.microsoft.com/office/drawing/2014/main" id="{998778CB-BB69-426D-9331-88B50181E074}"/>
            </a:ext>
          </a:extLst>
        </xdr:cNvPr>
        <xdr:cNvSpPr/>
      </xdr:nvSpPr>
      <xdr:spPr>
        <a:xfrm>
          <a:off x="24886920" y="24384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27</xdr:col>
      <xdr:colOff>49530</xdr:colOff>
      <xdr:row>1</xdr:row>
      <xdr:rowOff>64770</xdr:rowOff>
    </xdr:from>
    <xdr:to>
      <xdr:col>27</xdr:col>
      <xdr:colOff>659130</xdr:colOff>
      <xdr:row>2</xdr:row>
      <xdr:rowOff>152400</xdr:rowOff>
    </xdr:to>
    <xdr:sp macro="" textlink="">
      <xdr:nvSpPr>
        <xdr:cNvPr id="3" name="Llamada rectangular redondeada 4">
          <a:extLst>
            <a:ext uri="{FF2B5EF4-FFF2-40B4-BE49-F238E27FC236}">
              <a16:creationId xmlns:a16="http://schemas.microsoft.com/office/drawing/2014/main" id="{6B1AA643-6EA5-4C54-B017-EAB4A05F0B07}"/>
            </a:ext>
          </a:extLst>
        </xdr:cNvPr>
        <xdr:cNvSpPr/>
      </xdr:nvSpPr>
      <xdr:spPr>
        <a:xfrm>
          <a:off x="25667970" y="24765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28</xdr:col>
      <xdr:colOff>182880</xdr:colOff>
      <xdr:row>1</xdr:row>
      <xdr:rowOff>41910</xdr:rowOff>
    </xdr:from>
    <xdr:to>
      <xdr:col>28</xdr:col>
      <xdr:colOff>792480</xdr:colOff>
      <xdr:row>2</xdr:row>
      <xdr:rowOff>129540</xdr:rowOff>
    </xdr:to>
    <xdr:sp macro="" textlink="">
      <xdr:nvSpPr>
        <xdr:cNvPr id="4" name="Llamada rectangular redondeada 6">
          <a:extLst>
            <a:ext uri="{FF2B5EF4-FFF2-40B4-BE49-F238E27FC236}">
              <a16:creationId xmlns:a16="http://schemas.microsoft.com/office/drawing/2014/main" id="{03754938-B338-4106-8E81-BD8D9C877D59}"/>
            </a:ext>
          </a:extLst>
        </xdr:cNvPr>
        <xdr:cNvSpPr/>
      </xdr:nvSpPr>
      <xdr:spPr>
        <a:xfrm>
          <a:off x="26593800" y="22479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29</xdr:col>
      <xdr:colOff>499109</xdr:colOff>
      <xdr:row>0</xdr:row>
      <xdr:rowOff>49530</xdr:rowOff>
    </xdr:from>
    <xdr:to>
      <xdr:col>31</xdr:col>
      <xdr:colOff>57149</xdr:colOff>
      <xdr:row>1</xdr:row>
      <xdr:rowOff>144780</xdr:rowOff>
    </xdr:to>
    <xdr:sp macro="" textlink="">
      <xdr:nvSpPr>
        <xdr:cNvPr id="5" name="Llamada rectangular redondeada 8">
          <a:extLst>
            <a:ext uri="{FF2B5EF4-FFF2-40B4-BE49-F238E27FC236}">
              <a16:creationId xmlns:a16="http://schemas.microsoft.com/office/drawing/2014/main" id="{7D359072-B60E-4A2C-8A61-08508D4428D7}"/>
            </a:ext>
          </a:extLst>
        </xdr:cNvPr>
        <xdr:cNvSpPr/>
      </xdr:nvSpPr>
      <xdr:spPr>
        <a:xfrm>
          <a:off x="27931109" y="49530"/>
          <a:ext cx="71628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19</xdr:col>
      <xdr:colOff>304800</xdr:colOff>
      <xdr:row>1</xdr:row>
      <xdr:rowOff>34290</xdr:rowOff>
    </xdr:from>
    <xdr:to>
      <xdr:col>19</xdr:col>
      <xdr:colOff>914400</xdr:colOff>
      <xdr:row>2</xdr:row>
      <xdr:rowOff>121920</xdr:rowOff>
    </xdr:to>
    <xdr:sp macro="" textlink="">
      <xdr:nvSpPr>
        <xdr:cNvPr id="6" name="Llamada rectangular redondeada 3">
          <a:extLst>
            <a:ext uri="{FF2B5EF4-FFF2-40B4-BE49-F238E27FC236}">
              <a16:creationId xmlns:a16="http://schemas.microsoft.com/office/drawing/2014/main" id="{EFE53922-9060-42B3-9392-36A6CE1F7C83}"/>
            </a:ext>
          </a:extLst>
        </xdr:cNvPr>
        <xdr:cNvSpPr/>
      </xdr:nvSpPr>
      <xdr:spPr>
        <a:xfrm>
          <a:off x="17800320" y="21717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60960</xdr:colOff>
      <xdr:row>1</xdr:row>
      <xdr:rowOff>60960</xdr:rowOff>
    </xdr:from>
    <xdr:to>
      <xdr:col>26</xdr:col>
      <xdr:colOff>670560</xdr:colOff>
      <xdr:row>2</xdr:row>
      <xdr:rowOff>148590</xdr:rowOff>
    </xdr:to>
    <xdr:sp macro="" textlink="">
      <xdr:nvSpPr>
        <xdr:cNvPr id="2" name="Llamada rectangular redondeada 3">
          <a:extLst>
            <a:ext uri="{FF2B5EF4-FFF2-40B4-BE49-F238E27FC236}">
              <a16:creationId xmlns:a16="http://schemas.microsoft.com/office/drawing/2014/main" id="{F91BAF7C-FDAE-4E16-B0D4-1C85F271BA0B}"/>
            </a:ext>
          </a:extLst>
        </xdr:cNvPr>
        <xdr:cNvSpPr/>
      </xdr:nvSpPr>
      <xdr:spPr>
        <a:xfrm>
          <a:off x="26807160" y="24384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27</xdr:col>
      <xdr:colOff>49530</xdr:colOff>
      <xdr:row>1</xdr:row>
      <xdr:rowOff>64770</xdr:rowOff>
    </xdr:from>
    <xdr:to>
      <xdr:col>27</xdr:col>
      <xdr:colOff>659130</xdr:colOff>
      <xdr:row>2</xdr:row>
      <xdr:rowOff>152400</xdr:rowOff>
    </xdr:to>
    <xdr:sp macro="" textlink="">
      <xdr:nvSpPr>
        <xdr:cNvPr id="3" name="Llamada rectangular redondeada 4">
          <a:extLst>
            <a:ext uri="{FF2B5EF4-FFF2-40B4-BE49-F238E27FC236}">
              <a16:creationId xmlns:a16="http://schemas.microsoft.com/office/drawing/2014/main" id="{E40B34A2-2550-4210-872C-B2D1752D06E1}"/>
            </a:ext>
          </a:extLst>
        </xdr:cNvPr>
        <xdr:cNvSpPr/>
      </xdr:nvSpPr>
      <xdr:spPr>
        <a:xfrm>
          <a:off x="27588210" y="24765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28</xdr:col>
      <xdr:colOff>182880</xdr:colOff>
      <xdr:row>1</xdr:row>
      <xdr:rowOff>41910</xdr:rowOff>
    </xdr:from>
    <xdr:to>
      <xdr:col>28</xdr:col>
      <xdr:colOff>792480</xdr:colOff>
      <xdr:row>2</xdr:row>
      <xdr:rowOff>129540</xdr:rowOff>
    </xdr:to>
    <xdr:sp macro="" textlink="">
      <xdr:nvSpPr>
        <xdr:cNvPr id="4" name="Llamada rectangular redondeada 6">
          <a:extLst>
            <a:ext uri="{FF2B5EF4-FFF2-40B4-BE49-F238E27FC236}">
              <a16:creationId xmlns:a16="http://schemas.microsoft.com/office/drawing/2014/main" id="{69B64EED-7340-4F51-B460-53DDF585ECD0}"/>
            </a:ext>
          </a:extLst>
        </xdr:cNvPr>
        <xdr:cNvSpPr/>
      </xdr:nvSpPr>
      <xdr:spPr>
        <a:xfrm>
          <a:off x="28514040" y="22479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29</xdr:col>
      <xdr:colOff>499109</xdr:colOff>
      <xdr:row>0</xdr:row>
      <xdr:rowOff>49530</xdr:rowOff>
    </xdr:from>
    <xdr:to>
      <xdr:col>31</xdr:col>
      <xdr:colOff>57149</xdr:colOff>
      <xdr:row>1</xdr:row>
      <xdr:rowOff>144780</xdr:rowOff>
    </xdr:to>
    <xdr:sp macro="" textlink="">
      <xdr:nvSpPr>
        <xdr:cNvPr id="5" name="Llamada rectangular redondeada 8">
          <a:extLst>
            <a:ext uri="{FF2B5EF4-FFF2-40B4-BE49-F238E27FC236}">
              <a16:creationId xmlns:a16="http://schemas.microsoft.com/office/drawing/2014/main" id="{58C3CF20-A074-4470-9B17-E3CF15E0DC9A}"/>
            </a:ext>
          </a:extLst>
        </xdr:cNvPr>
        <xdr:cNvSpPr/>
      </xdr:nvSpPr>
      <xdr:spPr>
        <a:xfrm>
          <a:off x="29851349" y="49530"/>
          <a:ext cx="71628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19</xdr:col>
      <xdr:colOff>304800</xdr:colOff>
      <xdr:row>1</xdr:row>
      <xdr:rowOff>34290</xdr:rowOff>
    </xdr:from>
    <xdr:to>
      <xdr:col>19</xdr:col>
      <xdr:colOff>914400</xdr:colOff>
      <xdr:row>2</xdr:row>
      <xdr:rowOff>121920</xdr:rowOff>
    </xdr:to>
    <xdr:sp macro="" textlink="">
      <xdr:nvSpPr>
        <xdr:cNvPr id="6" name="Llamada rectangular redondeada 3">
          <a:extLst>
            <a:ext uri="{FF2B5EF4-FFF2-40B4-BE49-F238E27FC236}">
              <a16:creationId xmlns:a16="http://schemas.microsoft.com/office/drawing/2014/main" id="{E96D805B-CE1A-467A-AEA7-FD8622110E36}"/>
            </a:ext>
          </a:extLst>
        </xdr:cNvPr>
        <xdr:cNvSpPr/>
      </xdr:nvSpPr>
      <xdr:spPr>
        <a:xfrm>
          <a:off x="19408140" y="21717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AINA\OneDrive\Documentos\2023\F20%202023\FCS.xlsx" TargetMode="External"/><Relationship Id="rId1" Type="http://schemas.openxmlformats.org/officeDocument/2006/relationships/externalLinkPath" Target="/Users/LAINA/OneDrive/Documentos/2023/F20%202023/ENERO/FC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LAINA\OneDrive\Documentos\2023\F20%202023\FCB.xlsx" TargetMode="External"/><Relationship Id="rId1" Type="http://schemas.openxmlformats.org/officeDocument/2006/relationships/externalLinkPath" Target="/Users/LAINA/OneDrive/Documentos/2023/F20%202023/ENERO/FCB.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LAINA\OneDrive\Documentos\2023\F20%202023\CREO.xlsx" TargetMode="External"/><Relationship Id="rId1" Type="http://schemas.openxmlformats.org/officeDocument/2006/relationships/externalLinkPath" Target="/Users/LAINA/OneDrive/Documentos/2023/F20%202023/ENERO/CREO.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LAINA\OneDrive\Documentos\2023\F20%202023\VIN.xlsx" TargetMode="External"/><Relationship Id="rId1" Type="http://schemas.openxmlformats.org/officeDocument/2006/relationships/externalLinkPath" Target="/Users/LAINA/OneDrive/Documentos/2023/F20%202023/ENERO/VIN.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LAINA\OneDrive\Documentos\2023\F20%202023\ENERO\VEX.xlsx" TargetMode="External"/><Relationship Id="rId1" Type="http://schemas.openxmlformats.org/officeDocument/2006/relationships/externalLinkPath" Target="/Users/Unimagdalena/Downloads/VEX.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LAINA\OneDrive\Documentos\2023\F20%202023\ENERO\VAD-ADM.xlsx" TargetMode="External"/><Relationship Id="rId1" Type="http://schemas.openxmlformats.org/officeDocument/2006/relationships/externalLinkPath" Target="/Users/Unimagdalena/Downloads/VAD-ADM.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LAINA\OneDrive\Documentos\2023\F20%202023\ENERO\DAD.xlsx" TargetMode="External"/><Relationship Id="rId1" Type="http://schemas.openxmlformats.org/officeDocument/2006/relationships/externalLinkPath" Target="/Users/LAINA/OneDrive/Documentos/2023/F20%202023/ENERO/D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atos"/>
    </sheetNames>
    <sheetDataSet>
      <sheetData sheetId="0"/>
      <sheetData sheetId="1">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Austeridad en la Contratación"/>
      <sheetName val="Datos"/>
    </sheetNames>
    <sheetDataSet>
      <sheetData sheetId="0"/>
      <sheetData sheetId="1"/>
      <sheetData sheetId="2">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atos"/>
    </sheetNames>
    <sheetDataSet>
      <sheetData sheetId="0"/>
      <sheetData sheetId="1">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Austeridad en la Contratación"/>
      <sheetName val="Datos"/>
    </sheetNames>
    <sheetDataSet>
      <sheetData sheetId="0"/>
      <sheetData sheetId="1"/>
      <sheetData sheetId="2">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atos"/>
    </sheetNames>
    <sheetDataSet>
      <sheetData sheetId="0"/>
      <sheetData sheetId="1">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_202112_f20_1a_cgdm (12)"/>
      <sheetName val="Listado de Contratos"/>
    </sheetNames>
    <sheetDataSet>
      <sheetData sheetId="0">
        <row r="20">
          <cell r="B20" t="str">
            <v>UNIVERSIDAD DEL MAGDALENA</v>
          </cell>
          <cell r="C20" t="str">
            <v>FUNCIONAMIENTO</v>
          </cell>
          <cell r="D20" t="str">
            <v>OTRO SECTOR</v>
          </cell>
        </row>
        <row r="21">
          <cell r="B21" t="str">
            <v>UNIVERSIDAD DEL MAGDALENA</v>
          </cell>
          <cell r="C21" t="str">
            <v>FUNCIONAMIENTO</v>
          </cell>
          <cell r="D21" t="str">
            <v>OTRO SECTOR</v>
          </cell>
        </row>
        <row r="22">
          <cell r="B22" t="str">
            <v>UNIVERSIDAD DEL MAGDALENA</v>
          </cell>
          <cell r="C22" t="str">
            <v>INVERSION</v>
          </cell>
          <cell r="D22" t="str">
            <v>OTRO SECTOR</v>
          </cell>
        </row>
        <row r="23">
          <cell r="B23" t="str">
            <v>UNIVERSIDAD DEL MAGDALENA</v>
          </cell>
          <cell r="C23" t="str">
            <v>INVERSION</v>
          </cell>
          <cell r="D23" t="str">
            <v>OTRO SECTOR</v>
          </cell>
        </row>
        <row r="24">
          <cell r="B24" t="str">
            <v>UNIVERSIDAD DEL MAGDALENA</v>
          </cell>
          <cell r="C24" t="str">
            <v>INVERSION</v>
          </cell>
          <cell r="D24" t="str">
            <v>OTRO SECTOR</v>
          </cell>
        </row>
        <row r="25">
          <cell r="B25" t="str">
            <v>UNIVERSIDAD DEL MAGDALENA</v>
          </cell>
          <cell r="C25" t="str">
            <v>INVERSION</v>
          </cell>
          <cell r="D25" t="str">
            <v>OTRO SECTOR</v>
          </cell>
        </row>
        <row r="26">
          <cell r="B26" t="str">
            <v>UNIVERSIDAD DEL MAGDALENA</v>
          </cell>
          <cell r="C26" t="str">
            <v>INVERSION</v>
          </cell>
          <cell r="D26" t="str">
            <v>OTRO SECTOR</v>
          </cell>
        </row>
        <row r="27">
          <cell r="B27" t="str">
            <v>UNIVERSIDAD DEL MAGDALENA</v>
          </cell>
          <cell r="C27" t="str">
            <v>INVERSION</v>
          </cell>
          <cell r="D27" t="str">
            <v>OTRO SECTOR</v>
          </cell>
        </row>
        <row r="28">
          <cell r="B28" t="str">
            <v>UNIVERSIDAD DEL MAGDALENA</v>
          </cell>
          <cell r="C28" t="str">
            <v>INVERSION</v>
          </cell>
          <cell r="D28" t="str">
            <v>OTRO SECTOR</v>
          </cell>
        </row>
        <row r="29">
          <cell r="B29" t="str">
            <v>UNIVERSIDAD DEL MAGDALENA</v>
          </cell>
          <cell r="C29" t="str">
            <v>INVERSION</v>
          </cell>
          <cell r="D29" t="str">
            <v>OTRO SECTOR</v>
          </cell>
        </row>
        <row r="30">
          <cell r="B30" t="str">
            <v>UNIVERSIDAD DEL MAGDALENA</v>
          </cell>
          <cell r="C30" t="str">
            <v>INVERSION</v>
          </cell>
          <cell r="D30" t="str">
            <v>OTRO SECTOR</v>
          </cell>
        </row>
        <row r="31">
          <cell r="B31" t="str">
            <v>UNIVERSIDAD DEL MAGDALENA</v>
          </cell>
          <cell r="C31" t="str">
            <v>INVERSION</v>
          </cell>
          <cell r="D31" t="str">
            <v>OTRO SECTOR</v>
          </cell>
        </row>
        <row r="32">
          <cell r="B32" t="str">
            <v>UNIVERSIDAD DEL MAGDALENA</v>
          </cell>
          <cell r="C32" t="str">
            <v>INVERSION</v>
          </cell>
          <cell r="D32" t="str">
            <v>OTRO SECTOR</v>
          </cell>
        </row>
        <row r="33">
          <cell r="B33" t="str">
            <v>UNIVERSIDAD DEL MAGDALENA</v>
          </cell>
          <cell r="C33" t="str">
            <v>INVERSION</v>
          </cell>
          <cell r="D33" t="str">
            <v>OTRO SECTOR</v>
          </cell>
        </row>
        <row r="34">
          <cell r="B34" t="str">
            <v>UNIVERSIDAD DEL MAGDALENA</v>
          </cell>
          <cell r="C34" t="str">
            <v>INVERSION</v>
          </cell>
          <cell r="D34" t="str">
            <v>OTRO SECTOR</v>
          </cell>
        </row>
        <row r="35">
          <cell r="B35" t="str">
            <v>UNIVERSIDAD DEL MAGDALENA</v>
          </cell>
          <cell r="C35" t="str">
            <v>INVERSION</v>
          </cell>
          <cell r="D35" t="str">
            <v>OTRO SECTOR</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atos"/>
    </sheetNames>
    <sheetDataSet>
      <sheetData sheetId="0"/>
      <sheetData sheetId="1">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3855728&amp;isFromPublicArea=True&amp;isModal=true&amp;asPopupView=tru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community.secop.gov.co/Public/Tendering/ContractNoticePhases/View?PPI=CO1.PPI.22899277&amp;isFromPublicArea=True&amp;isModal=False" TargetMode="External"/><Relationship Id="rId1" Type="http://schemas.openxmlformats.org/officeDocument/2006/relationships/hyperlink" Target="https://community.secop.gov.co/Public/Tendering/ContractNoticePhases/View?PPI=CO1.PPI.22821578&amp;isFromPublicArea=True&amp;isModal=Fals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81D11-3508-41CB-A5D7-25E0C12B57AF}">
  <dimension ref="A1:AF7"/>
  <sheetViews>
    <sheetView workbookViewId="0">
      <selection activeCell="E10" sqref="E10"/>
    </sheetView>
  </sheetViews>
  <sheetFormatPr baseColWidth="10" defaultRowHeight="14.4" x14ac:dyDescent="0.3"/>
  <cols>
    <col min="3" max="3" width="21.21875" customWidth="1"/>
    <col min="5" max="5" width="21.109375" customWidth="1"/>
    <col min="8" max="8" width="24.21875" customWidth="1"/>
    <col min="9" max="9" width="16.6640625" customWidth="1"/>
    <col min="23" max="23" width="28.33203125" customWidth="1"/>
  </cols>
  <sheetData>
    <row r="1" spans="1:32" x14ac:dyDescent="0.3">
      <c r="A1" s="112" t="s">
        <v>85</v>
      </c>
      <c r="B1" s="112"/>
      <c r="C1" s="112"/>
      <c r="D1" s="112"/>
      <c r="E1" t="s">
        <v>41</v>
      </c>
      <c r="G1" s="113" t="s">
        <v>115</v>
      </c>
      <c r="H1" s="113"/>
      <c r="I1" s="29">
        <v>1000000</v>
      </c>
    </row>
    <row r="2" spans="1:32" ht="15" customHeight="1" x14ac:dyDescent="0.3">
      <c r="A2" s="114" t="s">
        <v>22</v>
      </c>
      <c r="B2" s="114"/>
      <c r="C2" s="114"/>
      <c r="D2" s="115" t="s">
        <v>34</v>
      </c>
      <c r="E2" s="115"/>
      <c r="F2" s="115"/>
      <c r="G2" s="116" t="s">
        <v>101</v>
      </c>
      <c r="H2" s="116"/>
      <c r="I2" s="21">
        <f>VLOOKUP($D$2,[2]Datos!$B$20:$C$35,2,FALSE)</f>
        <v>42</v>
      </c>
      <c r="J2" s="22" t="s">
        <v>86</v>
      </c>
      <c r="K2" s="118" t="str">
        <f>VLOOKUP($D$2,[2]Datos!$B$20:$D$35,3,FALSE)</f>
        <v>Sobre los recursos y fondos que segun las funciones esten a su cargo, proyectos del plan de acción que sea responsable, y aquellos generados en convenios o contratos</v>
      </c>
      <c r="L2" s="118"/>
      <c r="M2" s="118"/>
      <c r="N2" s="118"/>
      <c r="O2" s="118"/>
      <c r="P2" s="118"/>
    </row>
    <row r="3" spans="1:32" ht="15.75" customHeight="1" x14ac:dyDescent="0.3">
      <c r="G3" s="117"/>
      <c r="H3" s="117"/>
      <c r="I3" s="21">
        <f>I2*I1</f>
        <v>42000000</v>
      </c>
      <c r="J3" s="22" t="s">
        <v>94</v>
      </c>
      <c r="K3" s="119"/>
      <c r="L3" s="119"/>
      <c r="M3" s="119"/>
      <c r="N3" s="119"/>
      <c r="O3" s="119"/>
      <c r="P3" s="119"/>
      <c r="AD3" s="111" t="s">
        <v>81</v>
      </c>
      <c r="AE3" s="111"/>
      <c r="AF3" s="111"/>
    </row>
    <row r="4" spans="1:32" s="7" customFormat="1" ht="124.2" x14ac:dyDescent="0.3">
      <c r="A4" s="23" t="s">
        <v>0</v>
      </c>
      <c r="B4" s="23" t="s">
        <v>1</v>
      </c>
      <c r="C4" s="24" t="s">
        <v>2</v>
      </c>
      <c r="D4" s="23" t="s">
        <v>3</v>
      </c>
      <c r="E4" s="24" t="s">
        <v>4</v>
      </c>
      <c r="F4" s="23" t="s">
        <v>5</v>
      </c>
      <c r="G4" s="24" t="s">
        <v>6</v>
      </c>
      <c r="H4" s="24" t="s">
        <v>7</v>
      </c>
      <c r="I4" s="25" t="s">
        <v>8</v>
      </c>
      <c r="J4" s="24" t="s">
        <v>104</v>
      </c>
      <c r="K4" s="26" t="s">
        <v>9</v>
      </c>
      <c r="L4" s="26" t="s">
        <v>10</v>
      </c>
      <c r="M4" s="32" t="s">
        <v>108</v>
      </c>
      <c r="N4" s="24" t="s">
        <v>11</v>
      </c>
      <c r="O4" s="24" t="s">
        <v>12</v>
      </c>
      <c r="P4" s="24" t="s">
        <v>13</v>
      </c>
      <c r="Q4" s="27" t="s">
        <v>14</v>
      </c>
      <c r="R4" s="27" t="s">
        <v>15</v>
      </c>
      <c r="S4" s="27" t="s">
        <v>105</v>
      </c>
      <c r="T4" s="27" t="s">
        <v>106</v>
      </c>
      <c r="U4" s="24" t="s">
        <v>107</v>
      </c>
      <c r="V4" s="28" t="s">
        <v>16</v>
      </c>
      <c r="W4" s="28" t="s">
        <v>17</v>
      </c>
      <c r="X4" s="28" t="s">
        <v>18</v>
      </c>
      <c r="Y4" s="24" t="s">
        <v>19</v>
      </c>
      <c r="Z4" s="24" t="s">
        <v>20</v>
      </c>
      <c r="AA4" s="24" t="s">
        <v>53</v>
      </c>
      <c r="AB4" s="24" t="s">
        <v>54</v>
      </c>
      <c r="AC4" s="27" t="s">
        <v>96</v>
      </c>
      <c r="AD4" s="24" t="s">
        <v>84</v>
      </c>
      <c r="AE4" s="24" t="s">
        <v>82</v>
      </c>
      <c r="AF4" s="24" t="s">
        <v>83</v>
      </c>
    </row>
    <row r="5" spans="1:32" s="4" customFormat="1" x14ac:dyDescent="0.3">
      <c r="A5" s="16">
        <v>891780111</v>
      </c>
      <c r="B5" s="16" t="s">
        <v>55</v>
      </c>
      <c r="C5" s="14" t="s">
        <v>57</v>
      </c>
      <c r="D5" s="16" t="s">
        <v>61</v>
      </c>
      <c r="E5" s="45" t="s">
        <v>1457</v>
      </c>
      <c r="F5" s="16" t="s">
        <v>62</v>
      </c>
      <c r="G5" s="1" t="s">
        <v>70</v>
      </c>
      <c r="H5" s="1" t="s">
        <v>74</v>
      </c>
      <c r="I5" s="91">
        <v>17050000</v>
      </c>
      <c r="J5" s="1"/>
      <c r="K5" s="2"/>
      <c r="L5" s="2"/>
      <c r="M5" s="31">
        <f>I5+K5-L5</f>
        <v>17050000</v>
      </c>
      <c r="N5" s="45">
        <v>1082907794</v>
      </c>
      <c r="O5" s="92" t="s">
        <v>1449</v>
      </c>
      <c r="P5" s="93" t="s">
        <v>1450</v>
      </c>
      <c r="Q5" s="48">
        <v>44952</v>
      </c>
      <c r="R5" s="48">
        <v>44952</v>
      </c>
      <c r="S5" s="48">
        <v>45103</v>
      </c>
      <c r="T5" s="3"/>
      <c r="U5" s="30"/>
      <c r="V5" s="94">
        <v>0</v>
      </c>
      <c r="W5" s="95">
        <v>17050000</v>
      </c>
      <c r="X5" s="96">
        <v>0.2</v>
      </c>
      <c r="Y5" s="45">
        <v>72148417</v>
      </c>
      <c r="Z5" s="45" t="s">
        <v>1451</v>
      </c>
      <c r="AA5" s="1" t="s">
        <v>892</v>
      </c>
      <c r="AB5" s="1" t="s">
        <v>892</v>
      </c>
      <c r="AC5" s="3"/>
      <c r="AD5" s="97" t="s">
        <v>1452</v>
      </c>
      <c r="AE5" s="15" t="s">
        <v>891</v>
      </c>
      <c r="AF5" s="15" t="s">
        <v>891</v>
      </c>
    </row>
    <row r="6" spans="1:32" s="4" customFormat="1" x14ac:dyDescent="0.3">
      <c r="A6" s="16">
        <v>891780111</v>
      </c>
      <c r="B6" s="16" t="s">
        <v>55</v>
      </c>
      <c r="C6" s="14" t="s">
        <v>57</v>
      </c>
      <c r="D6" s="16" t="s">
        <v>61</v>
      </c>
      <c r="E6" s="45" t="s">
        <v>1458</v>
      </c>
      <c r="F6" s="16" t="s">
        <v>62</v>
      </c>
      <c r="G6" s="1" t="s">
        <v>70</v>
      </c>
      <c r="H6" s="1" t="s">
        <v>74</v>
      </c>
      <c r="I6" s="91">
        <v>19250000</v>
      </c>
      <c r="J6" s="1"/>
      <c r="K6" s="2"/>
      <c r="L6" s="2"/>
      <c r="M6" s="31">
        <v>19250000</v>
      </c>
      <c r="N6" s="45">
        <v>1082862655</v>
      </c>
      <c r="O6" s="45" t="s">
        <v>1453</v>
      </c>
      <c r="P6" s="45" t="s">
        <v>1454</v>
      </c>
      <c r="Q6" s="48">
        <v>44951</v>
      </c>
      <c r="R6" s="48">
        <v>44952</v>
      </c>
      <c r="S6" s="48">
        <v>45103</v>
      </c>
      <c r="T6" s="3"/>
      <c r="U6" s="30"/>
      <c r="V6" s="98">
        <v>0</v>
      </c>
      <c r="W6" s="99">
        <v>19250000</v>
      </c>
      <c r="X6" s="100">
        <v>0.2</v>
      </c>
      <c r="Y6" s="45">
        <v>12548945</v>
      </c>
      <c r="Z6" s="45" t="s">
        <v>1455</v>
      </c>
      <c r="AA6" s="1" t="s">
        <v>892</v>
      </c>
      <c r="AB6" s="1" t="s">
        <v>892</v>
      </c>
      <c r="AC6" s="3"/>
      <c r="AD6" s="97" t="s">
        <v>1456</v>
      </c>
      <c r="AE6" s="15" t="s">
        <v>891</v>
      </c>
      <c r="AF6" s="15" t="s">
        <v>891</v>
      </c>
    </row>
    <row r="7" spans="1:32" s="5" customFormat="1" x14ac:dyDescent="0.3">
      <c r="A7" s="10"/>
      <c r="B7" s="11"/>
      <c r="C7" s="10" t="s">
        <v>21</v>
      </c>
      <c r="D7" s="12"/>
      <c r="E7" s="11">
        <f>COUNTA(E5:E6)</f>
        <v>2</v>
      </c>
      <c r="F7" s="11"/>
      <c r="G7" s="11"/>
      <c r="H7" s="12"/>
      <c r="I7" s="13"/>
      <c r="J7" s="11">
        <f>COUNTA(J5:J6)</f>
        <v>0</v>
      </c>
      <c r="K7" s="13">
        <f>SUM(K5:K6)</f>
        <v>0</v>
      </c>
      <c r="L7" s="13">
        <f>SUM(L5:L6)</f>
        <v>0</v>
      </c>
      <c r="M7" s="13"/>
      <c r="N7" s="11"/>
      <c r="O7" s="11"/>
      <c r="P7" s="11"/>
      <c r="Q7" s="11"/>
      <c r="R7" s="11"/>
      <c r="S7" s="11"/>
      <c r="T7" s="11"/>
      <c r="U7" s="11">
        <f>SUM(U5:U6)</f>
        <v>0</v>
      </c>
      <c r="V7" s="13">
        <f>SUM(V5:V6)</f>
        <v>0</v>
      </c>
      <c r="W7" s="13">
        <f>SUM(W5:W6)</f>
        <v>36300000</v>
      </c>
      <c r="X7" s="11"/>
      <c r="Y7" s="11"/>
      <c r="Z7" s="11"/>
      <c r="AA7" s="11"/>
      <c r="AB7" s="11"/>
      <c r="AC7" s="11"/>
      <c r="AD7" s="11"/>
      <c r="AE7" s="11"/>
      <c r="AF7" s="11"/>
    </row>
  </sheetData>
  <mergeCells count="7">
    <mergeCell ref="AD3:AF3"/>
    <mergeCell ref="A1:D1"/>
    <mergeCell ref="G1:H1"/>
    <mergeCell ref="A2:C2"/>
    <mergeCell ref="D2:F2"/>
    <mergeCell ref="G2:H3"/>
    <mergeCell ref="K2:P3"/>
  </mergeCells>
  <conditionalFormatting sqref="D2">
    <cfRule type="containsText" dxfId="17" priority="2" operator="containsText" text="Seleccione Ordenador">
      <formula>NOT(ISERROR(SEARCH("Seleccione Ordenador",D2)))</formula>
    </cfRule>
  </conditionalFormatting>
  <conditionalFormatting sqref="E1">
    <cfRule type="containsText" dxfId="16" priority="1" operator="containsText" text="Seleccione Periodo">
      <formula>NOT(ISERROR(SEARCH("Seleccione Periodo",E1)))</formula>
    </cfRule>
  </conditionalFormatting>
  <dataValidations count="8">
    <dataValidation type="list" allowBlank="1" showInputMessage="1" showErrorMessage="1" sqref="AA5:AB6" xr:uid="{68FB0A1B-E160-48E2-BC7B-259996DBE223}">
      <formula1>"SI,NO"</formula1>
    </dataValidation>
    <dataValidation type="list" allowBlank="1" showInputMessage="1" showErrorMessage="1" sqref="AF5:AF6" xr:uid="{281944F5-5A04-4F32-B7F3-634065B0DFC4}">
      <formula1>"SI,NA por TIPO Contrato"</formula1>
    </dataValidation>
    <dataValidation type="list" allowBlank="1" showInputMessage="1" showErrorMessage="1" sqref="AE5:AE6" xr:uid="{5C56C95B-5594-4925-9208-27753BE216BB}">
      <formula1>"SI,NO HA INICIADO"</formula1>
    </dataValidation>
    <dataValidation type="list" allowBlank="1" showInputMessage="1" showErrorMessage="1" sqref="H5:H6" xr:uid="{B7ED2273-B5AE-4AA9-9A09-946B72FD1D69}">
      <formula1>tipologia</formula1>
    </dataValidation>
    <dataValidation type="list" allowBlank="1" showInputMessage="1" showErrorMessage="1" sqref="G5:G6" xr:uid="{158117D0-6566-4385-ADF8-E0CE83340C91}">
      <formula1>modalidad</formula1>
    </dataValidation>
    <dataValidation type="list" allowBlank="1" showInputMessage="1" showErrorMessage="1" sqref="C5:C6" xr:uid="{72EE2451-9621-41F6-AD05-A88EDF5ACD32}">
      <formula1>rubro</formula1>
    </dataValidation>
    <dataValidation type="list" allowBlank="1" showInputMessage="1" showErrorMessage="1" sqref="E1" xr:uid="{57262DA9-1257-4BB3-A9E4-BBBE19CF05ED}">
      <formula1>cortea</formula1>
    </dataValidation>
    <dataValidation type="list" allowBlank="1" showInputMessage="1" showErrorMessage="1" sqref="D2" xr:uid="{1FFDCDC2-E272-4319-AE91-BF76D8A6A86B}">
      <formula1>Delegatarios</formula1>
    </dataValidation>
  </dataValidations>
  <hyperlinks>
    <hyperlink ref="AD6" display="https://www.secop.gov.co/CO1BusinessLine/Tendering/BuyerWorkArea/Index?docUniqueIdentifier=CO1.BDOS.3866067&amp;prevCtxUrl=https%3a%2f%2fwww.secop.gov.co%2fCO1BusinessLine%2fTendering%2fBuyerDossierWorkspace%2fIndex%3fcreateDateFrom%3d03%2f08%2f2022+15%3a29%3" xr:uid="{D9F22EF9-DF47-406A-B0D9-6B38571CD1D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96CAA-DBEF-4111-803B-BAECA871AD10}">
  <dimension ref="A1:AF9"/>
  <sheetViews>
    <sheetView workbookViewId="0">
      <selection activeCell="E8" sqref="E8"/>
    </sheetView>
  </sheetViews>
  <sheetFormatPr baseColWidth="10" defaultRowHeight="14.4" x14ac:dyDescent="0.3"/>
  <cols>
    <col min="3" max="3" width="11.5546875" customWidth="1"/>
    <col min="5" max="5" width="23.6640625" customWidth="1"/>
    <col min="9" max="9" width="18.44140625" customWidth="1"/>
    <col min="11" max="11" width="17.109375" customWidth="1"/>
    <col min="13" max="13" width="19.44140625" customWidth="1"/>
    <col min="21" max="21" width="11.5546875" customWidth="1"/>
    <col min="22" max="22" width="17.21875" customWidth="1"/>
    <col min="23" max="23" width="16.44140625" customWidth="1"/>
  </cols>
  <sheetData>
    <row r="1" spans="1:32" x14ac:dyDescent="0.3">
      <c r="A1" s="112" t="s">
        <v>85</v>
      </c>
      <c r="B1" s="112"/>
      <c r="C1" s="112"/>
      <c r="D1" s="112"/>
      <c r="E1" t="s">
        <v>41</v>
      </c>
      <c r="G1" s="113" t="s">
        <v>115</v>
      </c>
      <c r="H1" s="113"/>
      <c r="I1" s="29">
        <v>1160000</v>
      </c>
    </row>
    <row r="2" spans="1:32" ht="15" customHeight="1" x14ac:dyDescent="0.3">
      <c r="A2" s="114" t="s">
        <v>22</v>
      </c>
      <c r="B2" s="114"/>
      <c r="C2" s="114"/>
      <c r="D2" s="115" t="s">
        <v>36</v>
      </c>
      <c r="E2" s="115"/>
      <c r="F2" s="115"/>
      <c r="G2" s="116" t="s">
        <v>101</v>
      </c>
      <c r="H2" s="116"/>
      <c r="I2" s="21">
        <f>VLOOKUP($D$2,[1]Datos!$B$20:$C$35,2,FALSE)</f>
        <v>42</v>
      </c>
      <c r="J2" s="22" t="s">
        <v>86</v>
      </c>
      <c r="K2" s="118" t="str">
        <f>VLOOKUP($D$2,[1]Datos!$B$20:$D$35,3,FALSE)</f>
        <v>Sobre los recursos y fondos que segun las funciones esten a su cargo, proyectos del plan de acción que sea responsable, y aquellos generados en convenios o contratos</v>
      </c>
      <c r="L2" s="118"/>
      <c r="M2" s="118"/>
      <c r="N2" s="118"/>
      <c r="O2" s="118"/>
      <c r="P2" s="118"/>
    </row>
    <row r="3" spans="1:32" ht="15.75" customHeight="1" x14ac:dyDescent="0.3">
      <c r="G3" s="117"/>
      <c r="H3" s="117"/>
      <c r="I3" s="21">
        <f>I2*I1</f>
        <v>48720000</v>
      </c>
      <c r="J3" s="22" t="s">
        <v>94</v>
      </c>
      <c r="K3" s="119"/>
      <c r="L3" s="119"/>
      <c r="M3" s="119"/>
      <c r="N3" s="119"/>
      <c r="O3" s="119"/>
      <c r="P3" s="119"/>
      <c r="AD3" s="111" t="s">
        <v>81</v>
      </c>
      <c r="AE3" s="111"/>
      <c r="AF3" s="111"/>
    </row>
    <row r="4" spans="1:32" s="7" customFormat="1" ht="124.2" x14ac:dyDescent="0.3">
      <c r="A4" s="23" t="s">
        <v>0</v>
      </c>
      <c r="B4" s="23" t="s">
        <v>1</v>
      </c>
      <c r="C4" s="24" t="s">
        <v>2</v>
      </c>
      <c r="D4" s="23" t="s">
        <v>3</v>
      </c>
      <c r="E4" s="24" t="s">
        <v>4</v>
      </c>
      <c r="F4" s="23" t="s">
        <v>5</v>
      </c>
      <c r="G4" s="24" t="s">
        <v>6</v>
      </c>
      <c r="H4" s="24" t="s">
        <v>7</v>
      </c>
      <c r="I4" s="25" t="s">
        <v>8</v>
      </c>
      <c r="J4" s="24" t="s">
        <v>104</v>
      </c>
      <c r="K4" s="26" t="s">
        <v>9</v>
      </c>
      <c r="L4" s="26" t="s">
        <v>10</v>
      </c>
      <c r="M4" s="32" t="s">
        <v>108</v>
      </c>
      <c r="N4" s="24" t="s">
        <v>11</v>
      </c>
      <c r="O4" s="24" t="s">
        <v>12</v>
      </c>
      <c r="P4" s="24" t="s">
        <v>13</v>
      </c>
      <c r="Q4" s="27" t="s">
        <v>14</v>
      </c>
      <c r="R4" s="27" t="s">
        <v>15</v>
      </c>
      <c r="S4" s="27" t="s">
        <v>105</v>
      </c>
      <c r="T4" s="27" t="s">
        <v>106</v>
      </c>
      <c r="U4" s="24" t="s">
        <v>107</v>
      </c>
      <c r="V4" s="28" t="s">
        <v>16</v>
      </c>
      <c r="W4" s="28" t="s">
        <v>17</v>
      </c>
      <c r="X4" s="28" t="s">
        <v>18</v>
      </c>
      <c r="Y4" s="24" t="s">
        <v>19</v>
      </c>
      <c r="Z4" s="24" t="s">
        <v>20</v>
      </c>
      <c r="AA4" s="24" t="s">
        <v>53</v>
      </c>
      <c r="AB4" s="24" t="s">
        <v>54</v>
      </c>
      <c r="AC4" s="27" t="s">
        <v>96</v>
      </c>
      <c r="AD4" s="24" t="s">
        <v>84</v>
      </c>
      <c r="AE4" s="24" t="s">
        <v>82</v>
      </c>
      <c r="AF4" s="24" t="s">
        <v>83</v>
      </c>
    </row>
    <row r="5" spans="1:32" s="4" customFormat="1" x14ac:dyDescent="0.3">
      <c r="A5" s="16">
        <v>891780111</v>
      </c>
      <c r="B5" s="16" t="s">
        <v>55</v>
      </c>
      <c r="C5" s="14" t="s">
        <v>57</v>
      </c>
      <c r="D5" s="16" t="s">
        <v>61</v>
      </c>
      <c r="E5" s="1" t="s">
        <v>1213</v>
      </c>
      <c r="F5" s="16" t="s">
        <v>62</v>
      </c>
      <c r="G5" s="1" t="s">
        <v>70</v>
      </c>
      <c r="H5" s="1" t="s">
        <v>74</v>
      </c>
      <c r="I5" s="30">
        <v>16000000</v>
      </c>
      <c r="J5" s="1"/>
      <c r="K5" s="2"/>
      <c r="L5" s="2"/>
      <c r="M5" s="31">
        <v>16000000</v>
      </c>
      <c r="N5" s="1">
        <v>1082961539</v>
      </c>
      <c r="O5" s="1" t="s">
        <v>1212</v>
      </c>
      <c r="P5" s="1" t="s">
        <v>1214</v>
      </c>
      <c r="Q5" s="3">
        <v>44945</v>
      </c>
      <c r="R5" s="3">
        <v>44945</v>
      </c>
      <c r="S5" s="3">
        <v>45107</v>
      </c>
      <c r="T5" s="3"/>
      <c r="U5" s="30"/>
      <c r="V5" s="30"/>
      <c r="W5" s="30">
        <v>16000000</v>
      </c>
      <c r="X5" s="34">
        <v>1</v>
      </c>
      <c r="Y5" s="35">
        <v>41947381</v>
      </c>
      <c r="Z5" s="35" t="s">
        <v>897</v>
      </c>
      <c r="AA5" s="35" t="s">
        <v>892</v>
      </c>
      <c r="AB5" s="35" t="s">
        <v>892</v>
      </c>
      <c r="AC5" s="36"/>
      <c r="AD5" s="15" t="s">
        <v>1215</v>
      </c>
      <c r="AE5" s="15" t="s">
        <v>891</v>
      </c>
      <c r="AF5" s="15" t="s">
        <v>891</v>
      </c>
    </row>
    <row r="6" spans="1:32" s="4" customFormat="1" x14ac:dyDescent="0.3">
      <c r="A6" s="16">
        <v>891780111</v>
      </c>
      <c r="B6" s="16" t="s">
        <v>55</v>
      </c>
      <c r="C6" s="14" t="s">
        <v>57</v>
      </c>
      <c r="D6" s="16" t="s">
        <v>61</v>
      </c>
      <c r="E6" s="1" t="s">
        <v>1216</v>
      </c>
      <c r="F6" s="16" t="s">
        <v>62</v>
      </c>
      <c r="G6" s="1" t="s">
        <v>70</v>
      </c>
      <c r="H6" s="1" t="s">
        <v>74</v>
      </c>
      <c r="I6" s="30">
        <v>20900000</v>
      </c>
      <c r="J6" s="1"/>
      <c r="K6" s="2"/>
      <c r="L6" s="2"/>
      <c r="M6" s="31">
        <v>20900000</v>
      </c>
      <c r="N6" s="1">
        <v>57291132</v>
      </c>
      <c r="O6" s="1" t="s">
        <v>1217</v>
      </c>
      <c r="P6" s="1" t="s">
        <v>1218</v>
      </c>
      <c r="Q6" s="3">
        <v>44950</v>
      </c>
      <c r="R6" s="3">
        <v>44950</v>
      </c>
      <c r="S6" s="3">
        <v>45107</v>
      </c>
      <c r="T6" s="3"/>
      <c r="U6" s="30"/>
      <c r="V6" s="30"/>
      <c r="W6" s="30">
        <v>20900000</v>
      </c>
      <c r="X6" s="34">
        <v>1</v>
      </c>
      <c r="Y6" s="35">
        <v>41947381</v>
      </c>
      <c r="Z6" s="35" t="s">
        <v>897</v>
      </c>
      <c r="AA6" s="35" t="s">
        <v>892</v>
      </c>
      <c r="AB6" s="35" t="s">
        <v>892</v>
      </c>
      <c r="AC6" s="36"/>
      <c r="AD6" s="15" t="s">
        <v>1219</v>
      </c>
      <c r="AE6" s="15" t="s">
        <v>891</v>
      </c>
      <c r="AF6" s="15" t="s">
        <v>891</v>
      </c>
    </row>
    <row r="7" spans="1:32" s="4" customFormat="1" x14ac:dyDescent="0.3">
      <c r="A7" s="16">
        <v>891780111</v>
      </c>
      <c r="B7" s="16" t="s">
        <v>55</v>
      </c>
      <c r="C7" s="14" t="s">
        <v>57</v>
      </c>
      <c r="D7" s="16" t="s">
        <v>61</v>
      </c>
      <c r="E7" s="1" t="s">
        <v>1220</v>
      </c>
      <c r="F7" s="16" t="s">
        <v>62</v>
      </c>
      <c r="G7" s="1" t="s">
        <v>70</v>
      </c>
      <c r="H7" s="1" t="s">
        <v>74</v>
      </c>
      <c r="I7" s="30">
        <v>20900000</v>
      </c>
      <c r="J7" s="1"/>
      <c r="K7" s="2"/>
      <c r="L7" s="2"/>
      <c r="M7" s="31">
        <v>20900000</v>
      </c>
      <c r="N7" s="1">
        <v>1083027929</v>
      </c>
      <c r="O7" s="1" t="s">
        <v>1221</v>
      </c>
      <c r="P7" s="1" t="s">
        <v>1222</v>
      </c>
      <c r="Q7" s="3">
        <v>44950</v>
      </c>
      <c r="R7" s="3">
        <v>44950</v>
      </c>
      <c r="S7" s="3">
        <v>45107</v>
      </c>
      <c r="T7" s="3"/>
      <c r="U7" s="30"/>
      <c r="V7" s="30"/>
      <c r="W7" s="30">
        <v>20900000</v>
      </c>
      <c r="X7" s="34">
        <v>1</v>
      </c>
      <c r="Y7" s="35">
        <v>41947381</v>
      </c>
      <c r="Z7" s="35" t="s">
        <v>897</v>
      </c>
      <c r="AA7" s="35" t="s">
        <v>892</v>
      </c>
      <c r="AB7" s="35" t="s">
        <v>892</v>
      </c>
      <c r="AC7" s="36"/>
      <c r="AD7" s="15" t="s">
        <v>1223</v>
      </c>
      <c r="AE7" s="15" t="s">
        <v>891</v>
      </c>
      <c r="AF7" s="15" t="s">
        <v>891</v>
      </c>
    </row>
    <row r="8" spans="1:32" s="4" customFormat="1" x14ac:dyDescent="0.3">
      <c r="A8" s="16">
        <v>891780111</v>
      </c>
      <c r="B8" s="16" t="s">
        <v>55</v>
      </c>
      <c r="C8" s="14" t="s">
        <v>57</v>
      </c>
      <c r="D8" s="16" t="s">
        <v>61</v>
      </c>
      <c r="E8" s="1" t="s">
        <v>1224</v>
      </c>
      <c r="F8" s="16" t="s">
        <v>62</v>
      </c>
      <c r="G8" s="1" t="s">
        <v>70</v>
      </c>
      <c r="H8" s="1" t="s">
        <v>74</v>
      </c>
      <c r="I8" s="30">
        <v>18150000</v>
      </c>
      <c r="J8" s="1"/>
      <c r="K8" s="2"/>
      <c r="L8" s="2"/>
      <c r="M8" s="31">
        <v>18150000</v>
      </c>
      <c r="N8" s="1">
        <v>1082986396</v>
      </c>
      <c r="O8" s="1" t="s">
        <v>1225</v>
      </c>
      <c r="P8" s="1" t="s">
        <v>1226</v>
      </c>
      <c r="Q8" s="3">
        <v>44950</v>
      </c>
      <c r="R8" s="3">
        <v>44950</v>
      </c>
      <c r="S8" s="3">
        <v>45107</v>
      </c>
      <c r="T8" s="3"/>
      <c r="U8" s="30"/>
      <c r="V8" s="30"/>
      <c r="W8" s="30">
        <v>18150000</v>
      </c>
      <c r="X8" s="34">
        <v>1</v>
      </c>
      <c r="Y8" s="35">
        <v>41947381</v>
      </c>
      <c r="Z8" s="35" t="s">
        <v>897</v>
      </c>
      <c r="AA8" s="35" t="s">
        <v>892</v>
      </c>
      <c r="AB8" s="35" t="s">
        <v>892</v>
      </c>
      <c r="AC8" s="36"/>
      <c r="AD8" s="15" t="s">
        <v>1227</v>
      </c>
      <c r="AE8" s="15" t="s">
        <v>891</v>
      </c>
      <c r="AF8" s="15" t="s">
        <v>891</v>
      </c>
    </row>
    <row r="9" spans="1:32" s="5" customFormat="1" x14ac:dyDescent="0.3">
      <c r="A9" s="10"/>
      <c r="B9" s="11"/>
      <c r="C9" s="10" t="s">
        <v>21</v>
      </c>
      <c r="D9" s="12"/>
      <c r="E9" s="11">
        <f>COUNTA(E5:E8)</f>
        <v>4</v>
      </c>
      <c r="F9" s="11"/>
      <c r="G9" s="11"/>
      <c r="H9" s="12"/>
      <c r="I9" s="13">
        <f>SUM(I5:I8)</f>
        <v>75950000</v>
      </c>
      <c r="J9" s="11">
        <f>COUNTA(J5:J8)</f>
        <v>0</v>
      </c>
      <c r="K9" s="13">
        <f>SUM(K5:K8)</f>
        <v>0</v>
      </c>
      <c r="L9" s="13">
        <f>SUM(L5:L8)</f>
        <v>0</v>
      </c>
      <c r="M9" s="13">
        <f>SUM(M5:M8)</f>
        <v>75950000</v>
      </c>
      <c r="N9" s="11"/>
      <c r="O9" s="11"/>
      <c r="P9" s="11"/>
      <c r="Q9" s="11"/>
      <c r="R9" s="11"/>
      <c r="S9" s="11"/>
      <c r="T9" s="11"/>
      <c r="U9" s="11">
        <f>SUM(U5:U8)</f>
        <v>0</v>
      </c>
      <c r="V9" s="13">
        <f>SUM(V5:V8)</f>
        <v>0</v>
      </c>
      <c r="W9" s="13">
        <f>SUM(W5:W8)</f>
        <v>75950000</v>
      </c>
      <c r="X9" s="11"/>
      <c r="Y9" s="11"/>
      <c r="Z9" s="11"/>
      <c r="AA9" s="11"/>
      <c r="AB9" s="11"/>
      <c r="AC9" s="11"/>
      <c r="AD9" s="11"/>
      <c r="AE9" s="11"/>
      <c r="AF9" s="11"/>
    </row>
  </sheetData>
  <mergeCells count="7">
    <mergeCell ref="AD3:AF3"/>
    <mergeCell ref="A1:D1"/>
    <mergeCell ref="G1:H1"/>
    <mergeCell ref="A2:C2"/>
    <mergeCell ref="D2:F2"/>
    <mergeCell ref="G2:H3"/>
    <mergeCell ref="K2:P3"/>
  </mergeCells>
  <conditionalFormatting sqref="D2">
    <cfRule type="containsText" dxfId="15" priority="2" operator="containsText" text="Seleccione Ordenador">
      <formula>NOT(ISERROR(SEARCH("Seleccione Ordenador",D2)))</formula>
    </cfRule>
  </conditionalFormatting>
  <conditionalFormatting sqref="E1">
    <cfRule type="containsText" dxfId="14" priority="1" operator="containsText" text="Seleccione Periodo">
      <formula>NOT(ISERROR(SEARCH("Seleccione Periodo",E1)))</formula>
    </cfRule>
  </conditionalFormatting>
  <dataValidations count="7">
    <dataValidation type="list" allowBlank="1" showInputMessage="1" showErrorMessage="1" sqref="E1" xr:uid="{CFEECD55-969C-4B53-A894-EE1D990AEFD3}">
      <formula1>cortea</formula1>
    </dataValidation>
    <dataValidation type="list" allowBlank="1" showInputMessage="1" showErrorMessage="1" sqref="D2" xr:uid="{F3BD536F-C62F-487E-BC4C-933183A7A0F9}">
      <formula1>Delegatarios</formula1>
    </dataValidation>
    <dataValidation type="list" allowBlank="1" showInputMessage="1" showErrorMessage="1" sqref="AF5:AF8" xr:uid="{84E2E4D1-E9C6-4654-A7B6-FC56E72716DB}">
      <formula1>"SI,NA por TIPO Contrato"</formula1>
    </dataValidation>
    <dataValidation type="list" allowBlank="1" showInputMessage="1" showErrorMessage="1" sqref="AE5:AE8" xr:uid="{E91361B8-A8F5-4915-9C89-D48C81DB4222}">
      <formula1>"SI,NO HA INICIADO"</formula1>
    </dataValidation>
    <dataValidation type="list" allowBlank="1" showInputMessage="1" showErrorMessage="1" sqref="H5:H8" xr:uid="{C96DD190-B1E8-47D0-AB99-E22009CFADD3}">
      <formula1>tipologia</formula1>
    </dataValidation>
    <dataValidation type="list" allowBlank="1" showInputMessage="1" showErrorMessage="1" sqref="G5:G8" xr:uid="{84054EAE-B029-4218-AD80-97EE6526F90A}">
      <formula1>modalidad</formula1>
    </dataValidation>
    <dataValidation type="list" allowBlank="1" showInputMessage="1" showErrorMessage="1" sqref="C5:C8" xr:uid="{EE2F3764-F4D1-4813-9B8B-BBFC0F732294}">
      <formula1>rubro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8A733-31BE-4679-996A-1FA1F5AB0DCE}">
  <dimension ref="A1:IE26"/>
  <sheetViews>
    <sheetView topLeftCell="Z1" workbookViewId="0">
      <selection activeCell="AD4" sqref="AD4"/>
    </sheetView>
  </sheetViews>
  <sheetFormatPr baseColWidth="10" defaultRowHeight="14.4" x14ac:dyDescent="0.3"/>
  <cols>
    <col min="5" max="5" width="20.88671875" customWidth="1"/>
    <col min="26" max="26" width="37.6640625" bestFit="1" customWidth="1"/>
    <col min="27" max="27" width="19.33203125" customWidth="1"/>
    <col min="29" max="29" width="16.21875" customWidth="1"/>
    <col min="30" max="30" width="17.77734375" customWidth="1"/>
    <col min="33" max="239" width="11.5546875" style="120"/>
  </cols>
  <sheetData>
    <row r="1" spans="1:239" x14ac:dyDescent="0.3">
      <c r="A1" s="112" t="s">
        <v>85</v>
      </c>
      <c r="B1" s="112"/>
      <c r="C1" s="112"/>
      <c r="D1" s="112"/>
      <c r="E1" t="s">
        <v>41</v>
      </c>
      <c r="G1" s="113" t="s">
        <v>115</v>
      </c>
      <c r="H1" s="113"/>
      <c r="I1" s="29">
        <v>1160000</v>
      </c>
    </row>
    <row r="2" spans="1:239" ht="15" customHeight="1" x14ac:dyDescent="0.3">
      <c r="A2" s="114" t="s">
        <v>22</v>
      </c>
      <c r="B2" s="114"/>
      <c r="C2" s="114"/>
      <c r="D2" s="115" t="s">
        <v>29</v>
      </c>
      <c r="E2" s="115"/>
      <c r="F2" s="115"/>
      <c r="G2" s="116" t="s">
        <v>101</v>
      </c>
      <c r="H2" s="116"/>
      <c r="I2" s="21">
        <f>VLOOKUP($D$2,[3]Datos!$B$20:$C$35,2,FALSE)</f>
        <v>250</v>
      </c>
      <c r="J2" s="22" t="s">
        <v>86</v>
      </c>
      <c r="K2" s="118" t="str">
        <f>VLOOKUP($D$2,[3]Datos!$B$20:$D$35,3,FALSE)</f>
        <v>Sobre los recursos y fondos que segun las funciones esten a su cargo, proyectos del plan de acción que sea responsable, y aquellos generados en convenios o contratos</v>
      </c>
      <c r="L2" s="118"/>
      <c r="M2" s="118"/>
      <c r="N2" s="118"/>
      <c r="O2" s="118"/>
      <c r="P2" s="118"/>
    </row>
    <row r="3" spans="1:239" ht="15.75" customHeight="1" x14ac:dyDescent="0.3">
      <c r="G3" s="117"/>
      <c r="H3" s="117"/>
      <c r="I3" s="21">
        <f>I2*I1</f>
        <v>290000000</v>
      </c>
      <c r="J3" s="22" t="s">
        <v>94</v>
      </c>
      <c r="K3" s="119"/>
      <c r="L3" s="119"/>
      <c r="M3" s="119"/>
      <c r="N3" s="119"/>
      <c r="O3" s="119"/>
      <c r="P3" s="119"/>
      <c r="AD3" s="111" t="s">
        <v>81</v>
      </c>
      <c r="AE3" s="111"/>
      <c r="AF3" s="111"/>
    </row>
    <row r="4" spans="1:239" s="7" customFormat="1" ht="124.2" x14ac:dyDescent="0.3">
      <c r="A4" s="37" t="s">
        <v>0</v>
      </c>
      <c r="B4" s="37" t="s">
        <v>1</v>
      </c>
      <c r="C4" s="38" t="s">
        <v>2</v>
      </c>
      <c r="D4" s="37" t="s">
        <v>3</v>
      </c>
      <c r="E4" s="38" t="s">
        <v>4</v>
      </c>
      <c r="F4" s="37" t="s">
        <v>5</v>
      </c>
      <c r="G4" s="38" t="s">
        <v>6</v>
      </c>
      <c r="H4" s="38" t="s">
        <v>7</v>
      </c>
      <c r="I4" s="39" t="s">
        <v>8</v>
      </c>
      <c r="J4" s="38" t="s">
        <v>104</v>
      </c>
      <c r="K4" s="40" t="s">
        <v>9</v>
      </c>
      <c r="L4" s="40" t="s">
        <v>10</v>
      </c>
      <c r="M4" s="41" t="s">
        <v>108</v>
      </c>
      <c r="N4" s="38" t="s">
        <v>11</v>
      </c>
      <c r="O4" s="38" t="s">
        <v>12</v>
      </c>
      <c r="P4" s="38" t="s">
        <v>13</v>
      </c>
      <c r="Q4" s="42" t="s">
        <v>14</v>
      </c>
      <c r="R4" s="42" t="s">
        <v>15</v>
      </c>
      <c r="S4" s="42" t="s">
        <v>105</v>
      </c>
      <c r="T4" s="42" t="s">
        <v>106</v>
      </c>
      <c r="U4" s="38" t="s">
        <v>107</v>
      </c>
      <c r="V4" s="43" t="s">
        <v>16</v>
      </c>
      <c r="W4" s="43" t="s">
        <v>17</v>
      </c>
      <c r="X4" s="43" t="s">
        <v>18</v>
      </c>
      <c r="Y4" s="38" t="s">
        <v>19</v>
      </c>
      <c r="Z4" s="38" t="s">
        <v>20</v>
      </c>
      <c r="AA4" s="38" t="s">
        <v>53</v>
      </c>
      <c r="AB4" s="38" t="s">
        <v>54</v>
      </c>
      <c r="AC4" s="42" t="s">
        <v>96</v>
      </c>
      <c r="AD4" s="38" t="s">
        <v>84</v>
      </c>
      <c r="AE4" s="38" t="s">
        <v>82</v>
      </c>
      <c r="AF4" s="38" t="s">
        <v>83</v>
      </c>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c r="CN4" s="121"/>
      <c r="CO4" s="121"/>
      <c r="CP4" s="121"/>
      <c r="CQ4" s="121"/>
      <c r="CR4" s="121"/>
      <c r="CS4" s="121"/>
      <c r="CT4" s="121"/>
      <c r="CU4" s="121"/>
      <c r="CV4" s="121"/>
      <c r="CW4" s="121"/>
      <c r="CX4" s="121"/>
      <c r="CY4" s="121"/>
      <c r="CZ4" s="121"/>
      <c r="DA4" s="121"/>
      <c r="DB4" s="121"/>
      <c r="DC4" s="121"/>
      <c r="DD4" s="121"/>
      <c r="DE4" s="121"/>
      <c r="DF4" s="121"/>
      <c r="DG4" s="121"/>
      <c r="DH4" s="121"/>
      <c r="DI4" s="121"/>
      <c r="DJ4" s="121"/>
      <c r="DK4" s="121"/>
      <c r="DL4" s="121"/>
      <c r="DM4" s="121"/>
      <c r="DN4" s="121"/>
      <c r="DO4" s="121"/>
      <c r="DP4" s="121"/>
      <c r="DQ4" s="121"/>
      <c r="DR4" s="121"/>
      <c r="DS4" s="121"/>
      <c r="DT4" s="121"/>
      <c r="DU4" s="121"/>
      <c r="DV4" s="121"/>
      <c r="DW4" s="121"/>
      <c r="DX4" s="121"/>
      <c r="DY4" s="121"/>
      <c r="DZ4" s="121"/>
      <c r="EA4" s="121"/>
      <c r="EB4" s="121"/>
      <c r="EC4" s="121"/>
      <c r="ED4" s="121"/>
      <c r="EE4" s="121"/>
      <c r="EF4" s="121"/>
      <c r="EG4" s="121"/>
      <c r="EH4" s="121"/>
      <c r="EI4" s="121"/>
      <c r="EJ4" s="121"/>
      <c r="EK4" s="121"/>
      <c r="EL4" s="121"/>
      <c r="EM4" s="121"/>
      <c r="EN4" s="121"/>
      <c r="EO4" s="121"/>
      <c r="EP4" s="121"/>
      <c r="EQ4" s="121"/>
      <c r="ER4" s="121"/>
      <c r="ES4" s="121"/>
      <c r="ET4" s="121"/>
      <c r="EU4" s="121"/>
      <c r="EV4" s="121"/>
      <c r="EW4" s="121"/>
      <c r="EX4" s="121"/>
      <c r="EY4" s="121"/>
      <c r="EZ4" s="121"/>
      <c r="FA4" s="121"/>
      <c r="FB4" s="121"/>
      <c r="FC4" s="121"/>
      <c r="FD4" s="121"/>
      <c r="FE4" s="121"/>
      <c r="FF4" s="121"/>
      <c r="FG4" s="121"/>
      <c r="FH4" s="121"/>
      <c r="FI4" s="121"/>
      <c r="FJ4" s="121"/>
      <c r="FK4" s="121"/>
      <c r="FL4" s="121"/>
      <c r="FM4" s="121"/>
      <c r="FN4" s="121"/>
      <c r="FO4" s="121"/>
      <c r="FP4" s="121"/>
      <c r="FQ4" s="121"/>
      <c r="FR4" s="121"/>
      <c r="FS4" s="121"/>
      <c r="FT4" s="121"/>
      <c r="FU4" s="121"/>
      <c r="FV4" s="121"/>
      <c r="FW4" s="121"/>
      <c r="FX4" s="121"/>
      <c r="FY4" s="121"/>
      <c r="FZ4" s="121"/>
      <c r="GA4" s="121"/>
      <c r="GB4" s="121"/>
      <c r="GC4" s="121"/>
      <c r="GD4" s="121"/>
      <c r="GE4" s="121"/>
      <c r="GF4" s="121"/>
      <c r="GG4" s="121"/>
      <c r="GH4" s="121"/>
      <c r="GI4" s="121"/>
      <c r="GJ4" s="121"/>
      <c r="GK4" s="121"/>
      <c r="GL4" s="121"/>
      <c r="GM4" s="121"/>
      <c r="GN4" s="121"/>
      <c r="GO4" s="121"/>
      <c r="GP4" s="121"/>
      <c r="GQ4" s="121"/>
      <c r="GR4" s="121"/>
      <c r="GS4" s="121"/>
      <c r="GT4" s="121"/>
      <c r="GU4" s="121"/>
      <c r="GV4" s="121"/>
      <c r="GW4" s="121"/>
      <c r="GX4" s="121"/>
      <c r="GY4" s="121"/>
      <c r="GZ4" s="121"/>
      <c r="HA4" s="121"/>
      <c r="HB4" s="121"/>
      <c r="HC4" s="121"/>
      <c r="HD4" s="121"/>
      <c r="HE4" s="121"/>
      <c r="HF4" s="121"/>
      <c r="HG4" s="121"/>
      <c r="HH4" s="121"/>
      <c r="HI4" s="121"/>
      <c r="HJ4" s="121"/>
      <c r="HK4" s="121"/>
      <c r="HL4" s="121"/>
      <c r="HM4" s="121"/>
      <c r="HN4" s="121"/>
      <c r="HO4" s="121"/>
      <c r="HP4" s="121"/>
      <c r="HQ4" s="121"/>
      <c r="HR4" s="121"/>
      <c r="HS4" s="121"/>
      <c r="HT4" s="121"/>
      <c r="HU4" s="121"/>
      <c r="HV4" s="121"/>
      <c r="HW4" s="121"/>
      <c r="HX4" s="121"/>
      <c r="HY4" s="121"/>
      <c r="HZ4" s="121"/>
      <c r="IA4" s="121"/>
      <c r="IB4" s="121"/>
      <c r="IC4" s="121"/>
      <c r="ID4" s="121"/>
      <c r="IE4" s="121"/>
    </row>
    <row r="5" spans="1:239" s="1" customFormat="1" x14ac:dyDescent="0.3">
      <c r="A5" s="16">
        <v>891780111</v>
      </c>
      <c r="B5" s="16" t="s">
        <v>55</v>
      </c>
      <c r="C5" s="14" t="s">
        <v>57</v>
      </c>
      <c r="D5" s="16" t="s">
        <v>61</v>
      </c>
      <c r="E5" s="44" t="s">
        <v>1228</v>
      </c>
      <c r="F5" s="16" t="s">
        <v>62</v>
      </c>
      <c r="G5" s="1" t="s">
        <v>70</v>
      </c>
      <c r="H5" s="1" t="s">
        <v>74</v>
      </c>
      <c r="I5" s="45">
        <v>16600000</v>
      </c>
      <c r="K5" s="2"/>
      <c r="L5" s="2"/>
      <c r="M5" s="31">
        <f>I5+K5-L5</f>
        <v>16600000</v>
      </c>
      <c r="N5" s="46">
        <v>1082879378</v>
      </c>
      <c r="O5" s="45" t="s">
        <v>1229</v>
      </c>
      <c r="P5" s="47" t="s">
        <v>1230</v>
      </c>
      <c r="Q5" s="48">
        <v>44952</v>
      </c>
      <c r="R5" s="48">
        <v>44952</v>
      </c>
      <c r="S5" s="48">
        <v>45107</v>
      </c>
      <c r="T5" s="3"/>
      <c r="U5" s="30"/>
      <c r="V5" s="45">
        <v>2100000</v>
      </c>
      <c r="W5" s="45">
        <v>14500000</v>
      </c>
      <c r="X5" s="33">
        <v>0.13</v>
      </c>
      <c r="Y5" s="49">
        <v>36564357</v>
      </c>
      <c r="Z5" s="50" t="s">
        <v>1231</v>
      </c>
      <c r="AC5" s="3"/>
      <c r="AD5" s="51" t="s">
        <v>1232</v>
      </c>
      <c r="AE5" s="15" t="s">
        <v>891</v>
      </c>
      <c r="AF5" s="15" t="s">
        <v>891</v>
      </c>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c r="EI5" s="122"/>
      <c r="EJ5" s="122"/>
      <c r="EK5" s="122"/>
      <c r="EL5" s="122"/>
      <c r="EM5" s="122"/>
      <c r="EN5" s="122"/>
      <c r="EO5" s="122"/>
      <c r="EP5" s="122"/>
      <c r="EQ5" s="122"/>
      <c r="ER5" s="122"/>
      <c r="ES5" s="122"/>
      <c r="ET5" s="122"/>
      <c r="EU5" s="122"/>
      <c r="EV5" s="122"/>
      <c r="EW5" s="122"/>
      <c r="EX5" s="122"/>
      <c r="EY5" s="122"/>
      <c r="EZ5" s="122"/>
      <c r="FA5" s="122"/>
      <c r="FB5" s="122"/>
      <c r="FC5" s="122"/>
      <c r="FD5" s="122"/>
      <c r="FE5" s="122"/>
      <c r="FF5" s="122"/>
      <c r="FG5" s="122"/>
      <c r="FH5" s="122"/>
      <c r="FI5" s="122"/>
      <c r="FJ5" s="122"/>
      <c r="FK5" s="122"/>
      <c r="FL5" s="122"/>
      <c r="FM5" s="122"/>
      <c r="FN5" s="122"/>
      <c r="FO5" s="122"/>
      <c r="FP5" s="122"/>
      <c r="FQ5" s="122"/>
      <c r="FR5" s="122"/>
      <c r="FS5" s="122"/>
      <c r="FT5" s="122"/>
      <c r="FU5" s="122"/>
      <c r="FV5" s="122"/>
      <c r="FW5" s="122"/>
      <c r="FX5" s="122"/>
      <c r="FY5" s="122"/>
      <c r="FZ5" s="122"/>
      <c r="GA5" s="122"/>
      <c r="GB5" s="122"/>
      <c r="GC5" s="122"/>
      <c r="GD5" s="122"/>
      <c r="GE5" s="122"/>
      <c r="GF5" s="122"/>
      <c r="GG5" s="122"/>
      <c r="GH5" s="122"/>
      <c r="GI5" s="122"/>
      <c r="GJ5" s="122"/>
      <c r="GK5" s="122"/>
      <c r="GL5" s="122"/>
      <c r="GM5" s="122"/>
      <c r="GN5" s="122"/>
      <c r="GO5" s="122"/>
      <c r="GP5" s="122"/>
      <c r="GQ5" s="122"/>
      <c r="GR5" s="122"/>
      <c r="GS5" s="122"/>
      <c r="GT5" s="122"/>
      <c r="GU5" s="122"/>
      <c r="GV5" s="122"/>
      <c r="GW5" s="122"/>
      <c r="GX5" s="122"/>
      <c r="GY5" s="122"/>
      <c r="GZ5" s="122"/>
      <c r="HA5" s="122"/>
      <c r="HB5" s="122"/>
      <c r="HC5" s="122"/>
      <c r="HD5" s="122"/>
      <c r="HE5" s="122"/>
      <c r="HF5" s="122"/>
      <c r="HG5" s="122"/>
      <c r="HH5" s="122"/>
      <c r="HI5" s="122"/>
      <c r="HJ5" s="122"/>
      <c r="HK5" s="122"/>
      <c r="HL5" s="122"/>
      <c r="HM5" s="122"/>
      <c r="HN5" s="122"/>
      <c r="HO5" s="122"/>
      <c r="HP5" s="122"/>
      <c r="HQ5" s="122"/>
      <c r="HR5" s="122"/>
      <c r="HS5" s="122"/>
      <c r="HT5" s="122"/>
      <c r="HU5" s="122"/>
      <c r="HV5" s="122"/>
      <c r="HW5" s="122"/>
      <c r="HX5" s="122"/>
      <c r="HY5" s="122"/>
      <c r="HZ5" s="122"/>
      <c r="IA5" s="122"/>
      <c r="IB5" s="122"/>
      <c r="IC5" s="122"/>
      <c r="ID5" s="122"/>
      <c r="IE5" s="122"/>
    </row>
    <row r="6" spans="1:239" s="1" customFormat="1" x14ac:dyDescent="0.3">
      <c r="A6" s="16">
        <v>891780111</v>
      </c>
      <c r="B6" s="16" t="s">
        <v>55</v>
      </c>
      <c r="C6" s="14" t="s">
        <v>57</v>
      </c>
      <c r="D6" s="16" t="s">
        <v>61</v>
      </c>
      <c r="E6" s="44" t="s">
        <v>1233</v>
      </c>
      <c r="F6" s="16" t="s">
        <v>62</v>
      </c>
      <c r="G6" s="1" t="s">
        <v>70</v>
      </c>
      <c r="H6" s="1" t="s">
        <v>74</v>
      </c>
      <c r="I6" s="45">
        <v>11000000</v>
      </c>
      <c r="K6" s="2"/>
      <c r="L6" s="2"/>
      <c r="M6" s="31">
        <f>I6+K6-L6</f>
        <v>11000000</v>
      </c>
      <c r="N6" s="46">
        <v>1004374583</v>
      </c>
      <c r="O6" s="45" t="s">
        <v>1234</v>
      </c>
      <c r="P6" s="47" t="s">
        <v>1235</v>
      </c>
      <c r="Q6" s="48">
        <v>44952</v>
      </c>
      <c r="R6" s="48">
        <v>44952</v>
      </c>
      <c r="S6" s="48">
        <v>45107</v>
      </c>
      <c r="T6" s="3"/>
      <c r="U6" s="30"/>
      <c r="V6" s="45">
        <v>1000000</v>
      </c>
      <c r="W6" s="45">
        <v>10000000</v>
      </c>
      <c r="X6" s="33">
        <v>0.09</v>
      </c>
      <c r="Y6" s="49">
        <v>36669977</v>
      </c>
      <c r="Z6" s="50" t="s">
        <v>1236</v>
      </c>
      <c r="AC6" s="3"/>
      <c r="AD6" s="51" t="s">
        <v>1237</v>
      </c>
      <c r="AE6" s="15" t="s">
        <v>891</v>
      </c>
      <c r="AF6" s="15" t="s">
        <v>891</v>
      </c>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c r="DK6" s="122"/>
      <c r="DL6" s="122"/>
      <c r="DM6" s="122"/>
      <c r="DN6" s="122"/>
      <c r="DO6" s="122"/>
      <c r="DP6" s="122"/>
      <c r="DQ6" s="122"/>
      <c r="DR6" s="122"/>
      <c r="DS6" s="122"/>
      <c r="DT6" s="122"/>
      <c r="DU6" s="122"/>
      <c r="DV6" s="122"/>
      <c r="DW6" s="122"/>
      <c r="DX6" s="122"/>
      <c r="DY6" s="122"/>
      <c r="DZ6" s="122"/>
      <c r="EA6" s="122"/>
      <c r="EB6" s="122"/>
      <c r="EC6" s="122"/>
      <c r="ED6" s="122"/>
      <c r="EE6" s="122"/>
      <c r="EF6" s="122"/>
      <c r="EG6" s="122"/>
      <c r="EH6" s="122"/>
      <c r="EI6" s="122"/>
      <c r="EJ6" s="122"/>
      <c r="EK6" s="122"/>
      <c r="EL6" s="122"/>
      <c r="EM6" s="122"/>
      <c r="EN6" s="122"/>
      <c r="EO6" s="122"/>
      <c r="EP6" s="122"/>
      <c r="EQ6" s="122"/>
      <c r="ER6" s="122"/>
      <c r="ES6" s="122"/>
      <c r="ET6" s="122"/>
      <c r="EU6" s="122"/>
      <c r="EV6" s="122"/>
      <c r="EW6" s="122"/>
      <c r="EX6" s="122"/>
      <c r="EY6" s="122"/>
      <c r="EZ6" s="122"/>
      <c r="FA6" s="122"/>
      <c r="FB6" s="122"/>
      <c r="FC6" s="122"/>
      <c r="FD6" s="122"/>
      <c r="FE6" s="122"/>
      <c r="FF6" s="122"/>
      <c r="FG6" s="122"/>
      <c r="FH6" s="122"/>
      <c r="FI6" s="122"/>
      <c r="FJ6" s="122"/>
      <c r="FK6" s="122"/>
      <c r="FL6" s="122"/>
      <c r="FM6" s="122"/>
      <c r="FN6" s="122"/>
      <c r="FO6" s="122"/>
      <c r="FP6" s="122"/>
      <c r="FQ6" s="122"/>
      <c r="FR6" s="122"/>
      <c r="FS6" s="122"/>
      <c r="FT6" s="122"/>
      <c r="FU6" s="122"/>
      <c r="FV6" s="122"/>
      <c r="FW6" s="122"/>
      <c r="FX6" s="122"/>
      <c r="FY6" s="122"/>
      <c r="FZ6" s="122"/>
      <c r="GA6" s="122"/>
      <c r="GB6" s="122"/>
      <c r="GC6" s="122"/>
      <c r="GD6" s="122"/>
      <c r="GE6" s="122"/>
      <c r="GF6" s="122"/>
      <c r="GG6" s="122"/>
      <c r="GH6" s="122"/>
      <c r="GI6" s="122"/>
      <c r="GJ6" s="122"/>
      <c r="GK6" s="122"/>
      <c r="GL6" s="122"/>
      <c r="GM6" s="122"/>
      <c r="GN6" s="122"/>
      <c r="GO6" s="122"/>
      <c r="GP6" s="122"/>
      <c r="GQ6" s="122"/>
      <c r="GR6" s="122"/>
      <c r="GS6" s="122"/>
      <c r="GT6" s="122"/>
      <c r="GU6" s="122"/>
      <c r="GV6" s="122"/>
      <c r="GW6" s="122"/>
      <c r="GX6" s="122"/>
      <c r="GY6" s="122"/>
      <c r="GZ6" s="122"/>
      <c r="HA6" s="122"/>
      <c r="HB6" s="122"/>
      <c r="HC6" s="122"/>
      <c r="HD6" s="122"/>
      <c r="HE6" s="122"/>
      <c r="HF6" s="122"/>
      <c r="HG6" s="122"/>
      <c r="HH6" s="122"/>
      <c r="HI6" s="122"/>
      <c r="HJ6" s="122"/>
      <c r="HK6" s="122"/>
      <c r="HL6" s="122"/>
      <c r="HM6" s="122"/>
      <c r="HN6" s="122"/>
      <c r="HO6" s="122"/>
      <c r="HP6" s="122"/>
      <c r="HQ6" s="122"/>
      <c r="HR6" s="122"/>
      <c r="HS6" s="122"/>
      <c r="HT6" s="122"/>
      <c r="HU6" s="122"/>
      <c r="HV6" s="122"/>
      <c r="HW6" s="122"/>
      <c r="HX6" s="122"/>
      <c r="HY6" s="122"/>
      <c r="HZ6" s="122"/>
      <c r="IA6" s="122"/>
      <c r="IB6" s="122"/>
      <c r="IC6" s="122"/>
      <c r="ID6" s="122"/>
      <c r="IE6" s="122"/>
    </row>
    <row r="7" spans="1:239" s="1" customFormat="1" x14ac:dyDescent="0.3">
      <c r="A7" s="16">
        <v>891780111</v>
      </c>
      <c r="B7" s="16" t="s">
        <v>55</v>
      </c>
      <c r="C7" s="14" t="s">
        <v>57</v>
      </c>
      <c r="D7" s="16" t="s">
        <v>61</v>
      </c>
      <c r="E7" s="44" t="s">
        <v>1238</v>
      </c>
      <c r="F7" s="16" t="s">
        <v>62</v>
      </c>
      <c r="G7" s="1" t="s">
        <v>70</v>
      </c>
      <c r="H7" s="1" t="s">
        <v>74</v>
      </c>
      <c r="I7" s="45">
        <v>12600000</v>
      </c>
      <c r="K7" s="2"/>
      <c r="L7" s="2"/>
      <c r="M7" s="31">
        <f t="shared" ref="M7:M25" si="0">I7+K7-L7</f>
        <v>12600000</v>
      </c>
      <c r="N7" s="46">
        <v>39047317</v>
      </c>
      <c r="O7" s="45" t="s">
        <v>1239</v>
      </c>
      <c r="P7" s="47" t="s">
        <v>1240</v>
      </c>
      <c r="Q7" s="48">
        <v>44952</v>
      </c>
      <c r="R7" s="48">
        <v>44952</v>
      </c>
      <c r="S7" s="48">
        <v>45107</v>
      </c>
      <c r="T7" s="3"/>
      <c r="U7" s="30"/>
      <c r="V7" s="45">
        <v>1600000</v>
      </c>
      <c r="W7" s="45">
        <v>11000000</v>
      </c>
      <c r="X7" s="33">
        <v>0.13</v>
      </c>
      <c r="Y7" s="49">
        <v>7634903</v>
      </c>
      <c r="Z7" s="50" t="s">
        <v>1241</v>
      </c>
      <c r="AC7" s="3"/>
      <c r="AD7" s="51" t="s">
        <v>1242</v>
      </c>
      <c r="AE7" s="15" t="s">
        <v>891</v>
      </c>
      <c r="AF7" s="15" t="s">
        <v>891</v>
      </c>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2"/>
      <c r="EG7" s="122"/>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122"/>
      <c r="GZ7" s="122"/>
      <c r="HA7" s="122"/>
      <c r="HB7" s="122"/>
      <c r="HC7" s="122"/>
      <c r="HD7" s="122"/>
      <c r="HE7" s="122"/>
      <c r="HF7" s="122"/>
      <c r="HG7" s="122"/>
      <c r="HH7" s="122"/>
      <c r="HI7" s="122"/>
      <c r="HJ7" s="122"/>
      <c r="HK7" s="122"/>
      <c r="HL7" s="122"/>
      <c r="HM7" s="122"/>
      <c r="HN7" s="122"/>
      <c r="HO7" s="122"/>
      <c r="HP7" s="122"/>
      <c r="HQ7" s="122"/>
      <c r="HR7" s="122"/>
      <c r="HS7" s="122"/>
      <c r="HT7" s="122"/>
      <c r="HU7" s="122"/>
      <c r="HV7" s="122"/>
      <c r="HW7" s="122"/>
      <c r="HX7" s="122"/>
      <c r="HY7" s="122"/>
      <c r="HZ7" s="122"/>
      <c r="IA7" s="122"/>
      <c r="IB7" s="122"/>
      <c r="IC7" s="122"/>
      <c r="ID7" s="122"/>
      <c r="IE7" s="122"/>
    </row>
    <row r="8" spans="1:239" s="1" customFormat="1" x14ac:dyDescent="0.3">
      <c r="A8" s="16">
        <v>891780111</v>
      </c>
      <c r="B8" s="16" t="s">
        <v>55</v>
      </c>
      <c r="C8" s="14" t="s">
        <v>57</v>
      </c>
      <c r="D8" s="16" t="s">
        <v>61</v>
      </c>
      <c r="E8" s="44" t="s">
        <v>1243</v>
      </c>
      <c r="F8" s="16" t="s">
        <v>62</v>
      </c>
      <c r="G8" s="1" t="s">
        <v>70</v>
      </c>
      <c r="H8" s="1" t="s">
        <v>74</v>
      </c>
      <c r="I8" s="45">
        <v>17200000</v>
      </c>
      <c r="K8" s="2"/>
      <c r="L8" s="2"/>
      <c r="M8" s="31">
        <f t="shared" si="0"/>
        <v>17200000</v>
      </c>
      <c r="N8" s="46">
        <v>85153904</v>
      </c>
      <c r="O8" s="45" t="s">
        <v>1244</v>
      </c>
      <c r="P8" s="47" t="s">
        <v>1245</v>
      </c>
      <c r="Q8" s="48">
        <v>44952</v>
      </c>
      <c r="R8" s="48">
        <v>44952</v>
      </c>
      <c r="S8" s="48">
        <v>45107</v>
      </c>
      <c r="T8" s="3"/>
      <c r="U8" s="30"/>
      <c r="V8" s="45">
        <v>2200000</v>
      </c>
      <c r="W8" s="45">
        <v>15000000</v>
      </c>
      <c r="X8" s="33">
        <v>0.13</v>
      </c>
      <c r="Y8" s="49">
        <v>36669725</v>
      </c>
      <c r="Z8" s="50" t="s">
        <v>1246</v>
      </c>
      <c r="AC8" s="3"/>
      <c r="AD8" s="51" t="s">
        <v>1247</v>
      </c>
      <c r="AE8" s="15" t="s">
        <v>891</v>
      </c>
      <c r="AF8" s="15" t="s">
        <v>891</v>
      </c>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c r="EE8" s="122"/>
      <c r="EF8" s="122"/>
      <c r="EG8" s="122"/>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c r="FK8" s="122"/>
      <c r="FL8" s="122"/>
      <c r="FM8" s="122"/>
      <c r="FN8" s="122"/>
      <c r="FO8" s="122"/>
      <c r="FP8" s="122"/>
      <c r="FQ8" s="122"/>
      <c r="FR8" s="122"/>
      <c r="FS8" s="122"/>
      <c r="FT8" s="122"/>
      <c r="FU8" s="122"/>
      <c r="FV8" s="122"/>
      <c r="FW8" s="122"/>
      <c r="FX8" s="122"/>
      <c r="FY8" s="122"/>
      <c r="FZ8" s="122"/>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122"/>
      <c r="GZ8" s="122"/>
      <c r="HA8" s="122"/>
      <c r="HB8" s="122"/>
      <c r="HC8" s="122"/>
      <c r="HD8" s="122"/>
      <c r="HE8" s="122"/>
      <c r="HF8" s="122"/>
      <c r="HG8" s="122"/>
      <c r="HH8" s="122"/>
      <c r="HI8" s="122"/>
      <c r="HJ8" s="122"/>
      <c r="HK8" s="122"/>
      <c r="HL8" s="122"/>
      <c r="HM8" s="122"/>
      <c r="HN8" s="122"/>
      <c r="HO8" s="122"/>
      <c r="HP8" s="122"/>
      <c r="HQ8" s="122"/>
      <c r="HR8" s="122"/>
      <c r="HS8" s="122"/>
      <c r="HT8" s="122"/>
      <c r="HU8" s="122"/>
      <c r="HV8" s="122"/>
      <c r="HW8" s="122"/>
      <c r="HX8" s="122"/>
      <c r="HY8" s="122"/>
      <c r="HZ8" s="122"/>
      <c r="IA8" s="122"/>
      <c r="IB8" s="122"/>
      <c r="IC8" s="122"/>
      <c r="ID8" s="122"/>
      <c r="IE8" s="122"/>
    </row>
    <row r="9" spans="1:239" s="1" customFormat="1" x14ac:dyDescent="0.3">
      <c r="A9" s="16">
        <v>891780111</v>
      </c>
      <c r="B9" s="16" t="s">
        <v>55</v>
      </c>
      <c r="C9" s="14" t="s">
        <v>57</v>
      </c>
      <c r="D9" s="16" t="s">
        <v>61</v>
      </c>
      <c r="E9" s="44" t="s">
        <v>1248</v>
      </c>
      <c r="F9" s="16" t="s">
        <v>62</v>
      </c>
      <c r="G9" s="1" t="s">
        <v>70</v>
      </c>
      <c r="H9" s="1" t="s">
        <v>74</v>
      </c>
      <c r="I9" s="45">
        <v>12600000</v>
      </c>
      <c r="K9" s="2"/>
      <c r="L9" s="2"/>
      <c r="M9" s="31">
        <f t="shared" si="0"/>
        <v>12600000</v>
      </c>
      <c r="N9" s="46">
        <v>1082858774</v>
      </c>
      <c r="O9" s="45" t="s">
        <v>1249</v>
      </c>
      <c r="P9" s="47" t="s">
        <v>1250</v>
      </c>
      <c r="Q9" s="48">
        <v>44952</v>
      </c>
      <c r="R9" s="48">
        <v>44952</v>
      </c>
      <c r="S9" s="48">
        <v>45107</v>
      </c>
      <c r="T9" s="3"/>
      <c r="U9" s="30"/>
      <c r="V9" s="45">
        <v>1600000</v>
      </c>
      <c r="W9" s="45">
        <v>11000000</v>
      </c>
      <c r="X9" s="33">
        <v>0.13</v>
      </c>
      <c r="Y9" s="49">
        <v>36564357</v>
      </c>
      <c r="Z9" s="50" t="s">
        <v>1231</v>
      </c>
      <c r="AC9" s="3"/>
      <c r="AD9" s="51" t="s">
        <v>1251</v>
      </c>
      <c r="AE9" s="15" t="s">
        <v>891</v>
      </c>
      <c r="AF9" s="15" t="s">
        <v>891</v>
      </c>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122"/>
      <c r="FK9" s="122"/>
      <c r="FL9" s="122"/>
      <c r="FM9" s="122"/>
      <c r="FN9" s="122"/>
      <c r="FO9" s="122"/>
      <c r="FP9" s="122"/>
      <c r="FQ9" s="122"/>
      <c r="FR9" s="122"/>
      <c r="FS9" s="122"/>
      <c r="FT9" s="122"/>
      <c r="FU9" s="122"/>
      <c r="FV9" s="122"/>
      <c r="FW9" s="122"/>
      <c r="FX9" s="122"/>
      <c r="FY9" s="122"/>
      <c r="FZ9" s="122"/>
      <c r="GA9" s="122"/>
      <c r="GB9" s="122"/>
      <c r="GC9" s="122"/>
      <c r="GD9" s="122"/>
      <c r="GE9" s="122"/>
      <c r="GF9" s="122"/>
      <c r="GG9" s="122"/>
      <c r="GH9" s="122"/>
      <c r="GI9" s="122"/>
      <c r="GJ9" s="122"/>
      <c r="GK9" s="122"/>
      <c r="GL9" s="122"/>
      <c r="GM9" s="122"/>
      <c r="GN9" s="122"/>
      <c r="GO9" s="122"/>
      <c r="GP9" s="122"/>
      <c r="GQ9" s="122"/>
      <c r="GR9" s="122"/>
      <c r="GS9" s="122"/>
      <c r="GT9" s="122"/>
      <c r="GU9" s="122"/>
      <c r="GV9" s="122"/>
      <c r="GW9" s="122"/>
      <c r="GX9" s="122"/>
      <c r="GY9" s="122"/>
      <c r="GZ9" s="122"/>
      <c r="HA9" s="122"/>
      <c r="HB9" s="122"/>
      <c r="HC9" s="122"/>
      <c r="HD9" s="122"/>
      <c r="HE9" s="122"/>
      <c r="HF9" s="122"/>
      <c r="HG9" s="122"/>
      <c r="HH9" s="122"/>
      <c r="HI9" s="122"/>
      <c r="HJ9" s="122"/>
      <c r="HK9" s="122"/>
      <c r="HL9" s="122"/>
      <c r="HM9" s="122"/>
      <c r="HN9" s="122"/>
      <c r="HO9" s="122"/>
      <c r="HP9" s="122"/>
      <c r="HQ9" s="122"/>
      <c r="HR9" s="122"/>
      <c r="HS9" s="122"/>
      <c r="HT9" s="122"/>
      <c r="HU9" s="122"/>
      <c r="HV9" s="122"/>
      <c r="HW9" s="122"/>
      <c r="HX9" s="122"/>
      <c r="HY9" s="122"/>
      <c r="HZ9" s="122"/>
      <c r="IA9" s="122"/>
      <c r="IB9" s="122"/>
      <c r="IC9" s="122"/>
      <c r="ID9" s="122"/>
      <c r="IE9" s="122"/>
    </row>
    <row r="10" spans="1:239" s="1" customFormat="1" x14ac:dyDescent="0.3">
      <c r="A10" s="16">
        <v>891780111</v>
      </c>
      <c r="B10" s="16" t="s">
        <v>55</v>
      </c>
      <c r="C10" s="14" t="s">
        <v>57</v>
      </c>
      <c r="D10" s="16" t="s">
        <v>61</v>
      </c>
      <c r="E10" s="44" t="s">
        <v>1252</v>
      </c>
      <c r="F10" s="16" t="s">
        <v>62</v>
      </c>
      <c r="G10" s="1" t="s">
        <v>70</v>
      </c>
      <c r="H10" s="1" t="s">
        <v>74</v>
      </c>
      <c r="I10" s="45">
        <v>10450000</v>
      </c>
      <c r="K10" s="2"/>
      <c r="L10" s="2"/>
      <c r="M10" s="31">
        <f t="shared" si="0"/>
        <v>10450000</v>
      </c>
      <c r="N10" s="46">
        <v>1221971911</v>
      </c>
      <c r="O10" s="45" t="s">
        <v>1253</v>
      </c>
      <c r="P10" s="47" t="s">
        <v>1254</v>
      </c>
      <c r="Q10" s="48">
        <v>44952</v>
      </c>
      <c r="R10" s="48">
        <v>44952</v>
      </c>
      <c r="S10" s="48">
        <v>45107</v>
      </c>
      <c r="T10" s="3"/>
      <c r="U10" s="30"/>
      <c r="V10" s="45">
        <v>950000</v>
      </c>
      <c r="W10" s="45">
        <v>9500000</v>
      </c>
      <c r="X10" s="33">
        <v>0.09</v>
      </c>
      <c r="Y10" s="49">
        <v>1098669877</v>
      </c>
      <c r="Z10" s="50" t="s">
        <v>1255</v>
      </c>
      <c r="AC10" s="3"/>
      <c r="AD10" s="51" t="s">
        <v>1256</v>
      </c>
      <c r="AE10" s="15" t="s">
        <v>891</v>
      </c>
      <c r="AF10" s="15" t="s">
        <v>891</v>
      </c>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2"/>
      <c r="DZ10" s="122"/>
      <c r="EA10" s="122"/>
      <c r="EB10" s="122"/>
      <c r="EC10" s="122"/>
      <c r="ED10" s="122"/>
      <c r="EE10" s="122"/>
      <c r="EF10" s="122"/>
      <c r="EG10" s="122"/>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122"/>
      <c r="FK10" s="122"/>
      <c r="FL10" s="122"/>
      <c r="FM10" s="122"/>
      <c r="FN10" s="122"/>
      <c r="FO10" s="122"/>
      <c r="FP10" s="122"/>
      <c r="FQ10" s="122"/>
      <c r="FR10" s="122"/>
      <c r="FS10" s="122"/>
      <c r="FT10" s="122"/>
      <c r="FU10" s="122"/>
      <c r="FV10" s="122"/>
      <c r="FW10" s="122"/>
      <c r="FX10" s="122"/>
      <c r="FY10" s="122"/>
      <c r="FZ10" s="122"/>
      <c r="GA10" s="122"/>
      <c r="GB10" s="122"/>
      <c r="GC10" s="122"/>
      <c r="GD10" s="122"/>
      <c r="GE10" s="122"/>
      <c r="GF10" s="122"/>
      <c r="GG10" s="122"/>
      <c r="GH10" s="122"/>
      <c r="GI10" s="122"/>
      <c r="GJ10" s="122"/>
      <c r="GK10" s="122"/>
      <c r="GL10" s="122"/>
      <c r="GM10" s="122"/>
      <c r="GN10" s="122"/>
      <c r="GO10" s="122"/>
      <c r="GP10" s="122"/>
      <c r="GQ10" s="122"/>
      <c r="GR10" s="122"/>
      <c r="GS10" s="122"/>
      <c r="GT10" s="122"/>
      <c r="GU10" s="122"/>
      <c r="GV10" s="122"/>
      <c r="GW10" s="122"/>
      <c r="GX10" s="122"/>
      <c r="GY10" s="122"/>
      <c r="GZ10" s="122"/>
      <c r="HA10" s="122"/>
      <c r="HB10" s="122"/>
      <c r="HC10" s="122"/>
      <c r="HD10" s="122"/>
      <c r="HE10" s="122"/>
      <c r="HF10" s="122"/>
      <c r="HG10" s="122"/>
      <c r="HH10" s="122"/>
      <c r="HI10" s="122"/>
      <c r="HJ10" s="122"/>
      <c r="HK10" s="122"/>
      <c r="HL10" s="122"/>
      <c r="HM10" s="122"/>
      <c r="HN10" s="122"/>
      <c r="HO10" s="122"/>
      <c r="HP10" s="122"/>
      <c r="HQ10" s="122"/>
      <c r="HR10" s="122"/>
      <c r="HS10" s="122"/>
      <c r="HT10" s="122"/>
      <c r="HU10" s="122"/>
      <c r="HV10" s="122"/>
      <c r="HW10" s="122"/>
      <c r="HX10" s="122"/>
      <c r="HY10" s="122"/>
      <c r="HZ10" s="122"/>
      <c r="IA10" s="122"/>
      <c r="IB10" s="122"/>
      <c r="IC10" s="122"/>
      <c r="ID10" s="122"/>
      <c r="IE10" s="122"/>
    </row>
    <row r="11" spans="1:239" s="1" customFormat="1" x14ac:dyDescent="0.3">
      <c r="A11" s="16">
        <v>891780111</v>
      </c>
      <c r="B11" s="16" t="s">
        <v>55</v>
      </c>
      <c r="C11" s="14" t="s">
        <v>57</v>
      </c>
      <c r="D11" s="16" t="s">
        <v>61</v>
      </c>
      <c r="E11" s="44" t="s">
        <v>1257</v>
      </c>
      <c r="F11" s="16" t="s">
        <v>62</v>
      </c>
      <c r="G11" s="1" t="s">
        <v>70</v>
      </c>
      <c r="H11" s="1" t="s">
        <v>74</v>
      </c>
      <c r="I11" s="45">
        <v>15450000</v>
      </c>
      <c r="K11" s="2"/>
      <c r="L11" s="2"/>
      <c r="M11" s="31">
        <f t="shared" si="0"/>
        <v>15450000</v>
      </c>
      <c r="N11" s="46">
        <v>36669670</v>
      </c>
      <c r="O11" s="45" t="s">
        <v>1258</v>
      </c>
      <c r="P11" s="47" t="s">
        <v>1259</v>
      </c>
      <c r="Q11" s="48">
        <v>44952</v>
      </c>
      <c r="R11" s="48">
        <v>44952</v>
      </c>
      <c r="S11" s="48">
        <v>45107</v>
      </c>
      <c r="T11" s="3"/>
      <c r="U11" s="30"/>
      <c r="V11" s="45">
        <v>1950000</v>
      </c>
      <c r="W11" s="45">
        <v>13500000</v>
      </c>
      <c r="X11" s="33">
        <v>0.13</v>
      </c>
      <c r="Y11" s="49">
        <v>36669977</v>
      </c>
      <c r="Z11" s="50" t="s">
        <v>1236</v>
      </c>
      <c r="AC11" s="3"/>
      <c r="AD11" s="51" t="s">
        <v>1260</v>
      </c>
      <c r="AE11" s="15" t="s">
        <v>891</v>
      </c>
      <c r="AF11" s="15" t="s">
        <v>891</v>
      </c>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122"/>
      <c r="DM11" s="122"/>
      <c r="DN11" s="122"/>
      <c r="DO11" s="122"/>
      <c r="DP11" s="122"/>
      <c r="DQ11" s="122"/>
      <c r="DR11" s="122"/>
      <c r="DS11" s="122"/>
      <c r="DT11" s="122"/>
      <c r="DU11" s="122"/>
      <c r="DV11" s="122"/>
      <c r="DW11" s="122"/>
      <c r="DX11" s="122"/>
      <c r="DY11" s="122"/>
      <c r="DZ11" s="122"/>
      <c r="EA11" s="122"/>
      <c r="EB11" s="122"/>
      <c r="EC11" s="122"/>
      <c r="ED11" s="122"/>
      <c r="EE11" s="122"/>
      <c r="EF11" s="122"/>
      <c r="EG11" s="122"/>
      <c r="EH11" s="122"/>
      <c r="EI11" s="122"/>
      <c r="EJ11" s="122"/>
      <c r="EK11" s="122"/>
      <c r="EL11" s="122"/>
      <c r="EM11" s="122"/>
      <c r="EN11" s="122"/>
      <c r="EO11" s="122"/>
      <c r="EP11" s="122"/>
      <c r="EQ11" s="122"/>
      <c r="ER11" s="122"/>
      <c r="ES11" s="122"/>
      <c r="ET11" s="122"/>
      <c r="EU11" s="122"/>
      <c r="EV11" s="122"/>
      <c r="EW11" s="122"/>
      <c r="EX11" s="122"/>
      <c r="EY11" s="122"/>
      <c r="EZ11" s="122"/>
      <c r="FA11" s="122"/>
      <c r="FB11" s="122"/>
      <c r="FC11" s="122"/>
      <c r="FD11" s="122"/>
      <c r="FE11" s="122"/>
      <c r="FF11" s="122"/>
      <c r="FG11" s="122"/>
      <c r="FH11" s="122"/>
      <c r="FI11" s="122"/>
      <c r="FJ11" s="122"/>
      <c r="FK11" s="122"/>
      <c r="FL11" s="122"/>
      <c r="FM11" s="122"/>
      <c r="FN11" s="122"/>
      <c r="FO11" s="122"/>
      <c r="FP11" s="122"/>
      <c r="FQ11" s="122"/>
      <c r="FR11" s="122"/>
      <c r="FS11" s="122"/>
      <c r="FT11" s="122"/>
      <c r="FU11" s="122"/>
      <c r="FV11" s="122"/>
      <c r="FW11" s="122"/>
      <c r="FX11" s="122"/>
      <c r="FY11" s="122"/>
      <c r="FZ11" s="122"/>
      <c r="GA11" s="122"/>
      <c r="GB11" s="122"/>
      <c r="GC11" s="122"/>
      <c r="GD11" s="122"/>
      <c r="GE11" s="122"/>
      <c r="GF11" s="122"/>
      <c r="GG11" s="122"/>
      <c r="GH11" s="122"/>
      <c r="GI11" s="122"/>
      <c r="GJ11" s="122"/>
      <c r="GK11" s="122"/>
      <c r="GL11" s="122"/>
      <c r="GM11" s="122"/>
      <c r="GN11" s="122"/>
      <c r="GO11" s="122"/>
      <c r="GP11" s="122"/>
      <c r="GQ11" s="122"/>
      <c r="GR11" s="122"/>
      <c r="GS11" s="122"/>
      <c r="GT11" s="122"/>
      <c r="GU11" s="122"/>
      <c r="GV11" s="122"/>
      <c r="GW11" s="122"/>
      <c r="GX11" s="122"/>
      <c r="GY11" s="122"/>
      <c r="GZ11" s="122"/>
      <c r="HA11" s="122"/>
      <c r="HB11" s="122"/>
      <c r="HC11" s="122"/>
      <c r="HD11" s="122"/>
      <c r="HE11" s="122"/>
      <c r="HF11" s="122"/>
      <c r="HG11" s="122"/>
      <c r="HH11" s="122"/>
      <c r="HI11" s="122"/>
      <c r="HJ11" s="122"/>
      <c r="HK11" s="122"/>
      <c r="HL11" s="122"/>
      <c r="HM11" s="122"/>
      <c r="HN11" s="122"/>
      <c r="HO11" s="122"/>
      <c r="HP11" s="122"/>
      <c r="HQ11" s="122"/>
      <c r="HR11" s="122"/>
      <c r="HS11" s="122"/>
      <c r="HT11" s="122"/>
      <c r="HU11" s="122"/>
      <c r="HV11" s="122"/>
      <c r="HW11" s="122"/>
      <c r="HX11" s="122"/>
      <c r="HY11" s="122"/>
      <c r="HZ11" s="122"/>
      <c r="IA11" s="122"/>
      <c r="IB11" s="122"/>
      <c r="IC11" s="122"/>
      <c r="ID11" s="122"/>
      <c r="IE11" s="122"/>
    </row>
    <row r="12" spans="1:239" s="1" customFormat="1" x14ac:dyDescent="0.3">
      <c r="A12" s="16">
        <v>891780111</v>
      </c>
      <c r="B12" s="16" t="s">
        <v>55</v>
      </c>
      <c r="C12" s="14" t="s">
        <v>57</v>
      </c>
      <c r="D12" s="16" t="s">
        <v>61</v>
      </c>
      <c r="E12" s="44" t="s">
        <v>1261</v>
      </c>
      <c r="F12" s="16" t="s">
        <v>62</v>
      </c>
      <c r="G12" s="1" t="s">
        <v>70</v>
      </c>
      <c r="H12" s="1" t="s">
        <v>74</v>
      </c>
      <c r="I12" s="45">
        <v>3800000</v>
      </c>
      <c r="K12" s="2"/>
      <c r="L12" s="2"/>
      <c r="M12" s="31">
        <f t="shared" si="0"/>
        <v>3800000</v>
      </c>
      <c r="N12" s="46">
        <v>1082946321</v>
      </c>
      <c r="O12" s="45" t="s">
        <v>440</v>
      </c>
      <c r="P12" s="47" t="s">
        <v>1262</v>
      </c>
      <c r="Q12" s="48">
        <v>44952</v>
      </c>
      <c r="R12" s="48">
        <v>44952</v>
      </c>
      <c r="S12" s="48">
        <v>45000</v>
      </c>
      <c r="T12" s="3"/>
      <c r="U12" s="30"/>
      <c r="V12" s="45">
        <v>950000</v>
      </c>
      <c r="W12" s="45">
        <v>2850000</v>
      </c>
      <c r="X12" s="33">
        <v>0.25</v>
      </c>
      <c r="Y12" s="49">
        <v>1082943891</v>
      </c>
      <c r="Z12" s="50" t="s">
        <v>1263</v>
      </c>
      <c r="AC12" s="3"/>
      <c r="AD12" s="51" t="s">
        <v>1264</v>
      </c>
      <c r="AE12" s="15" t="s">
        <v>891</v>
      </c>
      <c r="AF12" s="15" t="s">
        <v>891</v>
      </c>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c r="DO12" s="122"/>
      <c r="DP12" s="122"/>
      <c r="DQ12" s="122"/>
      <c r="DR12" s="122"/>
      <c r="DS12" s="122"/>
      <c r="DT12" s="122"/>
      <c r="DU12" s="122"/>
      <c r="DV12" s="122"/>
      <c r="DW12" s="122"/>
      <c r="DX12" s="122"/>
      <c r="DY12" s="122"/>
      <c r="DZ12" s="122"/>
      <c r="EA12" s="122"/>
      <c r="EB12" s="122"/>
      <c r="EC12" s="122"/>
      <c r="ED12" s="122"/>
      <c r="EE12" s="122"/>
      <c r="EF12" s="122"/>
      <c r="EG12" s="122"/>
      <c r="EH12" s="122"/>
      <c r="EI12" s="122"/>
      <c r="EJ12" s="122"/>
      <c r="EK12" s="122"/>
      <c r="EL12" s="122"/>
      <c r="EM12" s="122"/>
      <c r="EN12" s="122"/>
      <c r="EO12" s="122"/>
      <c r="EP12" s="122"/>
      <c r="EQ12" s="122"/>
      <c r="ER12" s="122"/>
      <c r="ES12" s="122"/>
      <c r="ET12" s="122"/>
      <c r="EU12" s="122"/>
      <c r="EV12" s="122"/>
      <c r="EW12" s="122"/>
      <c r="EX12" s="122"/>
      <c r="EY12" s="122"/>
      <c r="EZ12" s="122"/>
      <c r="FA12" s="122"/>
      <c r="FB12" s="122"/>
      <c r="FC12" s="122"/>
      <c r="FD12" s="122"/>
      <c r="FE12" s="122"/>
      <c r="FF12" s="122"/>
      <c r="FG12" s="122"/>
      <c r="FH12" s="122"/>
      <c r="FI12" s="122"/>
      <c r="FJ12" s="122"/>
      <c r="FK12" s="122"/>
      <c r="FL12" s="122"/>
      <c r="FM12" s="122"/>
      <c r="FN12" s="122"/>
      <c r="FO12" s="122"/>
      <c r="FP12" s="122"/>
      <c r="FQ12" s="122"/>
      <c r="FR12" s="122"/>
      <c r="FS12" s="122"/>
      <c r="FT12" s="122"/>
      <c r="FU12" s="122"/>
      <c r="FV12" s="122"/>
      <c r="FW12" s="122"/>
      <c r="FX12" s="122"/>
      <c r="FY12" s="122"/>
      <c r="FZ12" s="122"/>
      <c r="GA12" s="122"/>
      <c r="GB12" s="122"/>
      <c r="GC12" s="122"/>
      <c r="GD12" s="122"/>
      <c r="GE12" s="122"/>
      <c r="GF12" s="122"/>
      <c r="GG12" s="122"/>
      <c r="GH12" s="122"/>
      <c r="GI12" s="122"/>
      <c r="GJ12" s="122"/>
      <c r="GK12" s="122"/>
      <c r="GL12" s="122"/>
      <c r="GM12" s="122"/>
      <c r="GN12" s="122"/>
      <c r="GO12" s="122"/>
      <c r="GP12" s="122"/>
      <c r="GQ12" s="122"/>
      <c r="GR12" s="122"/>
      <c r="GS12" s="122"/>
      <c r="GT12" s="122"/>
      <c r="GU12" s="122"/>
      <c r="GV12" s="122"/>
      <c r="GW12" s="122"/>
      <c r="GX12" s="122"/>
      <c r="GY12" s="122"/>
      <c r="GZ12" s="122"/>
      <c r="HA12" s="122"/>
      <c r="HB12" s="122"/>
      <c r="HC12" s="122"/>
      <c r="HD12" s="122"/>
      <c r="HE12" s="122"/>
      <c r="HF12" s="122"/>
      <c r="HG12" s="122"/>
      <c r="HH12" s="122"/>
      <c r="HI12" s="122"/>
      <c r="HJ12" s="122"/>
      <c r="HK12" s="122"/>
      <c r="HL12" s="122"/>
      <c r="HM12" s="122"/>
      <c r="HN12" s="122"/>
      <c r="HO12" s="122"/>
      <c r="HP12" s="122"/>
      <c r="HQ12" s="122"/>
      <c r="HR12" s="122"/>
      <c r="HS12" s="122"/>
      <c r="HT12" s="122"/>
      <c r="HU12" s="122"/>
      <c r="HV12" s="122"/>
      <c r="HW12" s="122"/>
      <c r="HX12" s="122"/>
      <c r="HY12" s="122"/>
      <c r="HZ12" s="122"/>
      <c r="IA12" s="122"/>
      <c r="IB12" s="122"/>
      <c r="IC12" s="122"/>
      <c r="ID12" s="122"/>
      <c r="IE12" s="122"/>
    </row>
    <row r="13" spans="1:239" s="1" customFormat="1" x14ac:dyDescent="0.3">
      <c r="A13" s="16">
        <v>891780111</v>
      </c>
      <c r="B13" s="16" t="s">
        <v>55</v>
      </c>
      <c r="C13" s="14" t="s">
        <v>57</v>
      </c>
      <c r="D13" s="16" t="s">
        <v>61</v>
      </c>
      <c r="E13" s="44" t="s">
        <v>1265</v>
      </c>
      <c r="F13" s="16" t="s">
        <v>62</v>
      </c>
      <c r="G13" s="1" t="s">
        <v>70</v>
      </c>
      <c r="H13" s="1" t="s">
        <v>74</v>
      </c>
      <c r="I13" s="45">
        <v>16000000</v>
      </c>
      <c r="K13" s="2"/>
      <c r="L13" s="2"/>
      <c r="M13" s="31">
        <f t="shared" si="0"/>
        <v>16000000</v>
      </c>
      <c r="N13" s="46">
        <v>1082903530</v>
      </c>
      <c r="O13" s="45" t="s">
        <v>1266</v>
      </c>
      <c r="P13" s="47" t="s">
        <v>1267</v>
      </c>
      <c r="Q13" s="48">
        <v>44952</v>
      </c>
      <c r="R13" s="48">
        <v>44952</v>
      </c>
      <c r="S13" s="48">
        <v>45107</v>
      </c>
      <c r="T13" s="3"/>
      <c r="U13" s="30"/>
      <c r="V13" s="45">
        <v>2000000</v>
      </c>
      <c r="W13" s="45">
        <v>14000000</v>
      </c>
      <c r="X13" s="33">
        <v>0.13</v>
      </c>
      <c r="Y13" s="49">
        <v>36564357</v>
      </c>
      <c r="Z13" s="50" t="s">
        <v>1231</v>
      </c>
      <c r="AC13" s="3"/>
      <c r="AD13" s="51" t="s">
        <v>1268</v>
      </c>
      <c r="AE13" s="15" t="s">
        <v>891</v>
      </c>
      <c r="AF13" s="15" t="s">
        <v>891</v>
      </c>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row>
    <row r="14" spans="1:239" s="1" customFormat="1" x14ac:dyDescent="0.3">
      <c r="A14" s="16">
        <v>891780111</v>
      </c>
      <c r="B14" s="16" t="s">
        <v>55</v>
      </c>
      <c r="C14" s="14" t="s">
        <v>57</v>
      </c>
      <c r="D14" s="16" t="s">
        <v>61</v>
      </c>
      <c r="E14" s="44" t="s">
        <v>1269</v>
      </c>
      <c r="F14" s="16" t="s">
        <v>62</v>
      </c>
      <c r="G14" s="1" t="s">
        <v>70</v>
      </c>
      <c r="H14" s="1" t="s">
        <v>74</v>
      </c>
      <c r="I14" s="45">
        <v>14300000</v>
      </c>
      <c r="K14" s="2"/>
      <c r="L14" s="2"/>
      <c r="M14" s="31">
        <f t="shared" si="0"/>
        <v>14300000</v>
      </c>
      <c r="N14" s="46">
        <v>1082916730</v>
      </c>
      <c r="O14" s="45" t="s">
        <v>1270</v>
      </c>
      <c r="P14" s="47" t="s">
        <v>1271</v>
      </c>
      <c r="Q14" s="48">
        <v>44952</v>
      </c>
      <c r="R14" s="48">
        <v>44952</v>
      </c>
      <c r="S14" s="48">
        <v>45107</v>
      </c>
      <c r="T14" s="3"/>
      <c r="U14" s="30"/>
      <c r="V14" s="45">
        <v>1800000</v>
      </c>
      <c r="W14" s="45">
        <v>12500000</v>
      </c>
      <c r="X14" s="33">
        <v>0.13</v>
      </c>
      <c r="Y14" s="49">
        <v>1082900194</v>
      </c>
      <c r="Z14" s="50" t="s">
        <v>1272</v>
      </c>
      <c r="AC14" s="3"/>
      <c r="AD14" s="51" t="s">
        <v>1273</v>
      </c>
      <c r="AE14" s="15" t="s">
        <v>891</v>
      </c>
      <c r="AF14" s="15" t="s">
        <v>891</v>
      </c>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row>
    <row r="15" spans="1:239" s="1" customFormat="1" x14ac:dyDescent="0.3">
      <c r="A15" s="16">
        <v>891780111</v>
      </c>
      <c r="B15" s="16" t="s">
        <v>55</v>
      </c>
      <c r="C15" s="14" t="s">
        <v>57</v>
      </c>
      <c r="D15" s="16" t="s">
        <v>61</v>
      </c>
      <c r="E15" s="44" t="s">
        <v>1274</v>
      </c>
      <c r="F15" s="16" t="s">
        <v>62</v>
      </c>
      <c r="G15" s="1" t="s">
        <v>70</v>
      </c>
      <c r="H15" s="1" t="s">
        <v>74</v>
      </c>
      <c r="I15" s="45">
        <v>10450000</v>
      </c>
      <c r="K15" s="2"/>
      <c r="L15" s="2"/>
      <c r="M15" s="31">
        <f t="shared" si="0"/>
        <v>10450000</v>
      </c>
      <c r="N15" s="46">
        <v>1082956756</v>
      </c>
      <c r="O15" s="45" t="s">
        <v>1275</v>
      </c>
      <c r="P15" s="47" t="s">
        <v>1276</v>
      </c>
      <c r="Q15" s="48">
        <v>44952</v>
      </c>
      <c r="R15" s="48">
        <v>44952</v>
      </c>
      <c r="S15" s="48">
        <v>45107</v>
      </c>
      <c r="T15" s="3"/>
      <c r="U15" s="30"/>
      <c r="V15" s="45">
        <v>950000</v>
      </c>
      <c r="W15" s="45">
        <v>9500000</v>
      </c>
      <c r="X15" s="33">
        <v>0.09</v>
      </c>
      <c r="Y15" s="49">
        <v>1082900194</v>
      </c>
      <c r="Z15" s="50" t="s">
        <v>1272</v>
      </c>
      <c r="AC15" s="3"/>
      <c r="AD15" s="51" t="s">
        <v>1277</v>
      </c>
      <c r="AE15" s="15" t="s">
        <v>891</v>
      </c>
      <c r="AF15" s="15" t="s">
        <v>891</v>
      </c>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2"/>
      <c r="DY15" s="122"/>
      <c r="DZ15" s="122"/>
      <c r="EA15" s="122"/>
      <c r="EB15" s="122"/>
      <c r="EC15" s="122"/>
      <c r="ED15" s="122"/>
      <c r="EE15" s="122"/>
      <c r="EF15" s="122"/>
      <c r="EG15" s="122"/>
      <c r="EH15" s="122"/>
      <c r="EI15" s="122"/>
      <c r="EJ15" s="122"/>
      <c r="EK15" s="122"/>
      <c r="EL15" s="122"/>
      <c r="EM15" s="122"/>
      <c r="EN15" s="122"/>
      <c r="EO15" s="122"/>
      <c r="EP15" s="122"/>
      <c r="EQ15" s="122"/>
      <c r="ER15" s="122"/>
      <c r="ES15" s="122"/>
      <c r="ET15" s="122"/>
      <c r="EU15" s="122"/>
      <c r="EV15" s="122"/>
      <c r="EW15" s="122"/>
      <c r="EX15" s="122"/>
      <c r="EY15" s="122"/>
      <c r="EZ15" s="122"/>
      <c r="FA15" s="122"/>
      <c r="FB15" s="122"/>
      <c r="FC15" s="122"/>
      <c r="FD15" s="122"/>
      <c r="FE15" s="122"/>
      <c r="FF15" s="122"/>
      <c r="FG15" s="122"/>
      <c r="FH15" s="122"/>
      <c r="FI15" s="122"/>
      <c r="FJ15" s="122"/>
      <c r="FK15" s="122"/>
      <c r="FL15" s="122"/>
      <c r="FM15" s="122"/>
      <c r="FN15" s="122"/>
      <c r="FO15" s="122"/>
      <c r="FP15" s="122"/>
      <c r="FQ15" s="122"/>
      <c r="FR15" s="122"/>
      <c r="FS15" s="122"/>
      <c r="FT15" s="122"/>
      <c r="FU15" s="122"/>
      <c r="FV15" s="122"/>
      <c r="FW15" s="122"/>
      <c r="FX15" s="122"/>
      <c r="FY15" s="122"/>
      <c r="FZ15" s="122"/>
      <c r="GA15" s="122"/>
      <c r="GB15" s="122"/>
      <c r="GC15" s="122"/>
      <c r="GD15" s="122"/>
      <c r="GE15" s="122"/>
      <c r="GF15" s="122"/>
      <c r="GG15" s="122"/>
      <c r="GH15" s="122"/>
      <c r="GI15" s="122"/>
      <c r="GJ15" s="122"/>
      <c r="GK15" s="122"/>
      <c r="GL15" s="122"/>
      <c r="GM15" s="122"/>
      <c r="GN15" s="122"/>
      <c r="GO15" s="122"/>
      <c r="GP15" s="122"/>
      <c r="GQ15" s="122"/>
      <c r="GR15" s="122"/>
      <c r="GS15" s="122"/>
      <c r="GT15" s="122"/>
      <c r="GU15" s="122"/>
      <c r="GV15" s="122"/>
      <c r="GW15" s="122"/>
      <c r="GX15" s="122"/>
      <c r="GY15" s="122"/>
      <c r="GZ15" s="122"/>
      <c r="HA15" s="122"/>
      <c r="HB15" s="122"/>
      <c r="HC15" s="122"/>
      <c r="HD15" s="122"/>
      <c r="HE15" s="122"/>
      <c r="HF15" s="122"/>
      <c r="HG15" s="122"/>
      <c r="HH15" s="122"/>
      <c r="HI15" s="122"/>
      <c r="HJ15" s="122"/>
      <c r="HK15" s="122"/>
      <c r="HL15" s="122"/>
      <c r="HM15" s="122"/>
      <c r="HN15" s="122"/>
      <c r="HO15" s="122"/>
      <c r="HP15" s="122"/>
      <c r="HQ15" s="122"/>
      <c r="HR15" s="122"/>
      <c r="HS15" s="122"/>
      <c r="HT15" s="122"/>
      <c r="HU15" s="122"/>
      <c r="HV15" s="122"/>
      <c r="HW15" s="122"/>
      <c r="HX15" s="122"/>
      <c r="HY15" s="122"/>
      <c r="HZ15" s="122"/>
      <c r="IA15" s="122"/>
      <c r="IB15" s="122"/>
      <c r="IC15" s="122"/>
      <c r="ID15" s="122"/>
      <c r="IE15" s="122"/>
    </row>
    <row r="16" spans="1:239" s="1" customFormat="1" x14ac:dyDescent="0.3">
      <c r="A16" s="16">
        <v>891780111</v>
      </c>
      <c r="B16" s="16" t="s">
        <v>55</v>
      </c>
      <c r="C16" s="14" t="s">
        <v>57</v>
      </c>
      <c r="D16" s="16" t="s">
        <v>61</v>
      </c>
      <c r="E16" s="44" t="s">
        <v>1278</v>
      </c>
      <c r="F16" s="16" t="s">
        <v>62</v>
      </c>
      <c r="G16" s="1" t="s">
        <v>70</v>
      </c>
      <c r="H16" s="1" t="s">
        <v>74</v>
      </c>
      <c r="I16" s="45">
        <v>10450000</v>
      </c>
      <c r="K16" s="2"/>
      <c r="L16" s="2"/>
      <c r="M16" s="31">
        <f t="shared" si="0"/>
        <v>10450000</v>
      </c>
      <c r="N16" s="46">
        <v>1083040456</v>
      </c>
      <c r="O16" s="45" t="s">
        <v>1279</v>
      </c>
      <c r="P16" s="47" t="s">
        <v>1280</v>
      </c>
      <c r="Q16" s="48">
        <v>44952</v>
      </c>
      <c r="R16" s="48">
        <v>44952</v>
      </c>
      <c r="S16" s="48">
        <v>45107</v>
      </c>
      <c r="T16" s="3"/>
      <c r="U16" s="30"/>
      <c r="V16" s="45">
        <v>950000</v>
      </c>
      <c r="W16" s="45">
        <v>9500000</v>
      </c>
      <c r="X16" s="33">
        <v>0.09</v>
      </c>
      <c r="Y16" s="49">
        <v>12561250</v>
      </c>
      <c r="Z16" s="50" t="s">
        <v>1281</v>
      </c>
      <c r="AC16" s="3"/>
      <c r="AD16" s="51" t="s">
        <v>1282</v>
      </c>
      <c r="AE16" s="15" t="s">
        <v>891</v>
      </c>
      <c r="AF16" s="15" t="s">
        <v>891</v>
      </c>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c r="EF16" s="122"/>
      <c r="EG16" s="122"/>
      <c r="EH16" s="122"/>
      <c r="EI16" s="122"/>
      <c r="EJ16" s="122"/>
      <c r="EK16" s="122"/>
      <c r="EL16" s="122"/>
      <c r="EM16" s="122"/>
      <c r="EN16" s="122"/>
      <c r="EO16" s="122"/>
      <c r="EP16" s="122"/>
      <c r="EQ16" s="122"/>
      <c r="ER16" s="122"/>
      <c r="ES16" s="122"/>
      <c r="ET16" s="122"/>
      <c r="EU16" s="122"/>
      <c r="EV16" s="122"/>
      <c r="EW16" s="122"/>
      <c r="EX16" s="122"/>
      <c r="EY16" s="122"/>
      <c r="EZ16" s="122"/>
      <c r="FA16" s="122"/>
      <c r="FB16" s="122"/>
      <c r="FC16" s="122"/>
      <c r="FD16" s="122"/>
      <c r="FE16" s="122"/>
      <c r="FF16" s="122"/>
      <c r="FG16" s="122"/>
      <c r="FH16" s="122"/>
      <c r="FI16" s="122"/>
      <c r="FJ16" s="122"/>
      <c r="FK16" s="122"/>
      <c r="FL16" s="122"/>
      <c r="FM16" s="122"/>
      <c r="FN16" s="122"/>
      <c r="FO16" s="122"/>
      <c r="FP16" s="122"/>
      <c r="FQ16" s="122"/>
      <c r="FR16" s="122"/>
      <c r="FS16" s="122"/>
      <c r="FT16" s="122"/>
      <c r="FU16" s="122"/>
      <c r="FV16" s="122"/>
      <c r="FW16" s="122"/>
      <c r="FX16" s="122"/>
      <c r="FY16" s="122"/>
      <c r="FZ16" s="122"/>
      <c r="GA16" s="122"/>
      <c r="GB16" s="122"/>
      <c r="GC16" s="122"/>
      <c r="GD16" s="122"/>
      <c r="GE16" s="122"/>
      <c r="GF16" s="122"/>
      <c r="GG16" s="122"/>
      <c r="GH16" s="122"/>
      <c r="GI16" s="122"/>
      <c r="GJ16" s="122"/>
      <c r="GK16" s="122"/>
      <c r="GL16" s="122"/>
      <c r="GM16" s="122"/>
      <c r="GN16" s="122"/>
      <c r="GO16" s="122"/>
      <c r="GP16" s="122"/>
      <c r="GQ16" s="122"/>
      <c r="GR16" s="122"/>
      <c r="GS16" s="122"/>
      <c r="GT16" s="122"/>
      <c r="GU16" s="122"/>
      <c r="GV16" s="122"/>
      <c r="GW16" s="122"/>
      <c r="GX16" s="122"/>
      <c r="GY16" s="122"/>
      <c r="GZ16" s="122"/>
      <c r="HA16" s="122"/>
      <c r="HB16" s="122"/>
      <c r="HC16" s="122"/>
      <c r="HD16" s="122"/>
      <c r="HE16" s="122"/>
      <c r="HF16" s="122"/>
      <c r="HG16" s="122"/>
      <c r="HH16" s="122"/>
      <c r="HI16" s="122"/>
      <c r="HJ16" s="122"/>
      <c r="HK16" s="122"/>
      <c r="HL16" s="122"/>
      <c r="HM16" s="122"/>
      <c r="HN16" s="122"/>
      <c r="HO16" s="122"/>
      <c r="HP16" s="122"/>
      <c r="HQ16" s="122"/>
      <c r="HR16" s="122"/>
      <c r="HS16" s="122"/>
      <c r="HT16" s="122"/>
      <c r="HU16" s="122"/>
      <c r="HV16" s="122"/>
      <c r="HW16" s="122"/>
      <c r="HX16" s="122"/>
      <c r="HY16" s="122"/>
      <c r="HZ16" s="122"/>
      <c r="IA16" s="122"/>
      <c r="IB16" s="122"/>
      <c r="IC16" s="122"/>
      <c r="ID16" s="122"/>
      <c r="IE16" s="122"/>
    </row>
    <row r="17" spans="1:239" s="1" customFormat="1" x14ac:dyDescent="0.3">
      <c r="A17" s="16">
        <v>891780111</v>
      </c>
      <c r="B17" s="16" t="s">
        <v>55</v>
      </c>
      <c r="C17" s="14" t="s">
        <v>57</v>
      </c>
      <c r="D17" s="16" t="s">
        <v>61</v>
      </c>
      <c r="E17" s="44" t="s">
        <v>1283</v>
      </c>
      <c r="F17" s="16" t="s">
        <v>62</v>
      </c>
      <c r="G17" s="1" t="s">
        <v>70</v>
      </c>
      <c r="H17" s="1" t="s">
        <v>74</v>
      </c>
      <c r="I17" s="45">
        <v>13750000</v>
      </c>
      <c r="K17" s="2"/>
      <c r="L17" s="2"/>
      <c r="M17" s="31">
        <f t="shared" si="0"/>
        <v>13750000</v>
      </c>
      <c r="N17" s="46">
        <v>26767399</v>
      </c>
      <c r="O17" s="45" t="s">
        <v>1284</v>
      </c>
      <c r="P17" s="47" t="s">
        <v>1285</v>
      </c>
      <c r="Q17" s="48">
        <v>44952</v>
      </c>
      <c r="R17" s="48">
        <v>44952</v>
      </c>
      <c r="S17" s="48">
        <v>45107</v>
      </c>
      <c r="T17" s="3"/>
      <c r="U17" s="30"/>
      <c r="V17" s="45">
        <v>1250000</v>
      </c>
      <c r="W17" s="45">
        <v>12500000</v>
      </c>
      <c r="X17" s="33">
        <v>0.09</v>
      </c>
      <c r="Y17" s="49">
        <v>1082943891</v>
      </c>
      <c r="Z17" s="50" t="s">
        <v>1263</v>
      </c>
      <c r="AC17" s="3"/>
      <c r="AD17" s="51" t="s">
        <v>1286</v>
      </c>
      <c r="AE17" s="15" t="s">
        <v>891</v>
      </c>
      <c r="AF17" s="15" t="s">
        <v>891</v>
      </c>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22"/>
      <c r="DT17" s="122"/>
      <c r="DU17" s="122"/>
      <c r="DV17" s="122"/>
      <c r="DW17" s="122"/>
      <c r="DX17" s="122"/>
      <c r="DY17" s="122"/>
      <c r="DZ17" s="122"/>
      <c r="EA17" s="122"/>
      <c r="EB17" s="122"/>
      <c r="EC17" s="122"/>
      <c r="ED17" s="122"/>
      <c r="EE17" s="122"/>
      <c r="EF17" s="122"/>
      <c r="EG17" s="122"/>
      <c r="EH17" s="122"/>
      <c r="EI17" s="122"/>
      <c r="EJ17" s="122"/>
      <c r="EK17" s="122"/>
      <c r="EL17" s="122"/>
      <c r="EM17" s="122"/>
      <c r="EN17" s="122"/>
      <c r="EO17" s="122"/>
      <c r="EP17" s="122"/>
      <c r="EQ17" s="122"/>
      <c r="ER17" s="122"/>
      <c r="ES17" s="122"/>
      <c r="ET17" s="122"/>
      <c r="EU17" s="122"/>
      <c r="EV17" s="122"/>
      <c r="EW17" s="122"/>
      <c r="EX17" s="122"/>
      <c r="EY17" s="122"/>
      <c r="EZ17" s="122"/>
      <c r="FA17" s="122"/>
      <c r="FB17" s="122"/>
      <c r="FC17" s="122"/>
      <c r="FD17" s="122"/>
      <c r="FE17" s="122"/>
      <c r="FF17" s="122"/>
      <c r="FG17" s="122"/>
      <c r="FH17" s="122"/>
      <c r="FI17" s="122"/>
      <c r="FJ17" s="122"/>
      <c r="FK17" s="122"/>
      <c r="FL17" s="122"/>
      <c r="FM17" s="122"/>
      <c r="FN17" s="122"/>
      <c r="FO17" s="122"/>
      <c r="FP17" s="122"/>
      <c r="FQ17" s="122"/>
      <c r="FR17" s="122"/>
      <c r="FS17" s="122"/>
      <c r="FT17" s="122"/>
      <c r="FU17" s="122"/>
      <c r="FV17" s="122"/>
      <c r="FW17" s="122"/>
      <c r="FX17" s="122"/>
      <c r="FY17" s="122"/>
      <c r="FZ17" s="122"/>
      <c r="GA17" s="122"/>
      <c r="GB17" s="122"/>
      <c r="GC17" s="122"/>
      <c r="GD17" s="122"/>
      <c r="GE17" s="122"/>
      <c r="GF17" s="122"/>
      <c r="GG17" s="122"/>
      <c r="GH17" s="122"/>
      <c r="GI17" s="122"/>
      <c r="GJ17" s="122"/>
      <c r="GK17" s="122"/>
      <c r="GL17" s="122"/>
      <c r="GM17" s="122"/>
      <c r="GN17" s="122"/>
      <c r="GO17" s="122"/>
      <c r="GP17" s="122"/>
      <c r="GQ17" s="122"/>
      <c r="GR17" s="122"/>
      <c r="GS17" s="122"/>
      <c r="GT17" s="122"/>
      <c r="GU17" s="122"/>
      <c r="GV17" s="122"/>
      <c r="GW17" s="122"/>
      <c r="GX17" s="122"/>
      <c r="GY17" s="122"/>
      <c r="GZ17" s="122"/>
      <c r="HA17" s="122"/>
      <c r="HB17" s="122"/>
      <c r="HC17" s="122"/>
      <c r="HD17" s="122"/>
      <c r="HE17" s="122"/>
      <c r="HF17" s="122"/>
      <c r="HG17" s="122"/>
      <c r="HH17" s="122"/>
      <c r="HI17" s="122"/>
      <c r="HJ17" s="122"/>
      <c r="HK17" s="122"/>
      <c r="HL17" s="122"/>
      <c r="HM17" s="122"/>
      <c r="HN17" s="122"/>
      <c r="HO17" s="122"/>
      <c r="HP17" s="122"/>
      <c r="HQ17" s="122"/>
      <c r="HR17" s="122"/>
      <c r="HS17" s="122"/>
      <c r="HT17" s="122"/>
      <c r="HU17" s="122"/>
      <c r="HV17" s="122"/>
      <c r="HW17" s="122"/>
      <c r="HX17" s="122"/>
      <c r="HY17" s="122"/>
      <c r="HZ17" s="122"/>
      <c r="IA17" s="122"/>
      <c r="IB17" s="122"/>
      <c r="IC17" s="122"/>
      <c r="ID17" s="122"/>
      <c r="IE17" s="122"/>
    </row>
    <row r="18" spans="1:239" s="1" customFormat="1" x14ac:dyDescent="0.3">
      <c r="A18" s="16">
        <v>891780111</v>
      </c>
      <c r="B18" s="16" t="s">
        <v>55</v>
      </c>
      <c r="C18" s="14" t="s">
        <v>57</v>
      </c>
      <c r="D18" s="16" t="s">
        <v>61</v>
      </c>
      <c r="E18" s="44" t="s">
        <v>1287</v>
      </c>
      <c r="F18" s="16" t="s">
        <v>62</v>
      </c>
      <c r="G18" s="1" t="s">
        <v>70</v>
      </c>
      <c r="H18" s="1" t="s">
        <v>74</v>
      </c>
      <c r="I18" s="45">
        <v>12100000</v>
      </c>
      <c r="K18" s="2"/>
      <c r="L18" s="2"/>
      <c r="M18" s="31">
        <f t="shared" si="0"/>
        <v>12100000</v>
      </c>
      <c r="N18" s="46">
        <v>1082891717</v>
      </c>
      <c r="O18" s="45" t="s">
        <v>1288</v>
      </c>
      <c r="P18" s="47" t="s">
        <v>1289</v>
      </c>
      <c r="Q18" s="48">
        <v>44952</v>
      </c>
      <c r="R18" s="48">
        <v>44952</v>
      </c>
      <c r="S18" s="48">
        <v>45107</v>
      </c>
      <c r="T18" s="3"/>
      <c r="U18" s="30"/>
      <c r="V18" s="45">
        <v>1100000</v>
      </c>
      <c r="W18" s="45">
        <v>11000000</v>
      </c>
      <c r="X18" s="33">
        <v>0.09</v>
      </c>
      <c r="Y18" s="49">
        <v>1098669877</v>
      </c>
      <c r="Z18" s="50" t="s">
        <v>1255</v>
      </c>
      <c r="AC18" s="3"/>
      <c r="AD18" s="51" t="s">
        <v>1290</v>
      </c>
      <c r="AE18" s="15" t="s">
        <v>891</v>
      </c>
      <c r="AF18" s="15" t="s">
        <v>891</v>
      </c>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2"/>
      <c r="DV18" s="122"/>
      <c r="DW18" s="122"/>
      <c r="DX18" s="122"/>
      <c r="DY18" s="122"/>
      <c r="DZ18" s="122"/>
      <c r="EA18" s="122"/>
      <c r="EB18" s="122"/>
      <c r="EC18" s="122"/>
      <c r="ED18" s="122"/>
      <c r="EE18" s="122"/>
      <c r="EF18" s="122"/>
      <c r="EG18" s="122"/>
      <c r="EH18" s="122"/>
      <c r="EI18" s="122"/>
      <c r="EJ18" s="122"/>
      <c r="EK18" s="122"/>
      <c r="EL18" s="122"/>
      <c r="EM18" s="122"/>
      <c r="EN18" s="122"/>
      <c r="EO18" s="122"/>
      <c r="EP18" s="122"/>
      <c r="EQ18" s="122"/>
      <c r="ER18" s="122"/>
      <c r="ES18" s="122"/>
      <c r="ET18" s="122"/>
      <c r="EU18" s="122"/>
      <c r="EV18" s="122"/>
      <c r="EW18" s="122"/>
      <c r="EX18" s="122"/>
      <c r="EY18" s="122"/>
      <c r="EZ18" s="122"/>
      <c r="FA18" s="122"/>
      <c r="FB18" s="122"/>
      <c r="FC18" s="122"/>
      <c r="FD18" s="122"/>
      <c r="FE18" s="122"/>
      <c r="FF18" s="122"/>
      <c r="FG18" s="122"/>
      <c r="FH18" s="122"/>
      <c r="FI18" s="122"/>
      <c r="FJ18" s="122"/>
      <c r="FK18" s="122"/>
      <c r="FL18" s="122"/>
      <c r="FM18" s="122"/>
      <c r="FN18" s="122"/>
      <c r="FO18" s="122"/>
      <c r="FP18" s="122"/>
      <c r="FQ18" s="122"/>
      <c r="FR18" s="122"/>
      <c r="FS18" s="122"/>
      <c r="FT18" s="122"/>
      <c r="FU18" s="122"/>
      <c r="FV18" s="122"/>
      <c r="FW18" s="122"/>
      <c r="FX18" s="122"/>
      <c r="FY18" s="122"/>
      <c r="FZ18" s="122"/>
      <c r="GA18" s="122"/>
      <c r="GB18" s="122"/>
      <c r="GC18" s="122"/>
      <c r="GD18" s="122"/>
      <c r="GE18" s="122"/>
      <c r="GF18" s="122"/>
      <c r="GG18" s="122"/>
      <c r="GH18" s="122"/>
      <c r="GI18" s="122"/>
      <c r="GJ18" s="122"/>
      <c r="GK18" s="122"/>
      <c r="GL18" s="122"/>
      <c r="GM18" s="122"/>
      <c r="GN18" s="122"/>
      <c r="GO18" s="122"/>
      <c r="GP18" s="122"/>
      <c r="GQ18" s="122"/>
      <c r="GR18" s="122"/>
      <c r="GS18" s="122"/>
      <c r="GT18" s="122"/>
      <c r="GU18" s="122"/>
      <c r="GV18" s="122"/>
      <c r="GW18" s="122"/>
      <c r="GX18" s="122"/>
      <c r="GY18" s="122"/>
      <c r="GZ18" s="122"/>
      <c r="HA18" s="122"/>
      <c r="HB18" s="122"/>
      <c r="HC18" s="122"/>
      <c r="HD18" s="122"/>
      <c r="HE18" s="122"/>
      <c r="HF18" s="122"/>
      <c r="HG18" s="122"/>
      <c r="HH18" s="122"/>
      <c r="HI18" s="122"/>
      <c r="HJ18" s="122"/>
      <c r="HK18" s="122"/>
      <c r="HL18" s="122"/>
      <c r="HM18" s="122"/>
      <c r="HN18" s="122"/>
      <c r="HO18" s="122"/>
      <c r="HP18" s="122"/>
      <c r="HQ18" s="122"/>
      <c r="HR18" s="122"/>
      <c r="HS18" s="122"/>
      <c r="HT18" s="122"/>
      <c r="HU18" s="122"/>
      <c r="HV18" s="122"/>
      <c r="HW18" s="122"/>
      <c r="HX18" s="122"/>
      <c r="HY18" s="122"/>
      <c r="HZ18" s="122"/>
      <c r="IA18" s="122"/>
      <c r="IB18" s="122"/>
      <c r="IC18" s="122"/>
      <c r="ID18" s="122"/>
      <c r="IE18" s="122"/>
    </row>
    <row r="19" spans="1:239" s="1" customFormat="1" x14ac:dyDescent="0.3">
      <c r="A19" s="16">
        <v>891780111</v>
      </c>
      <c r="B19" s="16" t="s">
        <v>55</v>
      </c>
      <c r="C19" s="14" t="s">
        <v>57</v>
      </c>
      <c r="D19" s="16" t="s">
        <v>61</v>
      </c>
      <c r="E19" s="44" t="s">
        <v>1291</v>
      </c>
      <c r="F19" s="16" t="s">
        <v>62</v>
      </c>
      <c r="G19" s="1" t="s">
        <v>70</v>
      </c>
      <c r="H19" s="1" t="s">
        <v>74</v>
      </c>
      <c r="I19" s="45">
        <v>14300000</v>
      </c>
      <c r="K19" s="2"/>
      <c r="L19" s="2"/>
      <c r="M19" s="31">
        <f t="shared" si="0"/>
        <v>14300000</v>
      </c>
      <c r="N19" s="46">
        <v>1082886783</v>
      </c>
      <c r="O19" s="45" t="s">
        <v>1292</v>
      </c>
      <c r="P19" s="47" t="s">
        <v>1293</v>
      </c>
      <c r="Q19" s="48">
        <v>44952</v>
      </c>
      <c r="R19" s="48">
        <v>44952</v>
      </c>
      <c r="S19" s="48">
        <v>45107</v>
      </c>
      <c r="T19" s="3"/>
      <c r="U19" s="30"/>
      <c r="V19" s="45">
        <v>1800000</v>
      </c>
      <c r="W19" s="45">
        <v>12500000</v>
      </c>
      <c r="X19" s="33">
        <v>0.13</v>
      </c>
      <c r="Y19" s="49">
        <v>7634903</v>
      </c>
      <c r="Z19" s="50" t="s">
        <v>1241</v>
      </c>
      <c r="AC19" s="3"/>
      <c r="AD19" s="51" t="s">
        <v>1294</v>
      </c>
      <c r="AE19" s="15" t="s">
        <v>891</v>
      </c>
      <c r="AF19" s="15" t="s">
        <v>891</v>
      </c>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c r="DU19" s="122"/>
      <c r="DV19" s="122"/>
      <c r="DW19" s="122"/>
      <c r="DX19" s="122"/>
      <c r="DY19" s="122"/>
      <c r="DZ19" s="122"/>
      <c r="EA19" s="122"/>
      <c r="EB19" s="122"/>
      <c r="EC19" s="122"/>
      <c r="ED19" s="122"/>
      <c r="EE19" s="122"/>
      <c r="EF19" s="122"/>
      <c r="EG19" s="122"/>
      <c r="EH19" s="122"/>
      <c r="EI19" s="122"/>
      <c r="EJ19" s="122"/>
      <c r="EK19" s="122"/>
      <c r="EL19" s="122"/>
      <c r="EM19" s="122"/>
      <c r="EN19" s="122"/>
      <c r="EO19" s="122"/>
      <c r="EP19" s="122"/>
      <c r="EQ19" s="122"/>
      <c r="ER19" s="122"/>
      <c r="ES19" s="122"/>
      <c r="ET19" s="122"/>
      <c r="EU19" s="122"/>
      <c r="EV19" s="122"/>
      <c r="EW19" s="122"/>
      <c r="EX19" s="122"/>
      <c r="EY19" s="122"/>
      <c r="EZ19" s="122"/>
      <c r="FA19" s="122"/>
      <c r="FB19" s="122"/>
      <c r="FC19" s="122"/>
      <c r="FD19" s="122"/>
      <c r="FE19" s="122"/>
      <c r="FF19" s="122"/>
      <c r="FG19" s="122"/>
      <c r="FH19" s="122"/>
      <c r="FI19" s="122"/>
      <c r="FJ19" s="122"/>
      <c r="FK19" s="122"/>
      <c r="FL19" s="122"/>
      <c r="FM19" s="122"/>
      <c r="FN19" s="122"/>
      <c r="FO19" s="122"/>
      <c r="FP19" s="122"/>
      <c r="FQ19" s="122"/>
      <c r="FR19" s="122"/>
      <c r="FS19" s="122"/>
      <c r="FT19" s="122"/>
      <c r="FU19" s="122"/>
      <c r="FV19" s="122"/>
      <c r="FW19" s="122"/>
      <c r="FX19" s="122"/>
      <c r="FY19" s="122"/>
      <c r="FZ19" s="122"/>
      <c r="GA19" s="122"/>
      <c r="GB19" s="122"/>
      <c r="GC19" s="122"/>
      <c r="GD19" s="122"/>
      <c r="GE19" s="122"/>
      <c r="GF19" s="122"/>
      <c r="GG19" s="122"/>
      <c r="GH19" s="122"/>
      <c r="GI19" s="122"/>
      <c r="GJ19" s="122"/>
      <c r="GK19" s="122"/>
      <c r="GL19" s="122"/>
      <c r="GM19" s="122"/>
      <c r="GN19" s="122"/>
      <c r="GO19" s="122"/>
      <c r="GP19" s="122"/>
      <c r="GQ19" s="122"/>
      <c r="GR19" s="122"/>
      <c r="GS19" s="122"/>
      <c r="GT19" s="122"/>
      <c r="GU19" s="122"/>
      <c r="GV19" s="122"/>
      <c r="GW19" s="122"/>
      <c r="GX19" s="122"/>
      <c r="GY19" s="122"/>
      <c r="GZ19" s="122"/>
      <c r="HA19" s="122"/>
      <c r="HB19" s="122"/>
      <c r="HC19" s="122"/>
      <c r="HD19" s="122"/>
      <c r="HE19" s="122"/>
      <c r="HF19" s="122"/>
      <c r="HG19" s="122"/>
      <c r="HH19" s="122"/>
      <c r="HI19" s="122"/>
      <c r="HJ19" s="122"/>
      <c r="HK19" s="122"/>
      <c r="HL19" s="122"/>
      <c r="HM19" s="122"/>
      <c r="HN19" s="122"/>
      <c r="HO19" s="122"/>
      <c r="HP19" s="122"/>
      <c r="HQ19" s="122"/>
      <c r="HR19" s="122"/>
      <c r="HS19" s="122"/>
      <c r="HT19" s="122"/>
      <c r="HU19" s="122"/>
      <c r="HV19" s="122"/>
      <c r="HW19" s="122"/>
      <c r="HX19" s="122"/>
      <c r="HY19" s="122"/>
      <c r="HZ19" s="122"/>
      <c r="IA19" s="122"/>
      <c r="IB19" s="122"/>
      <c r="IC19" s="122"/>
      <c r="ID19" s="122"/>
      <c r="IE19" s="122"/>
    </row>
    <row r="20" spans="1:239" s="1" customFormat="1" x14ac:dyDescent="0.3">
      <c r="A20" s="16">
        <v>891780111</v>
      </c>
      <c r="B20" s="16" t="s">
        <v>55</v>
      </c>
      <c r="C20" s="14" t="s">
        <v>57</v>
      </c>
      <c r="D20" s="16" t="s">
        <v>61</v>
      </c>
      <c r="E20" s="44" t="s">
        <v>1295</v>
      </c>
      <c r="F20" s="16" t="s">
        <v>62</v>
      </c>
      <c r="G20" s="1" t="s">
        <v>70</v>
      </c>
      <c r="H20" s="1" t="s">
        <v>74</v>
      </c>
      <c r="I20" s="45">
        <v>12600000</v>
      </c>
      <c r="K20" s="2"/>
      <c r="L20" s="2"/>
      <c r="M20" s="31">
        <f t="shared" si="0"/>
        <v>12600000</v>
      </c>
      <c r="N20" s="46">
        <v>1082981040</v>
      </c>
      <c r="O20" s="45" t="s">
        <v>1296</v>
      </c>
      <c r="P20" s="47" t="s">
        <v>1297</v>
      </c>
      <c r="Q20" s="48">
        <v>44952</v>
      </c>
      <c r="R20" s="48">
        <v>44952</v>
      </c>
      <c r="S20" s="48">
        <v>45107</v>
      </c>
      <c r="T20" s="3"/>
      <c r="U20" s="30"/>
      <c r="V20" s="45">
        <v>2100000</v>
      </c>
      <c r="W20" s="45">
        <v>10500000</v>
      </c>
      <c r="X20" s="33">
        <v>0.17</v>
      </c>
      <c r="Y20" s="49">
        <v>36564357</v>
      </c>
      <c r="Z20" s="50" t="s">
        <v>1231</v>
      </c>
      <c r="AC20" s="3"/>
      <c r="AD20" s="51" t="s">
        <v>1298</v>
      </c>
      <c r="AE20" s="15" t="s">
        <v>891</v>
      </c>
      <c r="AF20" s="15" t="s">
        <v>891</v>
      </c>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c r="BW20" s="122"/>
      <c r="BX20" s="122"/>
      <c r="BY20" s="122"/>
      <c r="BZ20" s="122"/>
      <c r="CA20" s="122"/>
      <c r="CB20" s="122"/>
      <c r="CC20" s="122"/>
      <c r="CD20" s="122"/>
      <c r="CE20" s="122"/>
      <c r="CF20" s="122"/>
      <c r="CG20" s="122"/>
      <c r="CH20" s="122"/>
      <c r="CI20" s="122"/>
      <c r="CJ20" s="122"/>
      <c r="CK20" s="122"/>
      <c r="CL20" s="122"/>
      <c r="CM20" s="122"/>
      <c r="CN20" s="122"/>
      <c r="CO20" s="122"/>
      <c r="CP20" s="122"/>
      <c r="CQ20" s="122"/>
      <c r="CR20" s="122"/>
      <c r="CS20" s="122"/>
      <c r="CT20" s="122"/>
      <c r="CU20" s="122"/>
      <c r="CV20" s="122"/>
      <c r="CW20" s="122"/>
      <c r="CX20" s="122"/>
      <c r="CY20" s="122"/>
      <c r="CZ20" s="122"/>
      <c r="DA20" s="122"/>
      <c r="DB20" s="122"/>
      <c r="DC20" s="122"/>
      <c r="DD20" s="122"/>
      <c r="DE20" s="122"/>
      <c r="DF20" s="122"/>
      <c r="DG20" s="122"/>
      <c r="DH20" s="122"/>
      <c r="DI20" s="122"/>
      <c r="DJ20" s="122"/>
      <c r="DK20" s="122"/>
      <c r="DL20" s="122"/>
      <c r="DM20" s="122"/>
      <c r="DN20" s="122"/>
      <c r="DO20" s="122"/>
      <c r="DP20" s="122"/>
      <c r="DQ20" s="122"/>
      <c r="DR20" s="122"/>
      <c r="DS20" s="122"/>
      <c r="DT20" s="122"/>
      <c r="DU20" s="122"/>
      <c r="DV20" s="122"/>
      <c r="DW20" s="122"/>
      <c r="DX20" s="122"/>
      <c r="DY20" s="122"/>
      <c r="DZ20" s="122"/>
      <c r="EA20" s="122"/>
      <c r="EB20" s="122"/>
      <c r="EC20" s="122"/>
      <c r="ED20" s="122"/>
      <c r="EE20" s="122"/>
      <c r="EF20" s="122"/>
      <c r="EG20" s="122"/>
      <c r="EH20" s="122"/>
      <c r="EI20" s="122"/>
      <c r="EJ20" s="122"/>
      <c r="EK20" s="122"/>
      <c r="EL20" s="122"/>
      <c r="EM20" s="122"/>
      <c r="EN20" s="122"/>
      <c r="EO20" s="122"/>
      <c r="EP20" s="122"/>
      <c r="EQ20" s="122"/>
      <c r="ER20" s="122"/>
      <c r="ES20" s="122"/>
      <c r="ET20" s="122"/>
      <c r="EU20" s="122"/>
      <c r="EV20" s="122"/>
      <c r="EW20" s="122"/>
      <c r="EX20" s="122"/>
      <c r="EY20" s="122"/>
      <c r="EZ20" s="122"/>
      <c r="FA20" s="122"/>
      <c r="FB20" s="122"/>
      <c r="FC20" s="122"/>
      <c r="FD20" s="122"/>
      <c r="FE20" s="122"/>
      <c r="FF20" s="122"/>
      <c r="FG20" s="122"/>
      <c r="FH20" s="122"/>
      <c r="FI20" s="122"/>
      <c r="FJ20" s="122"/>
      <c r="FK20" s="122"/>
      <c r="FL20" s="122"/>
      <c r="FM20" s="122"/>
      <c r="FN20" s="122"/>
      <c r="FO20" s="122"/>
      <c r="FP20" s="122"/>
      <c r="FQ20" s="122"/>
      <c r="FR20" s="122"/>
      <c r="FS20" s="122"/>
      <c r="FT20" s="122"/>
      <c r="FU20" s="122"/>
      <c r="FV20" s="122"/>
      <c r="FW20" s="122"/>
      <c r="FX20" s="122"/>
      <c r="FY20" s="122"/>
      <c r="FZ20" s="122"/>
      <c r="GA20" s="122"/>
      <c r="GB20" s="122"/>
      <c r="GC20" s="122"/>
      <c r="GD20" s="122"/>
      <c r="GE20" s="122"/>
      <c r="GF20" s="122"/>
      <c r="GG20" s="122"/>
      <c r="GH20" s="122"/>
      <c r="GI20" s="122"/>
      <c r="GJ20" s="122"/>
      <c r="GK20" s="122"/>
      <c r="GL20" s="122"/>
      <c r="GM20" s="122"/>
      <c r="GN20" s="122"/>
      <c r="GO20" s="122"/>
      <c r="GP20" s="122"/>
      <c r="GQ20" s="122"/>
      <c r="GR20" s="122"/>
      <c r="GS20" s="122"/>
      <c r="GT20" s="122"/>
      <c r="GU20" s="122"/>
      <c r="GV20" s="122"/>
      <c r="GW20" s="122"/>
      <c r="GX20" s="122"/>
      <c r="GY20" s="122"/>
      <c r="GZ20" s="122"/>
      <c r="HA20" s="122"/>
      <c r="HB20" s="122"/>
      <c r="HC20" s="122"/>
      <c r="HD20" s="122"/>
      <c r="HE20" s="122"/>
      <c r="HF20" s="122"/>
      <c r="HG20" s="122"/>
      <c r="HH20" s="122"/>
      <c r="HI20" s="122"/>
      <c r="HJ20" s="122"/>
      <c r="HK20" s="122"/>
      <c r="HL20" s="122"/>
      <c r="HM20" s="122"/>
      <c r="HN20" s="122"/>
      <c r="HO20" s="122"/>
      <c r="HP20" s="122"/>
      <c r="HQ20" s="122"/>
      <c r="HR20" s="122"/>
      <c r="HS20" s="122"/>
      <c r="HT20" s="122"/>
      <c r="HU20" s="122"/>
      <c r="HV20" s="122"/>
      <c r="HW20" s="122"/>
      <c r="HX20" s="122"/>
      <c r="HY20" s="122"/>
      <c r="HZ20" s="122"/>
      <c r="IA20" s="122"/>
      <c r="IB20" s="122"/>
      <c r="IC20" s="122"/>
      <c r="ID20" s="122"/>
      <c r="IE20" s="122"/>
    </row>
    <row r="21" spans="1:239" s="1" customFormat="1" x14ac:dyDescent="0.3">
      <c r="A21" s="16">
        <v>891780111</v>
      </c>
      <c r="B21" s="16" t="s">
        <v>55</v>
      </c>
      <c r="C21" s="14" t="s">
        <v>57</v>
      </c>
      <c r="D21" s="16" t="s">
        <v>61</v>
      </c>
      <c r="E21" s="44" t="s">
        <v>1299</v>
      </c>
      <c r="F21" s="16" t="s">
        <v>62</v>
      </c>
      <c r="G21" s="1" t="s">
        <v>70</v>
      </c>
      <c r="H21" s="1" t="s">
        <v>74</v>
      </c>
      <c r="I21" s="45">
        <v>14300000</v>
      </c>
      <c r="K21" s="2"/>
      <c r="L21" s="2"/>
      <c r="M21" s="31">
        <f t="shared" si="0"/>
        <v>14300000</v>
      </c>
      <c r="N21" s="46">
        <v>36667157</v>
      </c>
      <c r="O21" s="45" t="s">
        <v>1300</v>
      </c>
      <c r="P21" s="47" t="s">
        <v>1301</v>
      </c>
      <c r="Q21" s="48">
        <v>44952</v>
      </c>
      <c r="R21" s="48">
        <v>44952</v>
      </c>
      <c r="S21" s="48">
        <v>45107</v>
      </c>
      <c r="T21" s="3"/>
      <c r="U21" s="30"/>
      <c r="V21" s="45">
        <v>1800000</v>
      </c>
      <c r="W21" s="45">
        <v>12500000</v>
      </c>
      <c r="X21" s="33">
        <v>0.13</v>
      </c>
      <c r="Y21" s="49">
        <v>1082900194</v>
      </c>
      <c r="Z21" s="50" t="s">
        <v>1272</v>
      </c>
      <c r="AC21" s="3"/>
      <c r="AD21" s="51" t="s">
        <v>1302</v>
      </c>
      <c r="AE21" s="15" t="s">
        <v>891</v>
      </c>
      <c r="AF21" s="15" t="s">
        <v>891</v>
      </c>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c r="BO21" s="122"/>
      <c r="BP21" s="122"/>
      <c r="BQ21" s="122"/>
      <c r="BR21" s="122"/>
      <c r="BS21" s="122"/>
      <c r="BT21" s="122"/>
      <c r="BU21" s="122"/>
      <c r="BV21" s="122"/>
      <c r="BW21" s="122"/>
      <c r="BX21" s="122"/>
      <c r="BY21" s="122"/>
      <c r="BZ21" s="122"/>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c r="CX21" s="122"/>
      <c r="CY21" s="122"/>
      <c r="CZ21" s="122"/>
      <c r="DA21" s="122"/>
      <c r="DB21" s="122"/>
      <c r="DC21" s="122"/>
      <c r="DD21" s="122"/>
      <c r="DE21" s="122"/>
      <c r="DF21" s="122"/>
      <c r="DG21" s="122"/>
      <c r="DH21" s="122"/>
      <c r="DI21" s="122"/>
      <c r="DJ21" s="122"/>
      <c r="DK21" s="122"/>
      <c r="DL21" s="122"/>
      <c r="DM21" s="122"/>
      <c r="DN21" s="122"/>
      <c r="DO21" s="122"/>
      <c r="DP21" s="122"/>
      <c r="DQ21" s="122"/>
      <c r="DR21" s="122"/>
      <c r="DS21" s="122"/>
      <c r="DT21" s="122"/>
      <c r="DU21" s="122"/>
      <c r="DV21" s="122"/>
      <c r="DW21" s="122"/>
      <c r="DX21" s="122"/>
      <c r="DY21" s="122"/>
      <c r="DZ21" s="122"/>
      <c r="EA21" s="122"/>
      <c r="EB21" s="122"/>
      <c r="EC21" s="122"/>
      <c r="ED21" s="122"/>
      <c r="EE21" s="122"/>
      <c r="EF21" s="122"/>
      <c r="EG21" s="122"/>
      <c r="EH21" s="122"/>
      <c r="EI21" s="122"/>
      <c r="EJ21" s="122"/>
      <c r="EK21" s="122"/>
      <c r="EL21" s="122"/>
      <c r="EM21" s="122"/>
      <c r="EN21" s="122"/>
      <c r="EO21" s="122"/>
      <c r="EP21" s="122"/>
      <c r="EQ21" s="122"/>
      <c r="ER21" s="122"/>
      <c r="ES21" s="122"/>
      <c r="ET21" s="122"/>
      <c r="EU21" s="122"/>
      <c r="EV21" s="122"/>
      <c r="EW21" s="122"/>
      <c r="EX21" s="122"/>
      <c r="EY21" s="122"/>
      <c r="EZ21" s="122"/>
      <c r="FA21" s="122"/>
      <c r="FB21" s="122"/>
      <c r="FC21" s="122"/>
      <c r="FD21" s="122"/>
      <c r="FE21" s="122"/>
      <c r="FF21" s="122"/>
      <c r="FG21" s="122"/>
      <c r="FH21" s="122"/>
      <c r="FI21" s="122"/>
      <c r="FJ21" s="122"/>
      <c r="FK21" s="122"/>
      <c r="FL21" s="122"/>
      <c r="FM21" s="122"/>
      <c r="FN21" s="122"/>
      <c r="FO21" s="122"/>
      <c r="FP21" s="122"/>
      <c r="FQ21" s="122"/>
      <c r="FR21" s="122"/>
      <c r="FS21" s="122"/>
      <c r="FT21" s="122"/>
      <c r="FU21" s="122"/>
      <c r="FV21" s="122"/>
      <c r="FW21" s="122"/>
      <c r="FX21" s="122"/>
      <c r="FY21" s="122"/>
      <c r="FZ21" s="122"/>
      <c r="GA21" s="122"/>
      <c r="GB21" s="122"/>
      <c r="GC21" s="122"/>
      <c r="GD21" s="122"/>
      <c r="GE21" s="122"/>
      <c r="GF21" s="122"/>
      <c r="GG21" s="122"/>
      <c r="GH21" s="122"/>
      <c r="GI21" s="122"/>
      <c r="GJ21" s="122"/>
      <c r="GK21" s="122"/>
      <c r="GL21" s="122"/>
      <c r="GM21" s="122"/>
      <c r="GN21" s="122"/>
      <c r="GO21" s="122"/>
      <c r="GP21" s="122"/>
      <c r="GQ21" s="122"/>
      <c r="GR21" s="122"/>
      <c r="GS21" s="122"/>
      <c r="GT21" s="122"/>
      <c r="GU21" s="122"/>
      <c r="GV21" s="122"/>
      <c r="GW21" s="122"/>
      <c r="GX21" s="122"/>
      <c r="GY21" s="122"/>
      <c r="GZ21" s="122"/>
      <c r="HA21" s="122"/>
      <c r="HB21" s="122"/>
      <c r="HC21" s="122"/>
      <c r="HD21" s="122"/>
      <c r="HE21" s="122"/>
      <c r="HF21" s="122"/>
      <c r="HG21" s="122"/>
      <c r="HH21" s="122"/>
      <c r="HI21" s="122"/>
      <c r="HJ21" s="122"/>
      <c r="HK21" s="122"/>
      <c r="HL21" s="122"/>
      <c r="HM21" s="122"/>
      <c r="HN21" s="122"/>
      <c r="HO21" s="122"/>
      <c r="HP21" s="122"/>
      <c r="HQ21" s="122"/>
      <c r="HR21" s="122"/>
      <c r="HS21" s="122"/>
      <c r="HT21" s="122"/>
      <c r="HU21" s="122"/>
      <c r="HV21" s="122"/>
      <c r="HW21" s="122"/>
      <c r="HX21" s="122"/>
      <c r="HY21" s="122"/>
      <c r="HZ21" s="122"/>
      <c r="IA21" s="122"/>
      <c r="IB21" s="122"/>
      <c r="IC21" s="122"/>
      <c r="ID21" s="122"/>
      <c r="IE21" s="122"/>
    </row>
    <row r="22" spans="1:239" s="1" customFormat="1" x14ac:dyDescent="0.3">
      <c r="A22" s="16">
        <v>891780111</v>
      </c>
      <c r="B22" s="16" t="s">
        <v>55</v>
      </c>
      <c r="C22" s="14" t="s">
        <v>57</v>
      </c>
      <c r="D22" s="16" t="s">
        <v>61</v>
      </c>
      <c r="E22" s="44" t="s">
        <v>1303</v>
      </c>
      <c r="F22" s="16" t="s">
        <v>62</v>
      </c>
      <c r="G22" s="1" t="s">
        <v>70</v>
      </c>
      <c r="H22" s="1" t="s">
        <v>74</v>
      </c>
      <c r="I22" s="45">
        <v>12100000</v>
      </c>
      <c r="K22" s="2"/>
      <c r="L22" s="2"/>
      <c r="M22" s="31">
        <f t="shared" si="0"/>
        <v>12100000</v>
      </c>
      <c r="N22" s="46">
        <v>1083041701</v>
      </c>
      <c r="O22" s="45" t="s">
        <v>1304</v>
      </c>
      <c r="P22" s="47" t="s">
        <v>1305</v>
      </c>
      <c r="Q22" s="48">
        <v>44952</v>
      </c>
      <c r="R22" s="48">
        <v>44952</v>
      </c>
      <c r="S22" s="48">
        <v>45107</v>
      </c>
      <c r="T22" s="3"/>
      <c r="U22" s="30"/>
      <c r="V22" s="45">
        <v>1800000</v>
      </c>
      <c r="W22" s="45">
        <v>10300000</v>
      </c>
      <c r="X22" s="33">
        <v>0.15</v>
      </c>
      <c r="Y22" s="49">
        <v>12561250</v>
      </c>
      <c r="Z22" s="50" t="s">
        <v>1281</v>
      </c>
      <c r="AC22" s="3"/>
      <c r="AD22" s="51" t="s">
        <v>1306</v>
      </c>
      <c r="AE22" s="15" t="s">
        <v>891</v>
      </c>
      <c r="AF22" s="15" t="s">
        <v>891</v>
      </c>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c r="DK22" s="122"/>
      <c r="DL22" s="122"/>
      <c r="DM22" s="122"/>
      <c r="DN22" s="122"/>
      <c r="DO22" s="122"/>
      <c r="DP22" s="122"/>
      <c r="DQ22" s="122"/>
      <c r="DR22" s="122"/>
      <c r="DS22" s="122"/>
      <c r="DT22" s="122"/>
      <c r="DU22" s="122"/>
      <c r="DV22" s="122"/>
      <c r="DW22" s="122"/>
      <c r="DX22" s="122"/>
      <c r="DY22" s="122"/>
      <c r="DZ22" s="122"/>
      <c r="EA22" s="122"/>
      <c r="EB22" s="122"/>
      <c r="EC22" s="122"/>
      <c r="ED22" s="122"/>
      <c r="EE22" s="122"/>
      <c r="EF22" s="122"/>
      <c r="EG22" s="122"/>
      <c r="EH22" s="122"/>
      <c r="EI22" s="122"/>
      <c r="EJ22" s="122"/>
      <c r="EK22" s="122"/>
      <c r="EL22" s="122"/>
      <c r="EM22" s="122"/>
      <c r="EN22" s="122"/>
      <c r="EO22" s="122"/>
      <c r="EP22" s="122"/>
      <c r="EQ22" s="122"/>
      <c r="ER22" s="122"/>
      <c r="ES22" s="122"/>
      <c r="ET22" s="122"/>
      <c r="EU22" s="122"/>
      <c r="EV22" s="122"/>
      <c r="EW22" s="122"/>
      <c r="EX22" s="122"/>
      <c r="EY22" s="122"/>
      <c r="EZ22" s="122"/>
      <c r="FA22" s="122"/>
      <c r="FB22" s="122"/>
      <c r="FC22" s="122"/>
      <c r="FD22" s="122"/>
      <c r="FE22" s="122"/>
      <c r="FF22" s="122"/>
      <c r="FG22" s="122"/>
      <c r="FH22" s="122"/>
      <c r="FI22" s="122"/>
      <c r="FJ22" s="122"/>
      <c r="FK22" s="122"/>
      <c r="FL22" s="122"/>
      <c r="FM22" s="122"/>
      <c r="FN22" s="122"/>
      <c r="FO22" s="122"/>
      <c r="FP22" s="122"/>
      <c r="FQ22" s="122"/>
      <c r="FR22" s="122"/>
      <c r="FS22" s="122"/>
      <c r="FT22" s="122"/>
      <c r="FU22" s="122"/>
      <c r="FV22" s="122"/>
      <c r="FW22" s="122"/>
      <c r="FX22" s="122"/>
      <c r="FY22" s="122"/>
      <c r="FZ22" s="122"/>
      <c r="GA22" s="122"/>
      <c r="GB22" s="122"/>
      <c r="GC22" s="122"/>
      <c r="GD22" s="122"/>
      <c r="GE22" s="122"/>
      <c r="GF22" s="122"/>
      <c r="GG22" s="122"/>
      <c r="GH22" s="122"/>
      <c r="GI22" s="122"/>
      <c r="GJ22" s="122"/>
      <c r="GK22" s="122"/>
      <c r="GL22" s="122"/>
      <c r="GM22" s="122"/>
      <c r="GN22" s="122"/>
      <c r="GO22" s="122"/>
      <c r="GP22" s="122"/>
      <c r="GQ22" s="122"/>
      <c r="GR22" s="122"/>
      <c r="GS22" s="122"/>
      <c r="GT22" s="122"/>
      <c r="GU22" s="122"/>
      <c r="GV22" s="122"/>
      <c r="GW22" s="122"/>
      <c r="GX22" s="122"/>
      <c r="GY22" s="122"/>
      <c r="GZ22" s="122"/>
      <c r="HA22" s="122"/>
      <c r="HB22" s="122"/>
      <c r="HC22" s="122"/>
      <c r="HD22" s="122"/>
      <c r="HE22" s="122"/>
      <c r="HF22" s="122"/>
      <c r="HG22" s="122"/>
      <c r="HH22" s="122"/>
      <c r="HI22" s="122"/>
      <c r="HJ22" s="122"/>
      <c r="HK22" s="122"/>
      <c r="HL22" s="122"/>
      <c r="HM22" s="122"/>
      <c r="HN22" s="122"/>
      <c r="HO22" s="122"/>
      <c r="HP22" s="122"/>
      <c r="HQ22" s="122"/>
      <c r="HR22" s="122"/>
      <c r="HS22" s="122"/>
      <c r="HT22" s="122"/>
      <c r="HU22" s="122"/>
      <c r="HV22" s="122"/>
      <c r="HW22" s="122"/>
      <c r="HX22" s="122"/>
      <c r="HY22" s="122"/>
      <c r="HZ22" s="122"/>
      <c r="IA22" s="122"/>
      <c r="IB22" s="122"/>
      <c r="IC22" s="122"/>
      <c r="ID22" s="122"/>
      <c r="IE22" s="122"/>
    </row>
    <row r="23" spans="1:239" s="1" customFormat="1" x14ac:dyDescent="0.3">
      <c r="A23" s="16">
        <v>891780111</v>
      </c>
      <c r="B23" s="16" t="s">
        <v>55</v>
      </c>
      <c r="C23" s="14" t="s">
        <v>57</v>
      </c>
      <c r="D23" s="16" t="s">
        <v>61</v>
      </c>
      <c r="E23" s="44" t="s">
        <v>1307</v>
      </c>
      <c r="F23" s="16" t="s">
        <v>62</v>
      </c>
      <c r="G23" s="1" t="s">
        <v>70</v>
      </c>
      <c r="H23" s="1" t="s">
        <v>74</v>
      </c>
      <c r="I23" s="45">
        <v>12100000</v>
      </c>
      <c r="K23" s="2"/>
      <c r="L23" s="2"/>
      <c r="M23" s="31">
        <f t="shared" si="0"/>
        <v>12100000</v>
      </c>
      <c r="N23" s="46">
        <v>57464026</v>
      </c>
      <c r="O23" s="45" t="s">
        <v>1308</v>
      </c>
      <c r="P23" s="47" t="s">
        <v>1309</v>
      </c>
      <c r="Q23" s="48">
        <v>44953</v>
      </c>
      <c r="R23" s="48">
        <v>44953</v>
      </c>
      <c r="S23" s="48">
        <v>45107</v>
      </c>
      <c r="T23" s="3"/>
      <c r="U23" s="30"/>
      <c r="V23" s="45">
        <v>1100000</v>
      </c>
      <c r="W23" s="45">
        <v>11000000</v>
      </c>
      <c r="X23" s="33">
        <v>0.09</v>
      </c>
      <c r="Y23" s="49">
        <v>1045725304</v>
      </c>
      <c r="Z23" s="50" t="s">
        <v>1310</v>
      </c>
      <c r="AC23" s="3"/>
      <c r="AD23" s="51" t="s">
        <v>1311</v>
      </c>
      <c r="AE23" s="15" t="s">
        <v>891</v>
      </c>
      <c r="AF23" s="15" t="s">
        <v>891</v>
      </c>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c r="DK23" s="122"/>
      <c r="DL23" s="122"/>
      <c r="DM23" s="122"/>
      <c r="DN23" s="122"/>
      <c r="DO23" s="122"/>
      <c r="DP23" s="122"/>
      <c r="DQ23" s="122"/>
      <c r="DR23" s="122"/>
      <c r="DS23" s="122"/>
      <c r="DT23" s="122"/>
      <c r="DU23" s="122"/>
      <c r="DV23" s="122"/>
      <c r="DW23" s="122"/>
      <c r="DX23" s="122"/>
      <c r="DY23" s="122"/>
      <c r="DZ23" s="122"/>
      <c r="EA23" s="122"/>
      <c r="EB23" s="122"/>
      <c r="EC23" s="122"/>
      <c r="ED23" s="122"/>
      <c r="EE23" s="122"/>
      <c r="EF23" s="122"/>
      <c r="EG23" s="122"/>
      <c r="EH23" s="122"/>
      <c r="EI23" s="122"/>
      <c r="EJ23" s="122"/>
      <c r="EK23" s="122"/>
      <c r="EL23" s="122"/>
      <c r="EM23" s="122"/>
      <c r="EN23" s="122"/>
      <c r="EO23" s="122"/>
      <c r="EP23" s="122"/>
      <c r="EQ23" s="122"/>
      <c r="ER23" s="122"/>
      <c r="ES23" s="122"/>
      <c r="ET23" s="122"/>
      <c r="EU23" s="122"/>
      <c r="EV23" s="122"/>
      <c r="EW23" s="122"/>
      <c r="EX23" s="122"/>
      <c r="EY23" s="122"/>
      <c r="EZ23" s="122"/>
      <c r="FA23" s="122"/>
      <c r="FB23" s="122"/>
      <c r="FC23" s="122"/>
      <c r="FD23" s="122"/>
      <c r="FE23" s="122"/>
      <c r="FF23" s="122"/>
      <c r="FG23" s="122"/>
      <c r="FH23" s="122"/>
      <c r="FI23" s="122"/>
      <c r="FJ23" s="122"/>
      <c r="FK23" s="122"/>
      <c r="FL23" s="122"/>
      <c r="FM23" s="122"/>
      <c r="FN23" s="122"/>
      <c r="FO23" s="122"/>
      <c r="FP23" s="122"/>
      <c r="FQ23" s="122"/>
      <c r="FR23" s="122"/>
      <c r="FS23" s="122"/>
      <c r="FT23" s="122"/>
      <c r="FU23" s="122"/>
      <c r="FV23" s="122"/>
      <c r="FW23" s="122"/>
      <c r="FX23" s="122"/>
      <c r="FY23" s="122"/>
      <c r="FZ23" s="122"/>
      <c r="GA23" s="122"/>
      <c r="GB23" s="122"/>
      <c r="GC23" s="122"/>
      <c r="GD23" s="122"/>
      <c r="GE23" s="122"/>
      <c r="GF23" s="122"/>
      <c r="GG23" s="122"/>
      <c r="GH23" s="122"/>
      <c r="GI23" s="122"/>
      <c r="GJ23" s="122"/>
      <c r="GK23" s="122"/>
      <c r="GL23" s="122"/>
      <c r="GM23" s="122"/>
      <c r="GN23" s="122"/>
      <c r="GO23" s="122"/>
      <c r="GP23" s="122"/>
      <c r="GQ23" s="122"/>
      <c r="GR23" s="122"/>
      <c r="GS23" s="122"/>
      <c r="GT23" s="122"/>
      <c r="GU23" s="122"/>
      <c r="GV23" s="122"/>
      <c r="GW23" s="122"/>
      <c r="GX23" s="122"/>
      <c r="GY23" s="122"/>
      <c r="GZ23" s="122"/>
      <c r="HA23" s="122"/>
      <c r="HB23" s="122"/>
      <c r="HC23" s="122"/>
      <c r="HD23" s="122"/>
      <c r="HE23" s="122"/>
      <c r="HF23" s="122"/>
      <c r="HG23" s="122"/>
      <c r="HH23" s="122"/>
      <c r="HI23" s="122"/>
      <c r="HJ23" s="122"/>
      <c r="HK23" s="122"/>
      <c r="HL23" s="122"/>
      <c r="HM23" s="122"/>
      <c r="HN23" s="122"/>
      <c r="HO23" s="122"/>
      <c r="HP23" s="122"/>
      <c r="HQ23" s="122"/>
      <c r="HR23" s="122"/>
      <c r="HS23" s="122"/>
      <c r="HT23" s="122"/>
      <c r="HU23" s="122"/>
      <c r="HV23" s="122"/>
      <c r="HW23" s="122"/>
      <c r="HX23" s="122"/>
      <c r="HY23" s="122"/>
      <c r="HZ23" s="122"/>
      <c r="IA23" s="122"/>
      <c r="IB23" s="122"/>
      <c r="IC23" s="122"/>
      <c r="ID23" s="122"/>
      <c r="IE23" s="122"/>
    </row>
    <row r="24" spans="1:239" s="1" customFormat="1" x14ac:dyDescent="0.3">
      <c r="A24" s="16">
        <v>891780111</v>
      </c>
      <c r="B24" s="16" t="s">
        <v>55</v>
      </c>
      <c r="C24" s="14" t="s">
        <v>57</v>
      </c>
      <c r="D24" s="16" t="s">
        <v>61</v>
      </c>
      <c r="E24" s="44" t="s">
        <v>1312</v>
      </c>
      <c r="F24" s="16" t="s">
        <v>62</v>
      </c>
      <c r="G24" s="1" t="s">
        <v>70</v>
      </c>
      <c r="H24" s="1" t="s">
        <v>74</v>
      </c>
      <c r="I24" s="45">
        <v>11000000</v>
      </c>
      <c r="K24" s="2"/>
      <c r="L24" s="2"/>
      <c r="M24" s="31">
        <f t="shared" si="0"/>
        <v>11000000</v>
      </c>
      <c r="N24" s="46">
        <v>57433908</v>
      </c>
      <c r="O24" s="45" t="s">
        <v>1313</v>
      </c>
      <c r="P24" s="47" t="s">
        <v>1314</v>
      </c>
      <c r="Q24" s="48">
        <v>44953</v>
      </c>
      <c r="R24" s="48">
        <v>44953</v>
      </c>
      <c r="S24" s="48">
        <v>45107</v>
      </c>
      <c r="T24" s="3"/>
      <c r="U24" s="30"/>
      <c r="V24" s="45">
        <v>1000000</v>
      </c>
      <c r="W24" s="45">
        <v>10000000</v>
      </c>
      <c r="X24" s="33">
        <v>0.09</v>
      </c>
      <c r="Y24" s="49">
        <v>7634885</v>
      </c>
      <c r="Z24" s="50" t="s">
        <v>908</v>
      </c>
      <c r="AC24" s="3"/>
      <c r="AD24" s="51" t="s">
        <v>1315</v>
      </c>
      <c r="AE24" s="15" t="s">
        <v>891</v>
      </c>
      <c r="AF24" s="15" t="s">
        <v>891</v>
      </c>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c r="BN24" s="122"/>
      <c r="BO24" s="122"/>
      <c r="BP24" s="122"/>
      <c r="BQ24" s="122"/>
      <c r="BR24" s="122"/>
      <c r="BS24" s="122"/>
      <c r="BT24" s="122"/>
      <c r="BU24" s="122"/>
      <c r="BV24" s="122"/>
      <c r="BW24" s="122"/>
      <c r="BX24" s="122"/>
      <c r="BY24" s="122"/>
      <c r="BZ24" s="122"/>
      <c r="CA24" s="122"/>
      <c r="CB24" s="122"/>
      <c r="CC24" s="122"/>
      <c r="CD24" s="122"/>
      <c r="CE24" s="122"/>
      <c r="CF24" s="122"/>
      <c r="CG24" s="122"/>
      <c r="CH24" s="122"/>
      <c r="CI24" s="122"/>
      <c r="CJ24" s="122"/>
      <c r="CK24" s="122"/>
      <c r="CL24" s="122"/>
      <c r="CM24" s="122"/>
      <c r="CN24" s="122"/>
      <c r="CO24" s="122"/>
      <c r="CP24" s="122"/>
      <c r="CQ24" s="122"/>
      <c r="CR24" s="122"/>
      <c r="CS24" s="122"/>
      <c r="CT24" s="122"/>
      <c r="CU24" s="122"/>
      <c r="CV24" s="122"/>
      <c r="CW24" s="122"/>
      <c r="CX24" s="122"/>
      <c r="CY24" s="122"/>
      <c r="CZ24" s="122"/>
      <c r="DA24" s="122"/>
      <c r="DB24" s="122"/>
      <c r="DC24" s="122"/>
      <c r="DD24" s="122"/>
      <c r="DE24" s="122"/>
      <c r="DF24" s="122"/>
      <c r="DG24" s="122"/>
      <c r="DH24" s="122"/>
      <c r="DI24" s="122"/>
      <c r="DJ24" s="122"/>
      <c r="DK24" s="122"/>
      <c r="DL24" s="122"/>
      <c r="DM24" s="122"/>
      <c r="DN24" s="122"/>
      <c r="DO24" s="122"/>
      <c r="DP24" s="122"/>
      <c r="DQ24" s="122"/>
      <c r="DR24" s="122"/>
      <c r="DS24" s="122"/>
      <c r="DT24" s="122"/>
      <c r="DU24" s="122"/>
      <c r="DV24" s="122"/>
      <c r="DW24" s="122"/>
      <c r="DX24" s="122"/>
      <c r="DY24" s="122"/>
      <c r="DZ24" s="122"/>
      <c r="EA24" s="122"/>
      <c r="EB24" s="122"/>
      <c r="EC24" s="122"/>
      <c r="ED24" s="122"/>
      <c r="EE24" s="122"/>
      <c r="EF24" s="122"/>
      <c r="EG24" s="122"/>
      <c r="EH24" s="122"/>
      <c r="EI24" s="122"/>
      <c r="EJ24" s="122"/>
      <c r="EK24" s="122"/>
      <c r="EL24" s="122"/>
      <c r="EM24" s="122"/>
      <c r="EN24" s="122"/>
      <c r="EO24" s="122"/>
      <c r="EP24" s="122"/>
      <c r="EQ24" s="122"/>
      <c r="ER24" s="122"/>
      <c r="ES24" s="122"/>
      <c r="ET24" s="122"/>
      <c r="EU24" s="122"/>
      <c r="EV24" s="122"/>
      <c r="EW24" s="122"/>
      <c r="EX24" s="122"/>
      <c r="EY24" s="122"/>
      <c r="EZ24" s="122"/>
      <c r="FA24" s="122"/>
      <c r="FB24" s="122"/>
      <c r="FC24" s="122"/>
      <c r="FD24" s="122"/>
      <c r="FE24" s="122"/>
      <c r="FF24" s="122"/>
      <c r="FG24" s="122"/>
      <c r="FH24" s="122"/>
      <c r="FI24" s="122"/>
      <c r="FJ24" s="122"/>
      <c r="FK24" s="122"/>
      <c r="FL24" s="122"/>
      <c r="FM24" s="122"/>
      <c r="FN24" s="122"/>
      <c r="FO24" s="122"/>
      <c r="FP24" s="122"/>
      <c r="FQ24" s="122"/>
      <c r="FR24" s="122"/>
      <c r="FS24" s="122"/>
      <c r="FT24" s="122"/>
      <c r="FU24" s="122"/>
      <c r="FV24" s="122"/>
      <c r="FW24" s="122"/>
      <c r="FX24" s="122"/>
      <c r="FY24" s="122"/>
      <c r="FZ24" s="122"/>
      <c r="GA24" s="122"/>
      <c r="GB24" s="122"/>
      <c r="GC24" s="122"/>
      <c r="GD24" s="122"/>
      <c r="GE24" s="122"/>
      <c r="GF24" s="122"/>
      <c r="GG24" s="122"/>
      <c r="GH24" s="122"/>
      <c r="GI24" s="122"/>
      <c r="GJ24" s="122"/>
      <c r="GK24" s="122"/>
      <c r="GL24" s="122"/>
      <c r="GM24" s="122"/>
      <c r="GN24" s="122"/>
      <c r="GO24" s="122"/>
      <c r="GP24" s="122"/>
      <c r="GQ24" s="122"/>
      <c r="GR24" s="122"/>
      <c r="GS24" s="122"/>
      <c r="GT24" s="122"/>
      <c r="GU24" s="122"/>
      <c r="GV24" s="122"/>
      <c r="GW24" s="122"/>
      <c r="GX24" s="122"/>
      <c r="GY24" s="122"/>
      <c r="GZ24" s="122"/>
      <c r="HA24" s="122"/>
      <c r="HB24" s="122"/>
      <c r="HC24" s="122"/>
      <c r="HD24" s="122"/>
      <c r="HE24" s="122"/>
      <c r="HF24" s="122"/>
      <c r="HG24" s="122"/>
      <c r="HH24" s="122"/>
      <c r="HI24" s="122"/>
      <c r="HJ24" s="122"/>
      <c r="HK24" s="122"/>
      <c r="HL24" s="122"/>
      <c r="HM24" s="122"/>
      <c r="HN24" s="122"/>
      <c r="HO24" s="122"/>
      <c r="HP24" s="122"/>
      <c r="HQ24" s="122"/>
      <c r="HR24" s="122"/>
      <c r="HS24" s="122"/>
      <c r="HT24" s="122"/>
      <c r="HU24" s="122"/>
      <c r="HV24" s="122"/>
      <c r="HW24" s="122"/>
      <c r="HX24" s="122"/>
      <c r="HY24" s="122"/>
      <c r="HZ24" s="122"/>
      <c r="IA24" s="122"/>
      <c r="IB24" s="122"/>
      <c r="IC24" s="122"/>
      <c r="ID24" s="122"/>
      <c r="IE24" s="122"/>
    </row>
    <row r="25" spans="1:239" s="1" customFormat="1" x14ac:dyDescent="0.3">
      <c r="A25" s="16">
        <v>891780111</v>
      </c>
      <c r="B25" s="16" t="s">
        <v>55</v>
      </c>
      <c r="C25" s="14" t="s">
        <v>57</v>
      </c>
      <c r="D25" s="16" t="s">
        <v>61</v>
      </c>
      <c r="E25" s="44" t="s">
        <v>1316</v>
      </c>
      <c r="F25" s="16" t="s">
        <v>62</v>
      </c>
      <c r="G25" s="1" t="s">
        <v>70</v>
      </c>
      <c r="H25" s="1" t="s">
        <v>74</v>
      </c>
      <c r="I25" s="45">
        <v>11550000</v>
      </c>
      <c r="K25" s="2"/>
      <c r="L25" s="2"/>
      <c r="M25" s="31">
        <f t="shared" si="0"/>
        <v>11550000</v>
      </c>
      <c r="N25" s="46">
        <v>57423259</v>
      </c>
      <c r="O25" s="45" t="s">
        <v>1317</v>
      </c>
      <c r="P25" s="47" t="s">
        <v>1318</v>
      </c>
      <c r="Q25" s="48">
        <v>44957</v>
      </c>
      <c r="R25" s="48">
        <v>44957</v>
      </c>
      <c r="S25" s="48">
        <v>45107</v>
      </c>
      <c r="T25" s="3"/>
      <c r="U25" s="30"/>
      <c r="V25" s="45"/>
      <c r="W25" s="45">
        <v>11550000</v>
      </c>
      <c r="X25" s="33">
        <v>0</v>
      </c>
      <c r="Y25" s="49">
        <v>1098669877</v>
      </c>
      <c r="Z25" s="50" t="s">
        <v>1255</v>
      </c>
      <c r="AC25" s="3"/>
      <c r="AD25" s="51" t="s">
        <v>1319</v>
      </c>
      <c r="AE25" s="15" t="s">
        <v>891</v>
      </c>
      <c r="AF25" s="15" t="s">
        <v>891</v>
      </c>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c r="BK25" s="122"/>
      <c r="BL25" s="122"/>
      <c r="BM25" s="122"/>
      <c r="BN25" s="122"/>
      <c r="BO25" s="122"/>
      <c r="BP25" s="122"/>
      <c r="BQ25" s="122"/>
      <c r="BR25" s="122"/>
      <c r="BS25" s="122"/>
      <c r="BT25" s="122"/>
      <c r="BU25" s="122"/>
      <c r="BV25" s="122"/>
      <c r="BW25" s="122"/>
      <c r="BX25" s="122"/>
      <c r="BY25" s="122"/>
      <c r="BZ25" s="122"/>
      <c r="CA25" s="122"/>
      <c r="CB25" s="122"/>
      <c r="CC25" s="122"/>
      <c r="CD25" s="122"/>
      <c r="CE25" s="122"/>
      <c r="CF25" s="122"/>
      <c r="CG25" s="122"/>
      <c r="CH25" s="122"/>
      <c r="CI25" s="122"/>
      <c r="CJ25" s="122"/>
      <c r="CK25" s="122"/>
      <c r="CL25" s="122"/>
      <c r="CM25" s="122"/>
      <c r="CN25" s="122"/>
      <c r="CO25" s="122"/>
      <c r="CP25" s="122"/>
      <c r="CQ25" s="122"/>
      <c r="CR25" s="122"/>
      <c r="CS25" s="122"/>
      <c r="CT25" s="122"/>
      <c r="CU25" s="122"/>
      <c r="CV25" s="122"/>
      <c r="CW25" s="122"/>
      <c r="CX25" s="122"/>
      <c r="CY25" s="122"/>
      <c r="CZ25" s="122"/>
      <c r="DA25" s="122"/>
      <c r="DB25" s="122"/>
      <c r="DC25" s="122"/>
      <c r="DD25" s="122"/>
      <c r="DE25" s="122"/>
      <c r="DF25" s="122"/>
      <c r="DG25" s="122"/>
      <c r="DH25" s="122"/>
      <c r="DI25" s="122"/>
      <c r="DJ25" s="122"/>
      <c r="DK25" s="122"/>
      <c r="DL25" s="122"/>
      <c r="DM25" s="122"/>
      <c r="DN25" s="122"/>
      <c r="DO25" s="122"/>
      <c r="DP25" s="122"/>
      <c r="DQ25" s="122"/>
      <c r="DR25" s="122"/>
      <c r="DS25" s="122"/>
      <c r="DT25" s="122"/>
      <c r="DU25" s="122"/>
      <c r="DV25" s="122"/>
      <c r="DW25" s="122"/>
      <c r="DX25" s="122"/>
      <c r="DY25" s="122"/>
      <c r="DZ25" s="122"/>
      <c r="EA25" s="122"/>
      <c r="EB25" s="122"/>
      <c r="EC25" s="122"/>
      <c r="ED25" s="122"/>
      <c r="EE25" s="122"/>
      <c r="EF25" s="122"/>
      <c r="EG25" s="122"/>
      <c r="EH25" s="122"/>
      <c r="EI25" s="122"/>
      <c r="EJ25" s="122"/>
      <c r="EK25" s="122"/>
      <c r="EL25" s="122"/>
      <c r="EM25" s="122"/>
      <c r="EN25" s="122"/>
      <c r="EO25" s="122"/>
      <c r="EP25" s="122"/>
      <c r="EQ25" s="122"/>
      <c r="ER25" s="122"/>
      <c r="ES25" s="122"/>
      <c r="ET25" s="122"/>
      <c r="EU25" s="122"/>
      <c r="EV25" s="122"/>
      <c r="EW25" s="122"/>
      <c r="EX25" s="122"/>
      <c r="EY25" s="122"/>
      <c r="EZ25" s="122"/>
      <c r="FA25" s="122"/>
      <c r="FB25" s="122"/>
      <c r="FC25" s="122"/>
      <c r="FD25" s="122"/>
      <c r="FE25" s="122"/>
      <c r="FF25" s="122"/>
      <c r="FG25" s="122"/>
      <c r="FH25" s="122"/>
      <c r="FI25" s="122"/>
      <c r="FJ25" s="122"/>
      <c r="FK25" s="122"/>
      <c r="FL25" s="122"/>
      <c r="FM25" s="122"/>
      <c r="FN25" s="122"/>
      <c r="FO25" s="122"/>
      <c r="FP25" s="122"/>
      <c r="FQ25" s="122"/>
      <c r="FR25" s="122"/>
      <c r="FS25" s="122"/>
      <c r="FT25" s="122"/>
      <c r="FU25" s="122"/>
      <c r="FV25" s="122"/>
      <c r="FW25" s="122"/>
      <c r="FX25" s="122"/>
      <c r="FY25" s="122"/>
      <c r="FZ25" s="122"/>
      <c r="GA25" s="122"/>
      <c r="GB25" s="122"/>
      <c r="GC25" s="122"/>
      <c r="GD25" s="122"/>
      <c r="GE25" s="122"/>
      <c r="GF25" s="122"/>
      <c r="GG25" s="122"/>
      <c r="GH25" s="122"/>
      <c r="GI25" s="122"/>
      <c r="GJ25" s="122"/>
      <c r="GK25" s="122"/>
      <c r="GL25" s="122"/>
      <c r="GM25" s="122"/>
      <c r="GN25" s="122"/>
      <c r="GO25" s="122"/>
      <c r="GP25" s="122"/>
      <c r="GQ25" s="122"/>
      <c r="GR25" s="122"/>
      <c r="GS25" s="122"/>
      <c r="GT25" s="122"/>
      <c r="GU25" s="122"/>
      <c r="GV25" s="122"/>
      <c r="GW25" s="122"/>
      <c r="GX25" s="122"/>
      <c r="GY25" s="122"/>
      <c r="GZ25" s="122"/>
      <c r="HA25" s="122"/>
      <c r="HB25" s="122"/>
      <c r="HC25" s="122"/>
      <c r="HD25" s="122"/>
      <c r="HE25" s="122"/>
      <c r="HF25" s="122"/>
      <c r="HG25" s="122"/>
      <c r="HH25" s="122"/>
      <c r="HI25" s="122"/>
      <c r="HJ25" s="122"/>
      <c r="HK25" s="122"/>
      <c r="HL25" s="122"/>
      <c r="HM25" s="122"/>
      <c r="HN25" s="122"/>
      <c r="HO25" s="122"/>
      <c r="HP25" s="122"/>
      <c r="HQ25" s="122"/>
      <c r="HR25" s="122"/>
      <c r="HS25" s="122"/>
      <c r="HT25" s="122"/>
      <c r="HU25" s="122"/>
      <c r="HV25" s="122"/>
      <c r="HW25" s="122"/>
      <c r="HX25" s="122"/>
      <c r="HY25" s="122"/>
      <c r="HZ25" s="122"/>
      <c r="IA25" s="122"/>
      <c r="IB25" s="122"/>
      <c r="IC25" s="122"/>
      <c r="ID25" s="122"/>
      <c r="IE25" s="122"/>
    </row>
    <row r="26" spans="1:239" s="5" customFormat="1" x14ac:dyDescent="0.3">
      <c r="A26" s="52"/>
      <c r="B26" s="53"/>
      <c r="C26" s="52" t="s">
        <v>21</v>
      </c>
      <c r="D26" s="54"/>
      <c r="E26" s="53">
        <f>COUNTA(E5:E25)</f>
        <v>21</v>
      </c>
      <c r="F26" s="53"/>
      <c r="G26" s="53"/>
      <c r="H26" s="54"/>
      <c r="I26" s="55">
        <f>SUM(I5:I21)</f>
        <v>217950000</v>
      </c>
      <c r="J26" s="53">
        <f>COUNTA(J5:J21)</f>
        <v>0</v>
      </c>
      <c r="K26" s="55">
        <f>SUM(K5:K21)</f>
        <v>0</v>
      </c>
      <c r="L26" s="55">
        <f>SUM(L5:L21)</f>
        <v>0</v>
      </c>
      <c r="M26" s="55">
        <f>SUM(M5:M21)</f>
        <v>217950000</v>
      </c>
      <c r="N26" s="53"/>
      <c r="O26" s="53"/>
      <c r="P26" s="53"/>
      <c r="Q26" s="53"/>
      <c r="R26" s="53"/>
      <c r="S26" s="53"/>
      <c r="T26" s="53"/>
      <c r="U26" s="53">
        <f>SUM(U5:U21)</f>
        <v>0</v>
      </c>
      <c r="V26" s="55">
        <f>SUM(V5:V21)</f>
        <v>26100000</v>
      </c>
      <c r="W26" s="55">
        <f>SUM(W5:W21)</f>
        <v>191850000</v>
      </c>
      <c r="X26" s="53"/>
      <c r="Y26" s="53"/>
      <c r="Z26" s="53"/>
      <c r="AA26" s="53"/>
      <c r="AB26" s="53"/>
      <c r="AC26" s="53"/>
      <c r="AD26" s="53"/>
      <c r="AE26" s="53"/>
      <c r="AF26" s="5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3"/>
      <c r="BU26" s="123"/>
      <c r="BV26" s="123"/>
      <c r="BW26" s="123"/>
      <c r="BX26" s="123"/>
      <c r="BY26" s="123"/>
      <c r="BZ26" s="123"/>
      <c r="CA26" s="123"/>
      <c r="CB26" s="123"/>
      <c r="CC26" s="123"/>
      <c r="CD26" s="123"/>
      <c r="CE26" s="123"/>
      <c r="CF26" s="123"/>
      <c r="CG26" s="123"/>
      <c r="CH26" s="123"/>
      <c r="CI26" s="123"/>
      <c r="CJ26" s="123"/>
      <c r="CK26" s="123"/>
      <c r="CL26" s="123"/>
      <c r="CM26" s="123"/>
      <c r="CN26" s="123"/>
      <c r="CO26" s="123"/>
      <c r="CP26" s="123"/>
      <c r="CQ26" s="123"/>
      <c r="CR26" s="123"/>
      <c r="CS26" s="123"/>
      <c r="CT26" s="123"/>
      <c r="CU26" s="123"/>
      <c r="CV26" s="123"/>
      <c r="CW26" s="123"/>
      <c r="CX26" s="123"/>
      <c r="CY26" s="123"/>
      <c r="CZ26" s="123"/>
      <c r="DA26" s="123"/>
      <c r="DB26" s="123"/>
      <c r="DC26" s="123"/>
      <c r="DD26" s="123"/>
      <c r="DE26" s="123"/>
      <c r="DF26" s="123"/>
      <c r="DG26" s="123"/>
      <c r="DH26" s="123"/>
      <c r="DI26" s="123"/>
      <c r="DJ26" s="123"/>
      <c r="DK26" s="123"/>
      <c r="DL26" s="123"/>
      <c r="DM26" s="123"/>
      <c r="DN26" s="123"/>
      <c r="DO26" s="123"/>
      <c r="DP26" s="123"/>
      <c r="DQ26" s="123"/>
      <c r="DR26" s="123"/>
      <c r="DS26" s="123"/>
      <c r="DT26" s="123"/>
      <c r="DU26" s="123"/>
      <c r="DV26" s="123"/>
      <c r="DW26" s="123"/>
      <c r="DX26" s="123"/>
      <c r="DY26" s="123"/>
      <c r="DZ26" s="123"/>
      <c r="EA26" s="123"/>
      <c r="EB26" s="123"/>
      <c r="EC26" s="123"/>
      <c r="ED26" s="123"/>
      <c r="EE26" s="123"/>
      <c r="EF26" s="123"/>
      <c r="EG26" s="123"/>
      <c r="EH26" s="123"/>
      <c r="EI26" s="123"/>
      <c r="EJ26" s="123"/>
      <c r="EK26" s="123"/>
      <c r="EL26" s="123"/>
      <c r="EM26" s="123"/>
      <c r="EN26" s="123"/>
      <c r="EO26" s="123"/>
      <c r="EP26" s="123"/>
      <c r="EQ26" s="123"/>
      <c r="ER26" s="123"/>
      <c r="ES26" s="123"/>
      <c r="ET26" s="123"/>
      <c r="EU26" s="123"/>
      <c r="EV26" s="123"/>
      <c r="EW26" s="123"/>
      <c r="EX26" s="123"/>
      <c r="EY26" s="123"/>
      <c r="EZ26" s="123"/>
      <c r="FA26" s="123"/>
      <c r="FB26" s="123"/>
      <c r="FC26" s="123"/>
      <c r="FD26" s="123"/>
      <c r="FE26" s="123"/>
      <c r="FF26" s="123"/>
      <c r="FG26" s="123"/>
      <c r="FH26" s="123"/>
      <c r="FI26" s="123"/>
      <c r="FJ26" s="123"/>
      <c r="FK26" s="123"/>
      <c r="FL26" s="123"/>
      <c r="FM26" s="123"/>
      <c r="FN26" s="123"/>
      <c r="FO26" s="123"/>
      <c r="FP26" s="123"/>
      <c r="FQ26" s="123"/>
      <c r="FR26" s="123"/>
      <c r="FS26" s="123"/>
      <c r="FT26" s="123"/>
      <c r="FU26" s="123"/>
      <c r="FV26" s="123"/>
      <c r="FW26" s="123"/>
      <c r="FX26" s="123"/>
      <c r="FY26" s="123"/>
      <c r="FZ26" s="123"/>
      <c r="GA26" s="123"/>
      <c r="GB26" s="123"/>
      <c r="GC26" s="123"/>
      <c r="GD26" s="123"/>
      <c r="GE26" s="123"/>
      <c r="GF26" s="123"/>
      <c r="GG26" s="123"/>
      <c r="GH26" s="123"/>
      <c r="GI26" s="123"/>
      <c r="GJ26" s="123"/>
      <c r="GK26" s="123"/>
      <c r="GL26" s="123"/>
      <c r="GM26" s="123"/>
      <c r="GN26" s="123"/>
      <c r="GO26" s="123"/>
      <c r="GP26" s="123"/>
      <c r="GQ26" s="123"/>
      <c r="GR26" s="123"/>
      <c r="GS26" s="123"/>
      <c r="GT26" s="123"/>
      <c r="GU26" s="123"/>
      <c r="GV26" s="123"/>
      <c r="GW26" s="123"/>
      <c r="GX26" s="123"/>
      <c r="GY26" s="123"/>
      <c r="GZ26" s="123"/>
      <c r="HA26" s="123"/>
      <c r="HB26" s="123"/>
      <c r="HC26" s="123"/>
      <c r="HD26" s="123"/>
      <c r="HE26" s="123"/>
      <c r="HF26" s="123"/>
      <c r="HG26" s="123"/>
      <c r="HH26" s="123"/>
      <c r="HI26" s="123"/>
      <c r="HJ26" s="123"/>
      <c r="HK26" s="123"/>
      <c r="HL26" s="123"/>
      <c r="HM26" s="123"/>
      <c r="HN26" s="123"/>
      <c r="HO26" s="123"/>
      <c r="HP26" s="123"/>
      <c r="HQ26" s="123"/>
      <c r="HR26" s="123"/>
      <c r="HS26" s="123"/>
      <c r="HT26" s="123"/>
      <c r="HU26" s="123"/>
      <c r="HV26" s="123"/>
      <c r="HW26" s="123"/>
      <c r="HX26" s="123"/>
      <c r="HY26" s="123"/>
      <c r="HZ26" s="123"/>
      <c r="IA26" s="123"/>
      <c r="IB26" s="123"/>
      <c r="IC26" s="123"/>
      <c r="ID26" s="123"/>
      <c r="IE26" s="123"/>
    </row>
  </sheetData>
  <mergeCells count="7">
    <mergeCell ref="AD3:AF3"/>
    <mergeCell ref="A1:D1"/>
    <mergeCell ref="G1:H1"/>
    <mergeCell ref="A2:C2"/>
    <mergeCell ref="D2:F2"/>
    <mergeCell ref="G2:H3"/>
    <mergeCell ref="K2:P3"/>
  </mergeCells>
  <conditionalFormatting sqref="D2">
    <cfRule type="containsText" dxfId="13" priority="2" operator="containsText" text="Seleccione Ordenador">
      <formula>NOT(ISERROR(SEARCH("Seleccione Ordenador",D2)))</formula>
    </cfRule>
  </conditionalFormatting>
  <conditionalFormatting sqref="E1">
    <cfRule type="containsText" dxfId="12" priority="1" operator="containsText" text="Seleccione Periodo">
      <formula>NOT(ISERROR(SEARCH("Seleccione Periodo",E1)))</formula>
    </cfRule>
  </conditionalFormatting>
  <dataValidations count="8">
    <dataValidation type="list" allowBlank="1" showInputMessage="1" showErrorMessage="1" sqref="AA5:AB25" xr:uid="{834CB8D6-D764-4531-A637-07695C15A766}">
      <formula1>"SI,NO"</formula1>
    </dataValidation>
    <dataValidation type="list" allowBlank="1" showInputMessage="1" showErrorMessage="1" sqref="AF5:AF25" xr:uid="{8A48C954-EFEC-41F8-9824-15F5B33526FF}">
      <formula1>"SI,NA por TIPO Contrato"</formula1>
    </dataValidation>
    <dataValidation type="list" allowBlank="1" showInputMessage="1" showErrorMessage="1" sqref="AE5:AE25" xr:uid="{011E89CB-5B78-49B3-868F-7029C68EF966}">
      <formula1>"SI,NO HA INICIADO"</formula1>
    </dataValidation>
    <dataValidation type="list" allowBlank="1" showInputMessage="1" showErrorMessage="1" sqref="H5:H25" xr:uid="{F807C053-FBB4-4862-A68B-34F5FA50B09C}">
      <formula1>tipologia</formula1>
    </dataValidation>
    <dataValidation type="list" allowBlank="1" showInputMessage="1" showErrorMessage="1" sqref="G5:G25" xr:uid="{7E65DCCB-A7A2-4059-8109-8A7B71C931AD}">
      <formula1>modalidad</formula1>
    </dataValidation>
    <dataValidation type="list" allowBlank="1" showInputMessage="1" showErrorMessage="1" sqref="C5:C25" xr:uid="{AC72735A-C3FF-4573-BB6B-F3D69CAA710D}">
      <formula1>rubro</formula1>
    </dataValidation>
    <dataValidation type="list" allowBlank="1" showInputMessage="1" showErrorMessage="1" sqref="E1" xr:uid="{4AE487FA-A4EC-4E4C-BBC4-9FAC538A94B7}">
      <formula1>cortea</formula1>
    </dataValidation>
    <dataValidation type="list" allowBlank="1" showInputMessage="1" showErrorMessage="1" sqref="D2" xr:uid="{E693859C-34EE-4C18-B09E-945AE4CC0E2B}">
      <formula1>Delegatarios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0F12A-CBCA-4CAA-BE88-AD97F96C19E9}">
  <dimension ref="A1:AF46"/>
  <sheetViews>
    <sheetView topLeftCell="S33" workbookViewId="0">
      <selection activeCell="X34" sqref="X34"/>
    </sheetView>
  </sheetViews>
  <sheetFormatPr baseColWidth="10" defaultRowHeight="14.4" x14ac:dyDescent="0.3"/>
  <cols>
    <col min="1" max="2" width="11.5546875" style="84"/>
    <col min="4" max="4" width="11.5546875" style="84"/>
    <col min="5" max="5" width="20.77734375" customWidth="1"/>
    <col min="6" max="6" width="11.5546875" style="84"/>
    <col min="9" max="9" width="21.6640625" customWidth="1"/>
    <col min="13" max="13" width="24.21875" customWidth="1"/>
    <col min="22" max="22" width="15" bestFit="1" customWidth="1"/>
    <col min="23" max="23" width="16.109375" bestFit="1" customWidth="1"/>
  </cols>
  <sheetData>
    <row r="1" spans="1:32" x14ac:dyDescent="0.3">
      <c r="A1" s="112" t="s">
        <v>85</v>
      </c>
      <c r="B1" s="112"/>
      <c r="C1" s="112"/>
      <c r="D1" s="112"/>
      <c r="E1" t="s">
        <v>41</v>
      </c>
      <c r="G1" s="113" t="s">
        <v>115</v>
      </c>
      <c r="H1" s="113"/>
      <c r="I1" s="29">
        <v>1116000</v>
      </c>
      <c r="N1" s="56"/>
      <c r="P1" s="56"/>
      <c r="Q1" s="57"/>
      <c r="R1" s="57"/>
      <c r="S1" s="57"/>
      <c r="AE1" s="57"/>
      <c r="AF1" s="57"/>
    </row>
    <row r="2" spans="1:32" ht="15" customHeight="1" x14ac:dyDescent="0.3">
      <c r="A2" s="114" t="s">
        <v>22</v>
      </c>
      <c r="B2" s="114"/>
      <c r="C2" s="114"/>
      <c r="D2" s="115" t="s">
        <v>27</v>
      </c>
      <c r="E2" s="115"/>
      <c r="F2" s="115"/>
      <c r="G2" s="116" t="s">
        <v>101</v>
      </c>
      <c r="H2" s="116"/>
      <c r="I2" s="21">
        <f>VLOOKUP($D$2,[4]Datos!$B$20:$C$35,2,FALSE)</f>
        <v>1000</v>
      </c>
      <c r="J2" s="22" t="s">
        <v>86</v>
      </c>
      <c r="K2" s="118" t="str">
        <f>VLOOKUP($D$2,[4]Datos!$B$20:$D$35,3,FALSE)</f>
        <v>Sobre los recursos y fondos que segun las funciones esten a su cargo, proyectos del plan de acción que sea responsable, y aquellos generados en convenios o contratos</v>
      </c>
      <c r="L2" s="118"/>
      <c r="M2" s="118"/>
      <c r="N2" s="118"/>
      <c r="O2" s="118"/>
      <c r="P2" s="118"/>
      <c r="Q2" s="57"/>
      <c r="R2" s="57"/>
      <c r="S2" s="57"/>
      <c r="AE2" s="57"/>
      <c r="AF2" s="57"/>
    </row>
    <row r="3" spans="1:32" ht="15.75" customHeight="1" x14ac:dyDescent="0.3">
      <c r="A3" s="83"/>
      <c r="C3" s="57"/>
      <c r="G3" s="117"/>
      <c r="H3" s="117"/>
      <c r="I3" s="21">
        <f>I2*I1</f>
        <v>1116000000</v>
      </c>
      <c r="J3" s="22" t="s">
        <v>94</v>
      </c>
      <c r="K3" s="119"/>
      <c r="L3" s="119"/>
      <c r="M3" s="119"/>
      <c r="N3" s="119"/>
      <c r="O3" s="119"/>
      <c r="P3" s="119"/>
      <c r="Q3" s="57"/>
      <c r="R3" s="57"/>
      <c r="S3" s="57"/>
      <c r="AD3" s="111" t="s">
        <v>81</v>
      </c>
      <c r="AE3" s="111"/>
      <c r="AF3" s="111"/>
    </row>
    <row r="4" spans="1:32" s="63" customFormat="1" ht="124.2" x14ac:dyDescent="0.3">
      <c r="A4" s="58" t="s">
        <v>0</v>
      </c>
      <c r="B4" s="58" t="s">
        <v>1</v>
      </c>
      <c r="C4" s="58" t="s">
        <v>2</v>
      </c>
      <c r="D4" s="58" t="s">
        <v>3</v>
      </c>
      <c r="E4" s="58" t="s">
        <v>4</v>
      </c>
      <c r="F4" s="58" t="s">
        <v>5</v>
      </c>
      <c r="G4" s="58" t="s">
        <v>6</v>
      </c>
      <c r="H4" s="58" t="s">
        <v>7</v>
      </c>
      <c r="I4" s="59" t="s">
        <v>8</v>
      </c>
      <c r="J4" s="58" t="s">
        <v>104</v>
      </c>
      <c r="K4" s="60" t="s">
        <v>9</v>
      </c>
      <c r="L4" s="60" t="s">
        <v>10</v>
      </c>
      <c r="M4" s="59" t="s">
        <v>108</v>
      </c>
      <c r="N4" s="58" t="s">
        <v>11</v>
      </c>
      <c r="O4" s="58" t="s">
        <v>12</v>
      </c>
      <c r="P4" s="58" t="s">
        <v>13</v>
      </c>
      <c r="Q4" s="61" t="s">
        <v>14</v>
      </c>
      <c r="R4" s="61" t="s">
        <v>15</v>
      </c>
      <c r="S4" s="61" t="s">
        <v>105</v>
      </c>
      <c r="T4" s="61" t="s">
        <v>106</v>
      </c>
      <c r="U4" s="58" t="s">
        <v>107</v>
      </c>
      <c r="V4" s="62" t="s">
        <v>16</v>
      </c>
      <c r="W4" s="62" t="s">
        <v>17</v>
      </c>
      <c r="X4" s="62" t="s">
        <v>18</v>
      </c>
      <c r="Y4" s="58" t="s">
        <v>19</v>
      </c>
      <c r="Z4" s="58" t="s">
        <v>20</v>
      </c>
      <c r="AA4" s="58" t="s">
        <v>53</v>
      </c>
      <c r="AB4" s="58" t="s">
        <v>54</v>
      </c>
      <c r="AC4" s="61" t="s">
        <v>96</v>
      </c>
      <c r="AD4" s="58" t="s">
        <v>84</v>
      </c>
      <c r="AE4" s="58" t="s">
        <v>82</v>
      </c>
      <c r="AF4" s="58" t="s">
        <v>83</v>
      </c>
    </row>
    <row r="5" spans="1:32" s="78" customFormat="1" ht="17.25" customHeight="1" x14ac:dyDescent="0.3">
      <c r="A5" s="85">
        <v>891780111</v>
      </c>
      <c r="B5" s="86" t="s">
        <v>55</v>
      </c>
      <c r="C5" s="64" t="s">
        <v>58</v>
      </c>
      <c r="D5" s="86" t="s">
        <v>61</v>
      </c>
      <c r="E5" s="64" t="s">
        <v>1459</v>
      </c>
      <c r="F5" s="90" t="s">
        <v>62</v>
      </c>
      <c r="G5" s="65" t="s">
        <v>70</v>
      </c>
      <c r="H5" s="64" t="s">
        <v>1320</v>
      </c>
      <c r="I5" s="66">
        <v>19380000</v>
      </c>
      <c r="J5" s="65"/>
      <c r="K5" s="67"/>
      <c r="L5" s="67"/>
      <c r="M5" s="68">
        <v>19380000</v>
      </c>
      <c r="N5" s="69">
        <v>1082944860</v>
      </c>
      <c r="O5" s="70" t="s">
        <v>1321</v>
      </c>
      <c r="P5" s="71" t="s">
        <v>1322</v>
      </c>
      <c r="Q5" s="72">
        <v>44950</v>
      </c>
      <c r="R5" s="72">
        <v>44950</v>
      </c>
      <c r="S5" s="72">
        <v>45107</v>
      </c>
      <c r="T5" s="73"/>
      <c r="U5" s="74"/>
      <c r="V5" s="67">
        <f>+M5-W5</f>
        <v>2380000</v>
      </c>
      <c r="W5" s="75">
        <v>17000000</v>
      </c>
      <c r="X5" s="76">
        <v>0.1228070175438597</v>
      </c>
      <c r="Y5" s="64">
        <v>57461852</v>
      </c>
      <c r="Z5" s="64" t="s">
        <v>1323</v>
      </c>
      <c r="AA5" s="71"/>
      <c r="AB5" s="71"/>
      <c r="AC5" s="73"/>
      <c r="AD5" s="77" t="s">
        <v>1324</v>
      </c>
      <c r="AE5" s="64" t="s">
        <v>891</v>
      </c>
      <c r="AF5" s="64" t="s">
        <v>891</v>
      </c>
    </row>
    <row r="6" spans="1:32" s="78" customFormat="1" ht="17.25" customHeight="1" x14ac:dyDescent="0.3">
      <c r="A6" s="85">
        <v>891780111</v>
      </c>
      <c r="B6" s="86" t="s">
        <v>55</v>
      </c>
      <c r="C6" s="64" t="s">
        <v>58</v>
      </c>
      <c r="D6" s="86" t="s">
        <v>61</v>
      </c>
      <c r="E6" s="64" t="s">
        <v>1460</v>
      </c>
      <c r="F6" s="90" t="s">
        <v>62</v>
      </c>
      <c r="G6" s="65" t="s">
        <v>70</v>
      </c>
      <c r="H6" s="65" t="s">
        <v>1320</v>
      </c>
      <c r="I6" s="66">
        <v>30433333</v>
      </c>
      <c r="J6" s="65"/>
      <c r="K6" s="79"/>
      <c r="L6" s="79"/>
      <c r="M6" s="68">
        <v>30433333</v>
      </c>
      <c r="N6" s="69">
        <v>80766019</v>
      </c>
      <c r="O6" s="70" t="s">
        <v>1325</v>
      </c>
      <c r="P6" s="71" t="s">
        <v>1326</v>
      </c>
      <c r="Q6" s="72">
        <v>44950</v>
      </c>
      <c r="R6" s="72">
        <v>44950</v>
      </c>
      <c r="S6" s="72">
        <v>45107</v>
      </c>
      <c r="T6" s="73"/>
      <c r="U6" s="74"/>
      <c r="V6" s="67">
        <f t="shared" ref="V6:V45" si="0">+M6-W6</f>
        <v>2933333</v>
      </c>
      <c r="W6" s="75">
        <v>27500000</v>
      </c>
      <c r="X6" s="76">
        <v>9.6385532271473506E-2</v>
      </c>
      <c r="Y6" s="64">
        <v>57461852</v>
      </c>
      <c r="Z6" s="64" t="s">
        <v>1323</v>
      </c>
      <c r="AA6" s="71"/>
      <c r="AB6" s="71"/>
      <c r="AC6" s="73"/>
      <c r="AD6" s="77" t="s">
        <v>1327</v>
      </c>
      <c r="AE6" s="64" t="s">
        <v>891</v>
      </c>
      <c r="AF6" s="64" t="s">
        <v>891</v>
      </c>
    </row>
    <row r="7" spans="1:32" s="78" customFormat="1" ht="17.25" customHeight="1" x14ac:dyDescent="0.3">
      <c r="A7" s="85">
        <v>891780111</v>
      </c>
      <c r="B7" s="86" t="s">
        <v>55</v>
      </c>
      <c r="C7" s="64" t="s">
        <v>58</v>
      </c>
      <c r="D7" s="86" t="s">
        <v>61</v>
      </c>
      <c r="E7" s="64" t="s">
        <v>1461</v>
      </c>
      <c r="F7" s="90" t="s">
        <v>62</v>
      </c>
      <c r="G7" s="65" t="s">
        <v>70</v>
      </c>
      <c r="H7" s="65" t="s">
        <v>1320</v>
      </c>
      <c r="I7" s="66">
        <v>16600000</v>
      </c>
      <c r="J7" s="65"/>
      <c r="K7" s="67"/>
      <c r="L7" s="67"/>
      <c r="M7" s="68">
        <v>16600000</v>
      </c>
      <c r="N7" s="69">
        <v>1082981781</v>
      </c>
      <c r="O7" s="70" t="s">
        <v>1328</v>
      </c>
      <c r="P7" s="71" t="s">
        <v>1329</v>
      </c>
      <c r="Q7" s="72">
        <v>44950</v>
      </c>
      <c r="R7" s="72">
        <v>44950</v>
      </c>
      <c r="S7" s="72">
        <v>45107</v>
      </c>
      <c r="T7" s="73"/>
      <c r="U7" s="74"/>
      <c r="V7" s="67">
        <f t="shared" si="0"/>
        <v>1600000</v>
      </c>
      <c r="W7" s="75">
        <v>15000000</v>
      </c>
      <c r="X7" s="76">
        <v>9.6385542168674676E-2</v>
      </c>
      <c r="Y7" s="64">
        <v>57461852</v>
      </c>
      <c r="Z7" s="64" t="s">
        <v>1323</v>
      </c>
      <c r="AA7" s="71"/>
      <c r="AB7" s="71"/>
      <c r="AC7" s="73"/>
      <c r="AD7" s="77" t="s">
        <v>1330</v>
      </c>
      <c r="AE7" s="64" t="s">
        <v>891</v>
      </c>
      <c r="AF7" s="64" t="s">
        <v>891</v>
      </c>
    </row>
    <row r="8" spans="1:32" s="78" customFormat="1" ht="17.25" customHeight="1" x14ac:dyDescent="0.3">
      <c r="A8" s="85">
        <v>891780111</v>
      </c>
      <c r="B8" s="86" t="s">
        <v>55</v>
      </c>
      <c r="C8" s="64" t="s">
        <v>58</v>
      </c>
      <c r="D8" s="86" t="s">
        <v>61</v>
      </c>
      <c r="E8" s="64" t="s">
        <v>1462</v>
      </c>
      <c r="F8" s="90" t="s">
        <v>62</v>
      </c>
      <c r="G8" s="65" t="s">
        <v>70</v>
      </c>
      <c r="H8" s="65" t="s">
        <v>1320</v>
      </c>
      <c r="I8" s="66">
        <v>16600000</v>
      </c>
      <c r="J8" s="65"/>
      <c r="K8" s="79"/>
      <c r="L8" s="79"/>
      <c r="M8" s="68">
        <v>16600000</v>
      </c>
      <c r="N8" s="69">
        <v>1082931591</v>
      </c>
      <c r="O8" s="70" t="s">
        <v>1331</v>
      </c>
      <c r="P8" s="71" t="s">
        <v>1332</v>
      </c>
      <c r="Q8" s="72">
        <v>44950</v>
      </c>
      <c r="R8" s="72">
        <v>44950</v>
      </c>
      <c r="S8" s="72">
        <v>45107</v>
      </c>
      <c r="T8" s="73"/>
      <c r="U8" s="74"/>
      <c r="V8" s="67">
        <f t="shared" si="0"/>
        <v>1600000</v>
      </c>
      <c r="W8" s="75">
        <v>15000000</v>
      </c>
      <c r="X8" s="76">
        <v>9.6385542168674676E-2</v>
      </c>
      <c r="Y8" s="64">
        <v>57461852</v>
      </c>
      <c r="Z8" s="64" t="s">
        <v>1323</v>
      </c>
      <c r="AA8" s="71"/>
      <c r="AB8" s="71"/>
      <c r="AC8" s="73"/>
      <c r="AD8" s="77" t="s">
        <v>1333</v>
      </c>
      <c r="AE8" s="64" t="s">
        <v>891</v>
      </c>
      <c r="AF8" s="64" t="s">
        <v>891</v>
      </c>
    </row>
    <row r="9" spans="1:32" s="78" customFormat="1" ht="17.25" customHeight="1" x14ac:dyDescent="0.3">
      <c r="A9" s="85">
        <v>891780111</v>
      </c>
      <c r="B9" s="86" t="s">
        <v>55</v>
      </c>
      <c r="C9" s="64" t="s">
        <v>58</v>
      </c>
      <c r="D9" s="86" t="s">
        <v>61</v>
      </c>
      <c r="E9" s="64" t="s">
        <v>1463</v>
      </c>
      <c r="F9" s="90" t="s">
        <v>62</v>
      </c>
      <c r="G9" s="65" t="s">
        <v>70</v>
      </c>
      <c r="H9" s="65" t="s">
        <v>1320</v>
      </c>
      <c r="I9" s="66">
        <v>16600000</v>
      </c>
      <c r="J9" s="65"/>
      <c r="K9" s="67"/>
      <c r="L9" s="67"/>
      <c r="M9" s="68">
        <v>16600000</v>
      </c>
      <c r="N9" s="69">
        <v>1082984183</v>
      </c>
      <c r="O9" s="70" t="s">
        <v>1334</v>
      </c>
      <c r="P9" s="71" t="s">
        <v>1335</v>
      </c>
      <c r="Q9" s="72">
        <v>44950</v>
      </c>
      <c r="R9" s="72">
        <v>44950</v>
      </c>
      <c r="S9" s="72">
        <v>45107</v>
      </c>
      <c r="T9" s="73"/>
      <c r="U9" s="74"/>
      <c r="V9" s="67">
        <f t="shared" si="0"/>
        <v>1600000</v>
      </c>
      <c r="W9" s="75">
        <v>15000000</v>
      </c>
      <c r="X9" s="76">
        <v>9.6385542168674676E-2</v>
      </c>
      <c r="Y9" s="64">
        <v>57461852</v>
      </c>
      <c r="Z9" s="64" t="s">
        <v>1323</v>
      </c>
      <c r="AA9" s="71"/>
      <c r="AB9" s="71"/>
      <c r="AC9" s="73"/>
      <c r="AD9" s="77" t="s">
        <v>1336</v>
      </c>
      <c r="AE9" s="64" t="s">
        <v>891</v>
      </c>
      <c r="AF9" s="64" t="s">
        <v>891</v>
      </c>
    </row>
    <row r="10" spans="1:32" s="78" customFormat="1" ht="17.25" customHeight="1" x14ac:dyDescent="0.3">
      <c r="A10" s="85">
        <v>891780111</v>
      </c>
      <c r="B10" s="86" t="s">
        <v>55</v>
      </c>
      <c r="C10" s="64" t="s">
        <v>58</v>
      </c>
      <c r="D10" s="86" t="s">
        <v>61</v>
      </c>
      <c r="E10" s="64" t="s">
        <v>1464</v>
      </c>
      <c r="F10" s="90" t="s">
        <v>62</v>
      </c>
      <c r="G10" s="65" t="s">
        <v>70</v>
      </c>
      <c r="H10" s="65" t="s">
        <v>1320</v>
      </c>
      <c r="I10" s="66">
        <v>16600000</v>
      </c>
      <c r="J10" s="65"/>
      <c r="K10" s="79"/>
      <c r="L10" s="79"/>
      <c r="M10" s="68">
        <v>16600000</v>
      </c>
      <c r="N10" s="69">
        <v>1082966245</v>
      </c>
      <c r="O10" s="70" t="s">
        <v>1337</v>
      </c>
      <c r="P10" s="71" t="s">
        <v>1335</v>
      </c>
      <c r="Q10" s="72">
        <v>44950</v>
      </c>
      <c r="R10" s="72">
        <v>44950</v>
      </c>
      <c r="S10" s="72">
        <v>45107</v>
      </c>
      <c r="T10" s="73"/>
      <c r="U10" s="74"/>
      <c r="V10" s="67">
        <f t="shared" si="0"/>
        <v>1600000</v>
      </c>
      <c r="W10" s="75">
        <v>15000000</v>
      </c>
      <c r="X10" s="76">
        <v>9.6385542168674676E-2</v>
      </c>
      <c r="Y10" s="64">
        <v>57461852</v>
      </c>
      <c r="Z10" s="64" t="s">
        <v>1323</v>
      </c>
      <c r="AA10" s="71"/>
      <c r="AB10" s="71"/>
      <c r="AC10" s="73"/>
      <c r="AD10" s="77" t="s">
        <v>1338</v>
      </c>
      <c r="AE10" s="64" t="s">
        <v>891</v>
      </c>
      <c r="AF10" s="64" t="s">
        <v>891</v>
      </c>
    </row>
    <row r="11" spans="1:32" s="78" customFormat="1" ht="17.25" customHeight="1" x14ac:dyDescent="0.3">
      <c r="A11" s="85">
        <v>891780111</v>
      </c>
      <c r="B11" s="86" t="s">
        <v>55</v>
      </c>
      <c r="C11" s="64" t="s">
        <v>58</v>
      </c>
      <c r="D11" s="86" t="s">
        <v>61</v>
      </c>
      <c r="E11" s="64" t="s">
        <v>1465</v>
      </c>
      <c r="F11" s="90" t="s">
        <v>62</v>
      </c>
      <c r="G11" s="65" t="s">
        <v>70</v>
      </c>
      <c r="H11" s="65" t="s">
        <v>1320</v>
      </c>
      <c r="I11" s="66">
        <v>16600000</v>
      </c>
      <c r="J11" s="65"/>
      <c r="K11" s="67"/>
      <c r="L11" s="67"/>
      <c r="M11" s="68">
        <v>16600000</v>
      </c>
      <c r="N11" s="69">
        <v>1082943812</v>
      </c>
      <c r="O11" s="70" t="s">
        <v>1339</v>
      </c>
      <c r="P11" s="71" t="s">
        <v>1335</v>
      </c>
      <c r="Q11" s="72">
        <v>44950</v>
      </c>
      <c r="R11" s="72">
        <v>44950</v>
      </c>
      <c r="S11" s="72">
        <v>45107</v>
      </c>
      <c r="T11" s="73"/>
      <c r="U11" s="74"/>
      <c r="V11" s="67">
        <f t="shared" si="0"/>
        <v>1600000</v>
      </c>
      <c r="W11" s="75">
        <v>15000000</v>
      </c>
      <c r="X11" s="76">
        <v>9.6385542168674676E-2</v>
      </c>
      <c r="Y11" s="64">
        <v>57461852</v>
      </c>
      <c r="Z11" s="64" t="s">
        <v>1323</v>
      </c>
      <c r="AA11" s="71"/>
      <c r="AB11" s="71"/>
      <c r="AC11" s="73"/>
      <c r="AD11" s="77" t="s">
        <v>1340</v>
      </c>
      <c r="AE11" s="64" t="s">
        <v>891</v>
      </c>
      <c r="AF11" s="64" t="s">
        <v>891</v>
      </c>
    </row>
    <row r="12" spans="1:32" s="78" customFormat="1" ht="17.25" customHeight="1" x14ac:dyDescent="0.3">
      <c r="A12" s="85">
        <v>891780111</v>
      </c>
      <c r="B12" s="86" t="s">
        <v>55</v>
      </c>
      <c r="C12" s="64" t="s">
        <v>58</v>
      </c>
      <c r="D12" s="86" t="s">
        <v>61</v>
      </c>
      <c r="E12" s="64" t="s">
        <v>1466</v>
      </c>
      <c r="F12" s="90" t="s">
        <v>62</v>
      </c>
      <c r="G12" s="65" t="s">
        <v>70</v>
      </c>
      <c r="H12" s="65" t="s">
        <v>1320</v>
      </c>
      <c r="I12" s="66">
        <v>15800000</v>
      </c>
      <c r="J12" s="65"/>
      <c r="K12" s="79"/>
      <c r="L12" s="79"/>
      <c r="M12" s="68">
        <v>15800000</v>
      </c>
      <c r="N12" s="69">
        <v>1082966865</v>
      </c>
      <c r="O12" s="70" t="s">
        <v>1341</v>
      </c>
      <c r="P12" s="71" t="s">
        <v>1335</v>
      </c>
      <c r="Q12" s="72">
        <v>44950</v>
      </c>
      <c r="R12" s="72">
        <v>44950</v>
      </c>
      <c r="S12" s="72">
        <v>45107</v>
      </c>
      <c r="T12" s="73"/>
      <c r="U12" s="74"/>
      <c r="V12" s="67">
        <f t="shared" si="0"/>
        <v>800000</v>
      </c>
      <c r="W12" s="75">
        <v>15000000</v>
      </c>
      <c r="X12" s="76">
        <v>5.0632911392405111E-2</v>
      </c>
      <c r="Y12" s="64">
        <v>57461852</v>
      </c>
      <c r="Z12" s="64" t="s">
        <v>1323</v>
      </c>
      <c r="AA12" s="71"/>
      <c r="AB12" s="71"/>
      <c r="AC12" s="73"/>
      <c r="AD12" s="77" t="s">
        <v>1342</v>
      </c>
      <c r="AE12" s="64" t="s">
        <v>891</v>
      </c>
      <c r="AF12" s="64" t="s">
        <v>891</v>
      </c>
    </row>
    <row r="13" spans="1:32" s="78" customFormat="1" ht="17.25" customHeight="1" x14ac:dyDescent="0.3">
      <c r="A13" s="85">
        <v>891780111</v>
      </c>
      <c r="B13" s="86" t="s">
        <v>55</v>
      </c>
      <c r="C13" s="64" t="s">
        <v>58</v>
      </c>
      <c r="D13" s="86" t="s">
        <v>61</v>
      </c>
      <c r="E13" s="64" t="s">
        <v>1467</v>
      </c>
      <c r="F13" s="90" t="s">
        <v>62</v>
      </c>
      <c r="G13" s="65" t="s">
        <v>70</v>
      </c>
      <c r="H13" s="65" t="s">
        <v>1320</v>
      </c>
      <c r="I13" s="66">
        <v>14746667</v>
      </c>
      <c r="J13" s="65"/>
      <c r="K13" s="67"/>
      <c r="L13" s="67"/>
      <c r="M13" s="68">
        <v>14746667</v>
      </c>
      <c r="N13" s="69">
        <v>1083024229</v>
      </c>
      <c r="O13" s="70" t="s">
        <v>1343</v>
      </c>
      <c r="P13" s="71" t="s">
        <v>1344</v>
      </c>
      <c r="Q13" s="72">
        <v>44950</v>
      </c>
      <c r="R13" s="72">
        <v>44950</v>
      </c>
      <c r="S13" s="72">
        <v>45107</v>
      </c>
      <c r="T13" s="73"/>
      <c r="U13" s="74"/>
      <c r="V13" s="67">
        <f t="shared" si="0"/>
        <v>746667</v>
      </c>
      <c r="W13" s="75">
        <v>14000000</v>
      </c>
      <c r="X13" s="76">
        <v>5.0632932851877643E-2</v>
      </c>
      <c r="Y13" s="64">
        <v>57435262</v>
      </c>
      <c r="Z13" s="64" t="s">
        <v>1345</v>
      </c>
      <c r="AA13" s="71"/>
      <c r="AB13" s="71"/>
      <c r="AC13" s="73"/>
      <c r="AD13" s="77" t="s">
        <v>1346</v>
      </c>
      <c r="AE13" s="64" t="s">
        <v>891</v>
      </c>
      <c r="AF13" s="64" t="s">
        <v>891</v>
      </c>
    </row>
    <row r="14" spans="1:32" s="78" customFormat="1" ht="17.25" customHeight="1" x14ac:dyDescent="0.3">
      <c r="A14" s="85">
        <v>891780111</v>
      </c>
      <c r="B14" s="86" t="s">
        <v>55</v>
      </c>
      <c r="C14" s="64" t="s">
        <v>58</v>
      </c>
      <c r="D14" s="86" t="s">
        <v>61</v>
      </c>
      <c r="E14" s="64" t="s">
        <v>1468</v>
      </c>
      <c r="F14" s="90" t="s">
        <v>62</v>
      </c>
      <c r="G14" s="65" t="s">
        <v>70</v>
      </c>
      <c r="H14" s="65" t="s">
        <v>1320</v>
      </c>
      <c r="I14" s="66">
        <v>8000000</v>
      </c>
      <c r="J14" s="65"/>
      <c r="K14" s="79"/>
      <c r="L14" s="79"/>
      <c r="M14" s="68">
        <v>8000000</v>
      </c>
      <c r="N14" s="69">
        <v>52695882</v>
      </c>
      <c r="O14" s="70" t="s">
        <v>1347</v>
      </c>
      <c r="P14" s="71" t="s">
        <v>1348</v>
      </c>
      <c r="Q14" s="72">
        <v>44950</v>
      </c>
      <c r="R14" s="72">
        <v>44950</v>
      </c>
      <c r="S14" s="72">
        <v>45001</v>
      </c>
      <c r="T14" s="73"/>
      <c r="U14" s="74"/>
      <c r="V14" s="67">
        <f t="shared" si="0"/>
        <v>2750000</v>
      </c>
      <c r="W14" s="75">
        <v>5250000</v>
      </c>
      <c r="X14" s="76">
        <v>0.34375</v>
      </c>
      <c r="Y14" s="64">
        <v>72004252</v>
      </c>
      <c r="Z14" s="64" t="s">
        <v>1349</v>
      </c>
      <c r="AA14" s="71"/>
      <c r="AB14" s="71"/>
      <c r="AC14" s="73"/>
      <c r="AD14" s="77" t="s">
        <v>1350</v>
      </c>
      <c r="AE14" s="64" t="s">
        <v>891</v>
      </c>
      <c r="AF14" s="64" t="s">
        <v>891</v>
      </c>
    </row>
    <row r="15" spans="1:32" s="78" customFormat="1" ht="17.25" customHeight="1" x14ac:dyDescent="0.3">
      <c r="A15" s="85">
        <v>891780111</v>
      </c>
      <c r="B15" s="86" t="s">
        <v>55</v>
      </c>
      <c r="C15" s="64" t="s">
        <v>58</v>
      </c>
      <c r="D15" s="86" t="s">
        <v>61</v>
      </c>
      <c r="E15" s="64" t="s">
        <v>1469</v>
      </c>
      <c r="F15" s="90" t="s">
        <v>62</v>
      </c>
      <c r="G15" s="65" t="s">
        <v>70</v>
      </c>
      <c r="H15" s="65" t="s">
        <v>1320</v>
      </c>
      <c r="I15" s="66">
        <v>16400000</v>
      </c>
      <c r="J15" s="65"/>
      <c r="K15" s="67"/>
      <c r="L15" s="67"/>
      <c r="M15" s="68">
        <v>16400000</v>
      </c>
      <c r="N15" s="69">
        <v>1081918985</v>
      </c>
      <c r="O15" s="70" t="s">
        <v>1351</v>
      </c>
      <c r="P15" s="71" t="s">
        <v>1352</v>
      </c>
      <c r="Q15" s="72">
        <v>44950</v>
      </c>
      <c r="R15" s="72">
        <v>44950</v>
      </c>
      <c r="S15" s="72">
        <v>45107</v>
      </c>
      <c r="T15" s="73"/>
      <c r="U15" s="74"/>
      <c r="V15" s="67">
        <f t="shared" si="0"/>
        <v>1400000</v>
      </c>
      <c r="W15" s="75">
        <v>15000000</v>
      </c>
      <c r="X15" s="76">
        <v>8.536585365853655E-2</v>
      </c>
      <c r="Y15" s="64">
        <v>36694483</v>
      </c>
      <c r="Z15" s="64" t="s">
        <v>1353</v>
      </c>
      <c r="AA15" s="71"/>
      <c r="AB15" s="71"/>
      <c r="AC15" s="73"/>
      <c r="AD15" s="77" t="s">
        <v>1354</v>
      </c>
      <c r="AE15" s="64" t="s">
        <v>891</v>
      </c>
      <c r="AF15" s="64" t="s">
        <v>891</v>
      </c>
    </row>
    <row r="16" spans="1:32" s="78" customFormat="1" ht="17.25" customHeight="1" x14ac:dyDescent="0.3">
      <c r="A16" s="85">
        <v>891780111</v>
      </c>
      <c r="B16" s="86" t="s">
        <v>55</v>
      </c>
      <c r="C16" s="64" t="s">
        <v>58</v>
      </c>
      <c r="D16" s="86" t="s">
        <v>61</v>
      </c>
      <c r="E16" s="64" t="s">
        <v>1470</v>
      </c>
      <c r="F16" s="90" t="s">
        <v>62</v>
      </c>
      <c r="G16" s="65" t="s">
        <v>70</v>
      </c>
      <c r="H16" s="65" t="s">
        <v>1320</v>
      </c>
      <c r="I16" s="66">
        <v>15800000</v>
      </c>
      <c r="J16" s="65"/>
      <c r="K16" s="79"/>
      <c r="L16" s="79"/>
      <c r="M16" s="68">
        <v>15800000</v>
      </c>
      <c r="N16" s="69">
        <v>1082887058</v>
      </c>
      <c r="O16" s="70" t="s">
        <v>1355</v>
      </c>
      <c r="P16" s="71" t="s">
        <v>1356</v>
      </c>
      <c r="Q16" s="72">
        <v>44951</v>
      </c>
      <c r="R16" s="72">
        <v>44951</v>
      </c>
      <c r="S16" s="72">
        <v>45107</v>
      </c>
      <c r="T16" s="73"/>
      <c r="U16" s="74"/>
      <c r="V16" s="67">
        <f t="shared" si="0"/>
        <v>800000</v>
      </c>
      <c r="W16" s="75">
        <v>15000000</v>
      </c>
      <c r="X16" s="76">
        <v>5.0632911392405111E-2</v>
      </c>
      <c r="Y16" s="64">
        <v>85155183</v>
      </c>
      <c r="Z16" s="64" t="s">
        <v>1357</v>
      </c>
      <c r="AA16" s="71"/>
      <c r="AB16" s="71"/>
      <c r="AC16" s="73"/>
      <c r="AD16" s="77" t="s">
        <v>1358</v>
      </c>
      <c r="AE16" s="64" t="s">
        <v>891</v>
      </c>
      <c r="AF16" s="64" t="s">
        <v>891</v>
      </c>
    </row>
    <row r="17" spans="1:32" s="78" customFormat="1" ht="17.25" customHeight="1" x14ac:dyDescent="0.3">
      <c r="A17" s="85">
        <v>891780111</v>
      </c>
      <c r="B17" s="86" t="s">
        <v>55</v>
      </c>
      <c r="C17" s="64" t="s">
        <v>58</v>
      </c>
      <c r="D17" s="86" t="s">
        <v>61</v>
      </c>
      <c r="E17" s="64" t="s">
        <v>1471</v>
      </c>
      <c r="F17" s="90" t="s">
        <v>62</v>
      </c>
      <c r="G17" s="65" t="s">
        <v>70</v>
      </c>
      <c r="H17" s="65" t="s">
        <v>1320</v>
      </c>
      <c r="I17" s="66">
        <v>17906667</v>
      </c>
      <c r="J17" s="65"/>
      <c r="K17" s="67"/>
      <c r="L17" s="67"/>
      <c r="M17" s="68">
        <v>17906667</v>
      </c>
      <c r="N17" s="69">
        <v>1084732648</v>
      </c>
      <c r="O17" s="70" t="s">
        <v>1359</v>
      </c>
      <c r="P17" s="71" t="s">
        <v>1360</v>
      </c>
      <c r="Q17" s="72">
        <v>44951</v>
      </c>
      <c r="R17" s="72">
        <v>44951</v>
      </c>
      <c r="S17" s="72">
        <v>45107</v>
      </c>
      <c r="T17" s="73"/>
      <c r="U17" s="74"/>
      <c r="V17" s="67">
        <f t="shared" si="0"/>
        <v>906667</v>
      </c>
      <c r="W17" s="75">
        <v>17000000</v>
      </c>
      <c r="X17" s="76">
        <v>5.0632929064912013E-2</v>
      </c>
      <c r="Y17" s="64">
        <v>85155183</v>
      </c>
      <c r="Z17" s="64" t="s">
        <v>1357</v>
      </c>
      <c r="AA17" s="71"/>
      <c r="AB17" s="71"/>
      <c r="AC17" s="73"/>
      <c r="AD17" s="77" t="s">
        <v>1361</v>
      </c>
      <c r="AE17" s="64" t="s">
        <v>891</v>
      </c>
      <c r="AF17" s="64" t="s">
        <v>891</v>
      </c>
    </row>
    <row r="18" spans="1:32" s="78" customFormat="1" ht="17.25" customHeight="1" x14ac:dyDescent="0.3">
      <c r="A18" s="85">
        <v>891780111</v>
      </c>
      <c r="B18" s="86" t="s">
        <v>55</v>
      </c>
      <c r="C18" s="64" t="s">
        <v>58</v>
      </c>
      <c r="D18" s="86" t="s">
        <v>61</v>
      </c>
      <c r="E18" s="64" t="s">
        <v>1472</v>
      </c>
      <c r="F18" s="90" t="s">
        <v>62</v>
      </c>
      <c r="G18" s="65" t="s">
        <v>70</v>
      </c>
      <c r="H18" s="65" t="s">
        <v>1320</v>
      </c>
      <c r="I18" s="66">
        <v>15800000</v>
      </c>
      <c r="J18" s="65"/>
      <c r="K18" s="79"/>
      <c r="L18" s="79"/>
      <c r="M18" s="68">
        <v>15800000</v>
      </c>
      <c r="N18" s="69">
        <v>1045710831</v>
      </c>
      <c r="O18" s="70" t="s">
        <v>1362</v>
      </c>
      <c r="P18" s="71" t="s">
        <v>1363</v>
      </c>
      <c r="Q18" s="72">
        <v>44951</v>
      </c>
      <c r="R18" s="72">
        <v>44951</v>
      </c>
      <c r="S18" s="72">
        <v>45107</v>
      </c>
      <c r="T18" s="73"/>
      <c r="U18" s="74"/>
      <c r="V18" s="67">
        <f t="shared" si="0"/>
        <v>800000</v>
      </c>
      <c r="W18" s="75">
        <v>15000000</v>
      </c>
      <c r="X18" s="76">
        <v>5.0632911392405111E-2</v>
      </c>
      <c r="Y18" s="64">
        <v>39141438</v>
      </c>
      <c r="Z18" s="64" t="s">
        <v>1364</v>
      </c>
      <c r="AA18" s="71"/>
      <c r="AB18" s="71"/>
      <c r="AC18" s="73"/>
      <c r="AD18" s="77" t="s">
        <v>1365</v>
      </c>
      <c r="AE18" s="64" t="s">
        <v>891</v>
      </c>
      <c r="AF18" s="64" t="s">
        <v>891</v>
      </c>
    </row>
    <row r="19" spans="1:32" s="78" customFormat="1" ht="17.25" customHeight="1" x14ac:dyDescent="0.3">
      <c r="A19" s="85">
        <v>891780111</v>
      </c>
      <c r="B19" s="86" t="s">
        <v>55</v>
      </c>
      <c r="C19" s="64" t="s">
        <v>58</v>
      </c>
      <c r="D19" s="86" t="s">
        <v>61</v>
      </c>
      <c r="E19" s="64" t="s">
        <v>1473</v>
      </c>
      <c r="F19" s="90" t="s">
        <v>62</v>
      </c>
      <c r="G19" s="65" t="s">
        <v>70</v>
      </c>
      <c r="H19" s="65" t="s">
        <v>1320</v>
      </c>
      <c r="I19" s="66">
        <v>15800000</v>
      </c>
      <c r="J19" s="65"/>
      <c r="K19" s="67"/>
      <c r="L19" s="67"/>
      <c r="M19" s="68">
        <v>15800000</v>
      </c>
      <c r="N19" s="69">
        <v>1083023702</v>
      </c>
      <c r="O19" s="70" t="s">
        <v>1366</v>
      </c>
      <c r="P19" s="71" t="s">
        <v>1367</v>
      </c>
      <c r="Q19" s="72">
        <v>44951</v>
      </c>
      <c r="R19" s="72">
        <v>44951</v>
      </c>
      <c r="S19" s="72">
        <v>45107</v>
      </c>
      <c r="T19" s="73"/>
      <c r="U19" s="74"/>
      <c r="V19" s="67">
        <f>+M19-W19</f>
        <v>0</v>
      </c>
      <c r="W19" s="75">
        <v>15800000</v>
      </c>
      <c r="X19" s="76">
        <v>0</v>
      </c>
      <c r="Y19" s="64">
        <v>57466781</v>
      </c>
      <c r="Z19" s="64" t="s">
        <v>1368</v>
      </c>
      <c r="AA19" s="71"/>
      <c r="AB19" s="71"/>
      <c r="AC19" s="73"/>
      <c r="AD19" s="77" t="s">
        <v>1369</v>
      </c>
      <c r="AE19" s="64" t="s">
        <v>891</v>
      </c>
      <c r="AF19" s="64" t="s">
        <v>891</v>
      </c>
    </row>
    <row r="20" spans="1:32" s="78" customFormat="1" ht="17.25" customHeight="1" x14ac:dyDescent="0.3">
      <c r="A20" s="85">
        <v>891780111</v>
      </c>
      <c r="B20" s="86" t="s">
        <v>55</v>
      </c>
      <c r="C20" s="64" t="s">
        <v>58</v>
      </c>
      <c r="D20" s="86" t="s">
        <v>61</v>
      </c>
      <c r="E20" s="64" t="s">
        <v>1474</v>
      </c>
      <c r="F20" s="90" t="s">
        <v>62</v>
      </c>
      <c r="G20" s="65" t="s">
        <v>70</v>
      </c>
      <c r="H20" s="65" t="s">
        <v>1320</v>
      </c>
      <c r="I20" s="66">
        <v>17906667</v>
      </c>
      <c r="J20" s="65"/>
      <c r="K20" s="79"/>
      <c r="L20" s="79"/>
      <c r="M20" s="68">
        <v>17906667</v>
      </c>
      <c r="N20" s="69">
        <v>1082852722</v>
      </c>
      <c r="O20" s="70" t="s">
        <v>1370</v>
      </c>
      <c r="P20" s="71" t="s">
        <v>1371</v>
      </c>
      <c r="Q20" s="72">
        <v>44951</v>
      </c>
      <c r="R20" s="72">
        <v>44951</v>
      </c>
      <c r="S20" s="72">
        <v>45107</v>
      </c>
      <c r="T20" s="73"/>
      <c r="U20" s="74"/>
      <c r="V20" s="67">
        <f t="shared" si="0"/>
        <v>906667</v>
      </c>
      <c r="W20" s="75">
        <v>17000000</v>
      </c>
      <c r="X20" s="76">
        <v>5.0632929064912013E-2</v>
      </c>
      <c r="Y20" s="64">
        <v>39141438</v>
      </c>
      <c r="Z20" s="64" t="s">
        <v>1364</v>
      </c>
      <c r="AA20" s="71"/>
      <c r="AB20" s="71"/>
      <c r="AC20" s="73"/>
      <c r="AD20" s="77" t="s">
        <v>1372</v>
      </c>
      <c r="AE20" s="64" t="s">
        <v>891</v>
      </c>
      <c r="AF20" s="64" t="s">
        <v>891</v>
      </c>
    </row>
    <row r="21" spans="1:32" s="78" customFormat="1" ht="17.25" customHeight="1" x14ac:dyDescent="0.3">
      <c r="A21" s="85">
        <v>891780111</v>
      </c>
      <c r="B21" s="86" t="s">
        <v>55</v>
      </c>
      <c r="C21" s="64" t="s">
        <v>58</v>
      </c>
      <c r="D21" s="86" t="s">
        <v>61</v>
      </c>
      <c r="E21" s="64" t="s">
        <v>1475</v>
      </c>
      <c r="F21" s="90" t="s">
        <v>62</v>
      </c>
      <c r="G21" s="65" t="s">
        <v>70</v>
      </c>
      <c r="H21" s="65" t="s">
        <v>1320</v>
      </c>
      <c r="I21" s="66">
        <v>15800000</v>
      </c>
      <c r="J21" s="65"/>
      <c r="K21" s="67"/>
      <c r="L21" s="67"/>
      <c r="M21" s="68">
        <v>15800000</v>
      </c>
      <c r="N21" s="69">
        <v>57445651</v>
      </c>
      <c r="O21" s="70" t="s">
        <v>1373</v>
      </c>
      <c r="P21" s="71" t="s">
        <v>1374</v>
      </c>
      <c r="Q21" s="72">
        <v>44951</v>
      </c>
      <c r="R21" s="72">
        <v>44951</v>
      </c>
      <c r="S21" s="72">
        <v>45107</v>
      </c>
      <c r="T21" s="73"/>
      <c r="U21" s="74"/>
      <c r="V21" s="67">
        <f t="shared" si="0"/>
        <v>800000</v>
      </c>
      <c r="W21" s="75">
        <v>15000000</v>
      </c>
      <c r="X21" s="76">
        <v>5.0632911392405111E-2</v>
      </c>
      <c r="Y21" s="64">
        <v>39141438</v>
      </c>
      <c r="Z21" s="64" t="s">
        <v>1364</v>
      </c>
      <c r="AA21" s="71"/>
      <c r="AB21" s="71"/>
      <c r="AC21" s="73"/>
      <c r="AD21" s="77" t="s">
        <v>1375</v>
      </c>
      <c r="AE21" s="64" t="s">
        <v>891</v>
      </c>
      <c r="AF21" s="64" t="s">
        <v>891</v>
      </c>
    </row>
    <row r="22" spans="1:32" s="78" customFormat="1" ht="17.25" customHeight="1" x14ac:dyDescent="0.3">
      <c r="A22" s="85">
        <v>891780111</v>
      </c>
      <c r="B22" s="86" t="s">
        <v>55</v>
      </c>
      <c r="C22" s="64" t="s">
        <v>58</v>
      </c>
      <c r="D22" s="86" t="s">
        <v>61</v>
      </c>
      <c r="E22" s="64" t="s">
        <v>1476</v>
      </c>
      <c r="F22" s="90" t="s">
        <v>62</v>
      </c>
      <c r="G22" s="65" t="s">
        <v>70</v>
      </c>
      <c r="H22" s="65" t="s">
        <v>1320</v>
      </c>
      <c r="I22" s="66">
        <v>15800000</v>
      </c>
      <c r="J22" s="65"/>
      <c r="K22" s="79"/>
      <c r="L22" s="79"/>
      <c r="M22" s="68">
        <v>15800000</v>
      </c>
      <c r="N22" s="69">
        <v>1065637083</v>
      </c>
      <c r="O22" s="70" t="s">
        <v>1376</v>
      </c>
      <c r="P22" s="71" t="s">
        <v>1377</v>
      </c>
      <c r="Q22" s="72">
        <v>44951</v>
      </c>
      <c r="R22" s="72">
        <v>44951</v>
      </c>
      <c r="S22" s="72">
        <v>45107</v>
      </c>
      <c r="T22" s="73"/>
      <c r="U22" s="74"/>
      <c r="V22" s="67">
        <f t="shared" si="0"/>
        <v>800000</v>
      </c>
      <c r="W22" s="75">
        <v>15000000</v>
      </c>
      <c r="X22" s="76">
        <v>5.0632911392405111E-2</v>
      </c>
      <c r="Y22" s="64">
        <v>39141438</v>
      </c>
      <c r="Z22" s="64" t="s">
        <v>1364</v>
      </c>
      <c r="AA22" s="71"/>
      <c r="AB22" s="71"/>
      <c r="AC22" s="73"/>
      <c r="AD22" s="77" t="s">
        <v>1378</v>
      </c>
      <c r="AE22" s="64" t="s">
        <v>891</v>
      </c>
      <c r="AF22" s="64" t="s">
        <v>891</v>
      </c>
    </row>
    <row r="23" spans="1:32" s="78" customFormat="1" ht="17.25" customHeight="1" x14ac:dyDescent="0.3">
      <c r="A23" s="85">
        <v>891780111</v>
      </c>
      <c r="B23" s="86" t="s">
        <v>55</v>
      </c>
      <c r="C23" s="64" t="s">
        <v>58</v>
      </c>
      <c r="D23" s="86" t="s">
        <v>61</v>
      </c>
      <c r="E23" s="64" t="s">
        <v>1477</v>
      </c>
      <c r="F23" s="90" t="s">
        <v>62</v>
      </c>
      <c r="G23" s="65" t="s">
        <v>70</v>
      </c>
      <c r="H23" s="65" t="s">
        <v>1320</v>
      </c>
      <c r="I23" s="66">
        <v>17793333</v>
      </c>
      <c r="J23" s="65"/>
      <c r="K23" s="67"/>
      <c r="L23" s="67"/>
      <c r="M23" s="68">
        <v>17793333</v>
      </c>
      <c r="N23" s="69">
        <v>1082985225</v>
      </c>
      <c r="O23" s="70" t="s">
        <v>1379</v>
      </c>
      <c r="P23" s="71" t="s">
        <v>1380</v>
      </c>
      <c r="Q23" s="72">
        <v>44951</v>
      </c>
      <c r="R23" s="72">
        <v>44951</v>
      </c>
      <c r="S23" s="72">
        <v>45107</v>
      </c>
      <c r="T23" s="73"/>
      <c r="U23" s="74"/>
      <c r="V23" s="67">
        <f t="shared" si="0"/>
        <v>793333</v>
      </c>
      <c r="W23" s="75">
        <v>17000000</v>
      </c>
      <c r="X23" s="76">
        <v>4.4585969362794464E-2</v>
      </c>
      <c r="Y23" s="64">
        <v>1082884010</v>
      </c>
      <c r="Z23" s="64" t="s">
        <v>1381</v>
      </c>
      <c r="AA23" s="71"/>
      <c r="AB23" s="71"/>
      <c r="AC23" s="73"/>
      <c r="AD23" s="77" t="s">
        <v>1382</v>
      </c>
      <c r="AE23" s="64" t="s">
        <v>891</v>
      </c>
      <c r="AF23" s="64" t="s">
        <v>891</v>
      </c>
    </row>
    <row r="24" spans="1:32" s="78" customFormat="1" ht="17.25" customHeight="1" x14ac:dyDescent="0.3">
      <c r="A24" s="85">
        <v>891780111</v>
      </c>
      <c r="B24" s="86" t="s">
        <v>55</v>
      </c>
      <c r="C24" s="64" t="s">
        <v>58</v>
      </c>
      <c r="D24" s="86" t="s">
        <v>61</v>
      </c>
      <c r="E24" s="64" t="s">
        <v>1478</v>
      </c>
      <c r="F24" s="90" t="s">
        <v>62</v>
      </c>
      <c r="G24" s="65" t="s">
        <v>70</v>
      </c>
      <c r="H24" s="65" t="s">
        <v>1320</v>
      </c>
      <c r="I24" s="66">
        <v>15600000</v>
      </c>
      <c r="J24" s="65"/>
      <c r="K24" s="79"/>
      <c r="L24" s="79"/>
      <c r="M24" s="68">
        <v>15600000</v>
      </c>
      <c r="N24" s="69">
        <v>12617352</v>
      </c>
      <c r="O24" s="70" t="s">
        <v>1383</v>
      </c>
      <c r="P24" s="71" t="s">
        <v>1384</v>
      </c>
      <c r="Q24" s="72">
        <v>44951</v>
      </c>
      <c r="R24" s="72">
        <v>44951</v>
      </c>
      <c r="S24" s="72">
        <v>45107</v>
      </c>
      <c r="T24" s="73"/>
      <c r="U24" s="74"/>
      <c r="V24" s="67">
        <f t="shared" si="0"/>
        <v>600000</v>
      </c>
      <c r="W24" s="75">
        <v>15000000</v>
      </c>
      <c r="X24" s="76">
        <v>3.8461538461538436E-2</v>
      </c>
      <c r="Y24" s="64">
        <v>57294316</v>
      </c>
      <c r="Z24" s="64" t="s">
        <v>1385</v>
      </c>
      <c r="AA24" s="71"/>
      <c r="AB24" s="71"/>
      <c r="AC24" s="73"/>
      <c r="AD24" s="77" t="s">
        <v>1386</v>
      </c>
      <c r="AE24" s="64" t="s">
        <v>891</v>
      </c>
      <c r="AF24" s="64" t="s">
        <v>891</v>
      </c>
    </row>
    <row r="25" spans="1:32" s="78" customFormat="1" ht="17.25" customHeight="1" x14ac:dyDescent="0.3">
      <c r="A25" s="85">
        <v>891780111</v>
      </c>
      <c r="B25" s="86" t="s">
        <v>55</v>
      </c>
      <c r="C25" s="64" t="s">
        <v>58</v>
      </c>
      <c r="D25" s="86" t="s">
        <v>61</v>
      </c>
      <c r="E25" s="64" t="s">
        <v>1479</v>
      </c>
      <c r="F25" s="90" t="s">
        <v>62</v>
      </c>
      <c r="G25" s="65" t="s">
        <v>70</v>
      </c>
      <c r="H25" s="65" t="s">
        <v>1320</v>
      </c>
      <c r="I25" s="66">
        <v>19363333</v>
      </c>
      <c r="J25" s="65"/>
      <c r="K25" s="67"/>
      <c r="L25" s="67"/>
      <c r="M25" s="68">
        <v>19363333</v>
      </c>
      <c r="N25" s="69">
        <v>85155278</v>
      </c>
      <c r="O25" s="70" t="s">
        <v>1387</v>
      </c>
      <c r="P25" s="71" t="s">
        <v>1388</v>
      </c>
      <c r="Q25" s="72">
        <v>44951</v>
      </c>
      <c r="R25" s="72">
        <v>44951</v>
      </c>
      <c r="S25" s="72">
        <v>45107</v>
      </c>
      <c r="T25" s="73"/>
      <c r="U25" s="74"/>
      <c r="V25" s="67">
        <f t="shared" si="0"/>
        <v>863333</v>
      </c>
      <c r="W25" s="75">
        <v>18500000</v>
      </c>
      <c r="X25" s="76">
        <v>4.4585970814012277E-2</v>
      </c>
      <c r="Y25" s="64">
        <v>57294316</v>
      </c>
      <c r="Z25" s="64" t="s">
        <v>1385</v>
      </c>
      <c r="AA25" s="71"/>
      <c r="AB25" s="71"/>
      <c r="AC25" s="73"/>
      <c r="AD25" s="77" t="s">
        <v>1389</v>
      </c>
      <c r="AE25" s="64" t="s">
        <v>891</v>
      </c>
      <c r="AF25" s="64" t="s">
        <v>891</v>
      </c>
    </row>
    <row r="26" spans="1:32" s="78" customFormat="1" ht="17.25" customHeight="1" x14ac:dyDescent="0.3">
      <c r="A26" s="85">
        <v>891780111</v>
      </c>
      <c r="B26" s="86" t="s">
        <v>55</v>
      </c>
      <c r="C26" s="64" t="s">
        <v>58</v>
      </c>
      <c r="D26" s="86" t="s">
        <v>61</v>
      </c>
      <c r="E26" s="64" t="s">
        <v>1480</v>
      </c>
      <c r="F26" s="90" t="s">
        <v>62</v>
      </c>
      <c r="G26" s="65" t="s">
        <v>70</v>
      </c>
      <c r="H26" s="65" t="s">
        <v>1320</v>
      </c>
      <c r="I26" s="66">
        <v>10340000</v>
      </c>
      <c r="J26" s="65"/>
      <c r="K26" s="79"/>
      <c r="L26" s="79"/>
      <c r="M26" s="68">
        <v>10340000</v>
      </c>
      <c r="N26" s="69">
        <v>71676049</v>
      </c>
      <c r="O26" s="70" t="s">
        <v>1390</v>
      </c>
      <c r="P26" s="71" t="s">
        <v>1391</v>
      </c>
      <c r="Q26" s="72">
        <v>44951</v>
      </c>
      <c r="R26" s="72">
        <v>44951</v>
      </c>
      <c r="S26" s="72">
        <v>45015</v>
      </c>
      <c r="T26" s="73"/>
      <c r="U26" s="74"/>
      <c r="V26" s="67">
        <f t="shared" si="0"/>
        <v>0</v>
      </c>
      <c r="W26" s="75">
        <v>10340000</v>
      </c>
      <c r="X26" s="76">
        <v>0</v>
      </c>
      <c r="Y26" s="64">
        <v>57466781</v>
      </c>
      <c r="Z26" s="64" t="s">
        <v>1368</v>
      </c>
      <c r="AA26" s="71"/>
      <c r="AB26" s="71"/>
      <c r="AC26" s="73"/>
      <c r="AD26" s="77" t="s">
        <v>1392</v>
      </c>
      <c r="AE26" s="64" t="s">
        <v>891</v>
      </c>
      <c r="AF26" s="64" t="s">
        <v>891</v>
      </c>
    </row>
    <row r="27" spans="1:32" s="78" customFormat="1" ht="17.25" customHeight="1" x14ac:dyDescent="0.3">
      <c r="A27" s="85">
        <v>891780111</v>
      </c>
      <c r="B27" s="86" t="s">
        <v>55</v>
      </c>
      <c r="C27" s="64" t="s">
        <v>58</v>
      </c>
      <c r="D27" s="86" t="s">
        <v>61</v>
      </c>
      <c r="E27" s="64" t="s">
        <v>1481</v>
      </c>
      <c r="F27" s="90" t="s">
        <v>62</v>
      </c>
      <c r="G27" s="65" t="s">
        <v>70</v>
      </c>
      <c r="H27" s="65" t="s">
        <v>1320</v>
      </c>
      <c r="I27" s="66">
        <v>18200000</v>
      </c>
      <c r="J27" s="65"/>
      <c r="K27" s="67"/>
      <c r="L27" s="67"/>
      <c r="M27" s="68">
        <v>18200000</v>
      </c>
      <c r="N27" s="69">
        <v>1082875832</v>
      </c>
      <c r="O27" s="70" t="s">
        <v>1393</v>
      </c>
      <c r="P27" s="71" t="s">
        <v>1394</v>
      </c>
      <c r="Q27" s="72">
        <v>44951</v>
      </c>
      <c r="R27" s="72">
        <v>44951</v>
      </c>
      <c r="S27" s="72">
        <v>45107</v>
      </c>
      <c r="T27" s="73"/>
      <c r="U27" s="74"/>
      <c r="V27" s="67">
        <f t="shared" si="0"/>
        <v>700000</v>
      </c>
      <c r="W27" s="75">
        <v>17500000</v>
      </c>
      <c r="X27" s="76">
        <v>3.8461538461538436E-2</v>
      </c>
      <c r="Y27" s="64">
        <v>57294316</v>
      </c>
      <c r="Z27" s="64" t="s">
        <v>1385</v>
      </c>
      <c r="AA27" s="71"/>
      <c r="AB27" s="71"/>
      <c r="AC27" s="73"/>
      <c r="AD27" s="77" t="s">
        <v>1395</v>
      </c>
      <c r="AE27" s="64" t="s">
        <v>891</v>
      </c>
      <c r="AF27" s="64" t="s">
        <v>891</v>
      </c>
    </row>
    <row r="28" spans="1:32" s="78" customFormat="1" ht="17.25" customHeight="1" x14ac:dyDescent="0.3">
      <c r="A28" s="85">
        <v>891780111</v>
      </c>
      <c r="B28" s="86" t="s">
        <v>55</v>
      </c>
      <c r="C28" s="64" t="s">
        <v>58</v>
      </c>
      <c r="D28" s="86" t="s">
        <v>61</v>
      </c>
      <c r="E28" s="64" t="s">
        <v>1482</v>
      </c>
      <c r="F28" s="90" t="s">
        <v>62</v>
      </c>
      <c r="G28" s="65" t="s">
        <v>70</v>
      </c>
      <c r="H28" s="65" t="s">
        <v>1320</v>
      </c>
      <c r="I28" s="66">
        <v>17380000</v>
      </c>
      <c r="J28" s="65"/>
      <c r="K28" s="79"/>
      <c r="L28" s="79"/>
      <c r="M28" s="68">
        <v>17380000</v>
      </c>
      <c r="N28" s="69">
        <v>1082983109</v>
      </c>
      <c r="O28" s="70" t="s">
        <v>1396</v>
      </c>
      <c r="P28" s="71" t="s">
        <v>1397</v>
      </c>
      <c r="Q28" s="72">
        <v>44951</v>
      </c>
      <c r="R28" s="72">
        <v>44951</v>
      </c>
      <c r="S28" s="72">
        <v>45107</v>
      </c>
      <c r="T28" s="73"/>
      <c r="U28" s="74"/>
      <c r="V28" s="67">
        <f t="shared" si="0"/>
        <v>880000</v>
      </c>
      <c r="W28" s="75">
        <v>16500000</v>
      </c>
      <c r="X28" s="76">
        <v>5.0632911392405111E-2</v>
      </c>
      <c r="Y28" s="64">
        <v>12548449</v>
      </c>
      <c r="Z28" s="64" t="s">
        <v>1398</v>
      </c>
      <c r="AA28" s="71"/>
      <c r="AB28" s="71"/>
      <c r="AC28" s="73"/>
      <c r="AD28" s="77" t="s">
        <v>1399</v>
      </c>
      <c r="AE28" s="64" t="s">
        <v>891</v>
      </c>
      <c r="AF28" s="64" t="s">
        <v>891</v>
      </c>
    </row>
    <row r="29" spans="1:32" s="78" customFormat="1" ht="17.25" customHeight="1" x14ac:dyDescent="0.3">
      <c r="A29" s="85">
        <v>891780111</v>
      </c>
      <c r="B29" s="86" t="s">
        <v>55</v>
      </c>
      <c r="C29" s="64" t="s">
        <v>58</v>
      </c>
      <c r="D29" s="86" t="s">
        <v>61</v>
      </c>
      <c r="E29" s="64" t="s">
        <v>1483</v>
      </c>
      <c r="F29" s="90" t="s">
        <v>62</v>
      </c>
      <c r="G29" s="65" t="s">
        <v>70</v>
      </c>
      <c r="H29" s="65" t="s">
        <v>1320</v>
      </c>
      <c r="I29" s="66">
        <v>15800000</v>
      </c>
      <c r="J29" s="65"/>
      <c r="K29" s="67"/>
      <c r="L29" s="67"/>
      <c r="M29" s="68">
        <v>15800000</v>
      </c>
      <c r="N29" s="69">
        <v>1140866481</v>
      </c>
      <c r="O29" s="70" t="s">
        <v>1400</v>
      </c>
      <c r="P29" s="71" t="s">
        <v>1401</v>
      </c>
      <c r="Q29" s="72">
        <v>44952</v>
      </c>
      <c r="R29" s="72">
        <v>44952</v>
      </c>
      <c r="S29" s="72">
        <v>45107</v>
      </c>
      <c r="T29" s="73"/>
      <c r="U29" s="74"/>
      <c r="V29" s="67">
        <f t="shared" si="0"/>
        <v>800000</v>
      </c>
      <c r="W29" s="75">
        <v>15000000</v>
      </c>
      <c r="X29" s="76">
        <v>5.0632911392405111E-2</v>
      </c>
      <c r="Y29" s="64">
        <v>12548449</v>
      </c>
      <c r="Z29" s="64" t="s">
        <v>1398</v>
      </c>
      <c r="AA29" s="71"/>
      <c r="AB29" s="71"/>
      <c r="AC29" s="73"/>
      <c r="AD29" s="77" t="s">
        <v>1402</v>
      </c>
      <c r="AE29" s="64" t="s">
        <v>891</v>
      </c>
      <c r="AF29" s="64" t="s">
        <v>891</v>
      </c>
    </row>
    <row r="30" spans="1:32" s="78" customFormat="1" ht="17.25" customHeight="1" x14ac:dyDescent="0.3">
      <c r="A30" s="85">
        <v>891780111</v>
      </c>
      <c r="B30" s="86" t="s">
        <v>55</v>
      </c>
      <c r="C30" s="64" t="s">
        <v>58</v>
      </c>
      <c r="D30" s="86" t="s">
        <v>61</v>
      </c>
      <c r="E30" s="64" t="s">
        <v>1484</v>
      </c>
      <c r="F30" s="90" t="s">
        <v>62</v>
      </c>
      <c r="G30" s="65" t="s">
        <v>70</v>
      </c>
      <c r="H30" s="65" t="s">
        <v>1320</v>
      </c>
      <c r="I30" s="66">
        <v>15800000</v>
      </c>
      <c r="J30" s="65"/>
      <c r="K30" s="79"/>
      <c r="L30" s="79"/>
      <c r="M30" s="68">
        <v>15800000</v>
      </c>
      <c r="N30" s="69">
        <v>1082984449</v>
      </c>
      <c r="O30" s="70" t="s">
        <v>1403</v>
      </c>
      <c r="P30" s="71" t="s">
        <v>1401</v>
      </c>
      <c r="Q30" s="72">
        <v>44952</v>
      </c>
      <c r="R30" s="72">
        <v>44952</v>
      </c>
      <c r="S30" s="72">
        <v>45107</v>
      </c>
      <c r="T30" s="73"/>
      <c r="U30" s="74"/>
      <c r="V30" s="67">
        <f t="shared" si="0"/>
        <v>800000</v>
      </c>
      <c r="W30" s="75">
        <v>15000000</v>
      </c>
      <c r="X30" s="76">
        <v>5.0632911392405111E-2</v>
      </c>
      <c r="Y30" s="64">
        <v>79738530</v>
      </c>
      <c r="Z30" s="64" t="s">
        <v>1404</v>
      </c>
      <c r="AA30" s="71"/>
      <c r="AB30" s="71"/>
      <c r="AC30" s="73"/>
      <c r="AD30" s="80" t="s">
        <v>1405</v>
      </c>
      <c r="AE30" s="64" t="s">
        <v>891</v>
      </c>
      <c r="AF30" s="64" t="s">
        <v>891</v>
      </c>
    </row>
    <row r="31" spans="1:32" s="78" customFormat="1" ht="17.25" customHeight="1" x14ac:dyDescent="0.3">
      <c r="A31" s="85">
        <v>891780111</v>
      </c>
      <c r="B31" s="86" t="s">
        <v>55</v>
      </c>
      <c r="C31" s="64" t="s">
        <v>58</v>
      </c>
      <c r="D31" s="86" t="s">
        <v>61</v>
      </c>
      <c r="E31" s="64" t="s">
        <v>1485</v>
      </c>
      <c r="F31" s="90" t="s">
        <v>62</v>
      </c>
      <c r="G31" s="65" t="s">
        <v>70</v>
      </c>
      <c r="H31" s="65" t="s">
        <v>1320</v>
      </c>
      <c r="I31" s="66">
        <v>15800000</v>
      </c>
      <c r="J31" s="65"/>
      <c r="K31" s="67"/>
      <c r="L31" s="67"/>
      <c r="M31" s="68">
        <v>15800000</v>
      </c>
      <c r="N31" s="69">
        <v>33224219</v>
      </c>
      <c r="O31" s="70" t="s">
        <v>621</v>
      </c>
      <c r="P31" s="71" t="s">
        <v>1406</v>
      </c>
      <c r="Q31" s="72">
        <v>44952</v>
      </c>
      <c r="R31" s="72">
        <v>44952</v>
      </c>
      <c r="S31" s="72">
        <v>45107</v>
      </c>
      <c r="T31" s="73"/>
      <c r="U31" s="74"/>
      <c r="V31" s="67">
        <f t="shared" si="0"/>
        <v>800000</v>
      </c>
      <c r="W31" s="75">
        <v>15000000</v>
      </c>
      <c r="X31" s="76">
        <v>5.0632911392405111E-2</v>
      </c>
      <c r="Y31" s="64">
        <v>57466781</v>
      </c>
      <c r="Z31" s="64" t="s">
        <v>1368</v>
      </c>
      <c r="AA31" s="71"/>
      <c r="AB31" s="71"/>
      <c r="AC31" s="73"/>
      <c r="AD31" s="77" t="s">
        <v>1407</v>
      </c>
      <c r="AE31" s="64" t="s">
        <v>891</v>
      </c>
      <c r="AF31" s="64" t="s">
        <v>891</v>
      </c>
    </row>
    <row r="32" spans="1:32" s="78" customFormat="1" ht="17.25" customHeight="1" x14ac:dyDescent="0.3">
      <c r="A32" s="85">
        <v>891780111</v>
      </c>
      <c r="B32" s="86" t="s">
        <v>55</v>
      </c>
      <c r="C32" s="64" t="s">
        <v>58</v>
      </c>
      <c r="D32" s="86" t="s">
        <v>61</v>
      </c>
      <c r="E32" s="64" t="s">
        <v>1486</v>
      </c>
      <c r="F32" s="90" t="s">
        <v>62</v>
      </c>
      <c r="G32" s="65" t="s">
        <v>70</v>
      </c>
      <c r="H32" s="65" t="s">
        <v>1320</v>
      </c>
      <c r="I32" s="66">
        <v>15800000</v>
      </c>
      <c r="J32" s="65"/>
      <c r="K32" s="79"/>
      <c r="L32" s="79"/>
      <c r="M32" s="68">
        <v>15800000</v>
      </c>
      <c r="N32" s="69">
        <v>1004461196</v>
      </c>
      <c r="O32" s="70" t="s">
        <v>1408</v>
      </c>
      <c r="P32" s="71" t="s">
        <v>1406</v>
      </c>
      <c r="Q32" s="72">
        <v>44952</v>
      </c>
      <c r="R32" s="72">
        <v>44952</v>
      </c>
      <c r="S32" s="72">
        <v>45107</v>
      </c>
      <c r="T32" s="73"/>
      <c r="U32" s="74"/>
      <c r="V32" s="67">
        <f t="shared" si="0"/>
        <v>0</v>
      </c>
      <c r="W32" s="75">
        <v>15800000</v>
      </c>
      <c r="X32" s="76">
        <v>0</v>
      </c>
      <c r="Y32" s="64">
        <v>85155183</v>
      </c>
      <c r="Z32" s="64" t="s">
        <v>1357</v>
      </c>
      <c r="AA32" s="71"/>
      <c r="AB32" s="71"/>
      <c r="AC32" s="73"/>
      <c r="AD32" s="77" t="s">
        <v>1409</v>
      </c>
      <c r="AE32" s="64" t="s">
        <v>891</v>
      </c>
      <c r="AF32" s="64" t="s">
        <v>891</v>
      </c>
    </row>
    <row r="33" spans="1:32" s="78" customFormat="1" ht="17.25" customHeight="1" x14ac:dyDescent="0.3">
      <c r="A33" s="85">
        <v>891780111</v>
      </c>
      <c r="B33" s="86" t="s">
        <v>55</v>
      </c>
      <c r="C33" s="64" t="s">
        <v>58</v>
      </c>
      <c r="D33" s="86" t="s">
        <v>61</v>
      </c>
      <c r="E33" s="64" t="s">
        <v>1487</v>
      </c>
      <c r="F33" s="90" t="s">
        <v>62</v>
      </c>
      <c r="G33" s="65" t="s">
        <v>70</v>
      </c>
      <c r="H33" s="65" t="s">
        <v>1320</v>
      </c>
      <c r="I33" s="66">
        <v>19486667</v>
      </c>
      <c r="J33" s="65"/>
      <c r="K33" s="67"/>
      <c r="L33" s="67"/>
      <c r="M33" s="68">
        <v>19486667</v>
      </c>
      <c r="N33" s="69">
        <v>84454392</v>
      </c>
      <c r="O33" s="70" t="s">
        <v>1410</v>
      </c>
      <c r="P33" s="71" t="s">
        <v>1411</v>
      </c>
      <c r="Q33" s="72">
        <v>44952</v>
      </c>
      <c r="R33" s="72">
        <v>44952</v>
      </c>
      <c r="S33" s="72">
        <v>45107</v>
      </c>
      <c r="T33" s="73"/>
      <c r="U33" s="74"/>
      <c r="V33" s="67">
        <f t="shared" si="0"/>
        <v>986667</v>
      </c>
      <c r="W33" s="75">
        <v>18500000</v>
      </c>
      <c r="X33" s="76">
        <v>5.0632927632005997E-2</v>
      </c>
      <c r="Y33" s="64">
        <v>85155183</v>
      </c>
      <c r="Z33" s="64" t="s">
        <v>1357</v>
      </c>
      <c r="AA33" s="71"/>
      <c r="AB33" s="71"/>
      <c r="AC33" s="73"/>
      <c r="AD33" s="77" t="s">
        <v>1412</v>
      </c>
      <c r="AE33" s="64" t="s">
        <v>891</v>
      </c>
      <c r="AF33" s="64" t="s">
        <v>891</v>
      </c>
    </row>
    <row r="34" spans="1:32" s="78" customFormat="1" ht="17.25" customHeight="1" x14ac:dyDescent="0.3">
      <c r="A34" s="85">
        <v>891780111</v>
      </c>
      <c r="B34" s="86" t="s">
        <v>55</v>
      </c>
      <c r="C34" s="64" t="s">
        <v>58</v>
      </c>
      <c r="D34" s="86" t="s">
        <v>61</v>
      </c>
      <c r="E34" s="64" t="s">
        <v>1488</v>
      </c>
      <c r="F34" s="90" t="s">
        <v>62</v>
      </c>
      <c r="G34" s="65" t="s">
        <v>70</v>
      </c>
      <c r="H34" s="65" t="s">
        <v>1320</v>
      </c>
      <c r="I34" s="66">
        <v>15800000</v>
      </c>
      <c r="J34" s="65"/>
      <c r="K34" s="79"/>
      <c r="L34" s="79"/>
      <c r="M34" s="68">
        <v>15800000</v>
      </c>
      <c r="N34" s="69">
        <v>36386177</v>
      </c>
      <c r="O34" s="70" t="s">
        <v>1413</v>
      </c>
      <c r="P34" s="71" t="s">
        <v>1401</v>
      </c>
      <c r="Q34" s="72">
        <v>44952</v>
      </c>
      <c r="R34" s="72">
        <v>44952</v>
      </c>
      <c r="S34" s="72">
        <v>45107</v>
      </c>
      <c r="T34" s="73"/>
      <c r="U34" s="74"/>
      <c r="V34" s="67">
        <f t="shared" si="0"/>
        <v>800000</v>
      </c>
      <c r="W34" s="75">
        <v>15000000</v>
      </c>
      <c r="X34" s="76">
        <v>5.0632911392405111E-2</v>
      </c>
      <c r="Y34" s="64">
        <v>85155183</v>
      </c>
      <c r="Z34" s="64" t="s">
        <v>1357</v>
      </c>
      <c r="AA34" s="71"/>
      <c r="AB34" s="71"/>
      <c r="AC34" s="73"/>
      <c r="AD34" s="77" t="s">
        <v>1414</v>
      </c>
      <c r="AE34" s="64" t="s">
        <v>891</v>
      </c>
      <c r="AF34" s="64" t="s">
        <v>891</v>
      </c>
    </row>
    <row r="35" spans="1:32" s="78" customFormat="1" ht="17.25" customHeight="1" x14ac:dyDescent="0.3">
      <c r="A35" s="85">
        <v>891780111</v>
      </c>
      <c r="B35" s="86" t="s">
        <v>55</v>
      </c>
      <c r="C35" s="64" t="s">
        <v>58</v>
      </c>
      <c r="D35" s="86" t="s">
        <v>61</v>
      </c>
      <c r="E35" s="64" t="s">
        <v>1489</v>
      </c>
      <c r="F35" s="90" t="s">
        <v>62</v>
      </c>
      <c r="G35" s="65" t="s">
        <v>70</v>
      </c>
      <c r="H35" s="65" t="s">
        <v>1320</v>
      </c>
      <c r="I35" s="66">
        <v>15800000</v>
      </c>
      <c r="J35" s="65"/>
      <c r="K35" s="67"/>
      <c r="L35" s="67"/>
      <c r="M35" s="68">
        <v>15800000</v>
      </c>
      <c r="N35" s="69">
        <v>1082848784</v>
      </c>
      <c r="O35" s="70" t="s">
        <v>1415</v>
      </c>
      <c r="P35" s="71" t="s">
        <v>1416</v>
      </c>
      <c r="Q35" s="72">
        <v>44952</v>
      </c>
      <c r="R35" s="72">
        <v>44952</v>
      </c>
      <c r="S35" s="72">
        <v>45107</v>
      </c>
      <c r="T35" s="73"/>
      <c r="U35" s="74"/>
      <c r="V35" s="67">
        <f t="shared" si="0"/>
        <v>800000</v>
      </c>
      <c r="W35" s="75">
        <v>15000000</v>
      </c>
      <c r="X35" s="76">
        <v>5.0632911392405111E-2</v>
      </c>
      <c r="Y35" s="64">
        <v>72232860</v>
      </c>
      <c r="Z35" s="64" t="s">
        <v>1417</v>
      </c>
      <c r="AA35" s="71"/>
      <c r="AB35" s="71"/>
      <c r="AC35" s="73"/>
      <c r="AD35" s="77" t="s">
        <v>1418</v>
      </c>
      <c r="AE35" s="64" t="s">
        <v>891</v>
      </c>
      <c r="AF35" s="64" t="s">
        <v>891</v>
      </c>
    </row>
    <row r="36" spans="1:32" s="78" customFormat="1" ht="17.25" customHeight="1" x14ac:dyDescent="0.3">
      <c r="A36" s="85">
        <v>891780111</v>
      </c>
      <c r="B36" s="86" t="s">
        <v>55</v>
      </c>
      <c r="C36" s="64" t="s">
        <v>58</v>
      </c>
      <c r="D36" s="86" t="s">
        <v>61</v>
      </c>
      <c r="E36" s="64" t="s">
        <v>1490</v>
      </c>
      <c r="F36" s="90" t="s">
        <v>62</v>
      </c>
      <c r="G36" s="65" t="s">
        <v>70</v>
      </c>
      <c r="H36" s="65" t="s">
        <v>1320</v>
      </c>
      <c r="I36" s="66">
        <v>14746667</v>
      </c>
      <c r="J36" s="65"/>
      <c r="K36" s="79"/>
      <c r="L36" s="79"/>
      <c r="M36" s="68">
        <v>14746667</v>
      </c>
      <c r="N36" s="69">
        <v>1124006778</v>
      </c>
      <c r="O36" s="70" t="s">
        <v>1419</v>
      </c>
      <c r="P36" s="71" t="s">
        <v>1420</v>
      </c>
      <c r="Q36" s="72">
        <v>44952</v>
      </c>
      <c r="R36" s="72">
        <v>44952</v>
      </c>
      <c r="S36" s="72">
        <v>45107</v>
      </c>
      <c r="T36" s="73"/>
      <c r="U36" s="74"/>
      <c r="V36" s="67">
        <f t="shared" si="0"/>
        <v>746667</v>
      </c>
      <c r="W36" s="75">
        <v>14000000</v>
      </c>
      <c r="X36" s="76">
        <v>5.0632932851877643E-2</v>
      </c>
      <c r="Y36" s="64">
        <v>72232860</v>
      </c>
      <c r="Z36" s="64" t="s">
        <v>1417</v>
      </c>
      <c r="AA36" s="71"/>
      <c r="AB36" s="71"/>
      <c r="AC36" s="73"/>
      <c r="AD36" s="77" t="s">
        <v>1421</v>
      </c>
      <c r="AE36" s="64" t="s">
        <v>891</v>
      </c>
      <c r="AF36" s="64" t="s">
        <v>891</v>
      </c>
    </row>
    <row r="37" spans="1:32" s="78" customFormat="1" ht="17.25" customHeight="1" x14ac:dyDescent="0.3">
      <c r="A37" s="85">
        <v>891780111</v>
      </c>
      <c r="B37" s="86" t="s">
        <v>55</v>
      </c>
      <c r="C37" s="64" t="s">
        <v>58</v>
      </c>
      <c r="D37" s="86" t="s">
        <v>61</v>
      </c>
      <c r="E37" s="64" t="s">
        <v>1491</v>
      </c>
      <c r="F37" s="90" t="s">
        <v>62</v>
      </c>
      <c r="G37" s="65" t="s">
        <v>70</v>
      </c>
      <c r="H37" s="65" t="s">
        <v>1320</v>
      </c>
      <c r="I37" s="66">
        <v>15800000</v>
      </c>
      <c r="J37" s="65"/>
      <c r="K37" s="67"/>
      <c r="L37" s="67"/>
      <c r="M37" s="68">
        <v>15800000</v>
      </c>
      <c r="N37" s="69">
        <v>1082875128</v>
      </c>
      <c r="O37" s="70" t="s">
        <v>1422</v>
      </c>
      <c r="P37" s="71" t="s">
        <v>1423</v>
      </c>
      <c r="Q37" s="72">
        <v>44952</v>
      </c>
      <c r="R37" s="72">
        <v>44952</v>
      </c>
      <c r="S37" s="72">
        <v>45107</v>
      </c>
      <c r="T37" s="73"/>
      <c r="U37" s="74"/>
      <c r="V37" s="67">
        <f t="shared" si="0"/>
        <v>0</v>
      </c>
      <c r="W37" s="75">
        <v>15800000</v>
      </c>
      <c r="X37" s="76">
        <v>0</v>
      </c>
      <c r="Y37" s="64">
        <v>7456789</v>
      </c>
      <c r="Z37" s="64" t="s">
        <v>1424</v>
      </c>
      <c r="AA37" s="71"/>
      <c r="AB37" s="71"/>
      <c r="AC37" s="73"/>
      <c r="AD37" s="77" t="s">
        <v>1425</v>
      </c>
      <c r="AE37" s="64" t="s">
        <v>891</v>
      </c>
      <c r="AF37" s="64" t="s">
        <v>891</v>
      </c>
    </row>
    <row r="38" spans="1:32" s="78" customFormat="1" ht="17.25" customHeight="1" x14ac:dyDescent="0.3">
      <c r="A38" s="85">
        <v>891780111</v>
      </c>
      <c r="B38" s="86" t="s">
        <v>55</v>
      </c>
      <c r="C38" s="64" t="s">
        <v>58</v>
      </c>
      <c r="D38" s="86" t="s">
        <v>61</v>
      </c>
      <c r="E38" s="64" t="s">
        <v>1492</v>
      </c>
      <c r="F38" s="90" t="s">
        <v>62</v>
      </c>
      <c r="G38" s="65" t="s">
        <v>70</v>
      </c>
      <c r="H38" s="65" t="s">
        <v>1320</v>
      </c>
      <c r="I38" s="66">
        <v>15500000</v>
      </c>
      <c r="J38" s="65"/>
      <c r="K38" s="79"/>
      <c r="L38" s="79"/>
      <c r="M38" s="68">
        <v>15500000</v>
      </c>
      <c r="N38" s="69">
        <v>1083002889</v>
      </c>
      <c r="O38" s="70" t="s">
        <v>1426</v>
      </c>
      <c r="P38" s="71" t="s">
        <v>1427</v>
      </c>
      <c r="Q38" s="72">
        <v>44952</v>
      </c>
      <c r="R38" s="72">
        <v>44952</v>
      </c>
      <c r="S38" s="72">
        <v>45107</v>
      </c>
      <c r="T38" s="73"/>
      <c r="U38" s="74"/>
      <c r="V38" s="67">
        <f t="shared" si="0"/>
        <v>500000</v>
      </c>
      <c r="W38" s="75">
        <v>15000000</v>
      </c>
      <c r="X38" s="76">
        <v>3.2258064516129004E-2</v>
      </c>
      <c r="Y38" s="64">
        <v>85155183</v>
      </c>
      <c r="Z38" s="64" t="s">
        <v>1357</v>
      </c>
      <c r="AA38" s="71"/>
      <c r="AB38" s="71"/>
      <c r="AC38" s="73"/>
      <c r="AD38" s="77" t="s">
        <v>1428</v>
      </c>
      <c r="AE38" s="64" t="s">
        <v>891</v>
      </c>
      <c r="AF38" s="64" t="s">
        <v>891</v>
      </c>
    </row>
    <row r="39" spans="1:32" s="78" customFormat="1" ht="17.25" customHeight="1" x14ac:dyDescent="0.3">
      <c r="A39" s="85">
        <v>891780111</v>
      </c>
      <c r="B39" s="86" t="s">
        <v>55</v>
      </c>
      <c r="C39" s="64" t="s">
        <v>58</v>
      </c>
      <c r="D39" s="86" t="s">
        <v>61</v>
      </c>
      <c r="E39" s="64" t="s">
        <v>1493</v>
      </c>
      <c r="F39" s="90" t="s">
        <v>62</v>
      </c>
      <c r="G39" s="65" t="s">
        <v>70</v>
      </c>
      <c r="H39" s="65" t="s">
        <v>1320</v>
      </c>
      <c r="I39" s="66">
        <v>15800000</v>
      </c>
      <c r="J39" s="65"/>
      <c r="K39" s="67"/>
      <c r="L39" s="67"/>
      <c r="M39" s="68">
        <v>15800000</v>
      </c>
      <c r="N39" s="69">
        <v>1082935131</v>
      </c>
      <c r="O39" s="70" t="s">
        <v>1429</v>
      </c>
      <c r="P39" s="71" t="s">
        <v>1401</v>
      </c>
      <c r="Q39" s="72">
        <v>44952</v>
      </c>
      <c r="R39" s="72">
        <v>44952</v>
      </c>
      <c r="S39" s="72">
        <v>45107</v>
      </c>
      <c r="T39" s="73"/>
      <c r="U39" s="74"/>
      <c r="V39" s="67">
        <f t="shared" si="0"/>
        <v>800000</v>
      </c>
      <c r="W39" s="75">
        <v>15000000</v>
      </c>
      <c r="X39" s="76">
        <v>5.0632911392405111E-2</v>
      </c>
      <c r="Y39" s="64">
        <v>85155183</v>
      </c>
      <c r="Z39" s="64" t="s">
        <v>1357</v>
      </c>
      <c r="AA39" s="71"/>
      <c r="AB39" s="71"/>
      <c r="AC39" s="73"/>
      <c r="AD39" s="77" t="s">
        <v>1430</v>
      </c>
      <c r="AE39" s="64" t="s">
        <v>891</v>
      </c>
      <c r="AF39" s="64" t="s">
        <v>891</v>
      </c>
    </row>
    <row r="40" spans="1:32" s="78" customFormat="1" ht="17.25" customHeight="1" x14ac:dyDescent="0.3">
      <c r="A40" s="85">
        <v>891780111</v>
      </c>
      <c r="B40" s="86" t="s">
        <v>55</v>
      </c>
      <c r="C40" s="64" t="s">
        <v>58</v>
      </c>
      <c r="D40" s="86" t="s">
        <v>61</v>
      </c>
      <c r="E40" s="64" t="s">
        <v>1494</v>
      </c>
      <c r="F40" s="90" t="s">
        <v>62</v>
      </c>
      <c r="G40" s="65" t="s">
        <v>70</v>
      </c>
      <c r="H40" s="65" t="s">
        <v>1320</v>
      </c>
      <c r="I40" s="66">
        <v>14746667</v>
      </c>
      <c r="J40" s="65"/>
      <c r="K40" s="79"/>
      <c r="L40" s="79"/>
      <c r="M40" s="68">
        <v>14746667</v>
      </c>
      <c r="N40" s="69">
        <v>1053001646</v>
      </c>
      <c r="O40" s="70" t="s">
        <v>1431</v>
      </c>
      <c r="P40" s="71" t="s">
        <v>1432</v>
      </c>
      <c r="Q40" s="72">
        <v>44953</v>
      </c>
      <c r="R40" s="72">
        <v>44953</v>
      </c>
      <c r="S40" s="72">
        <v>45107</v>
      </c>
      <c r="T40" s="73"/>
      <c r="U40" s="74"/>
      <c r="V40" s="67">
        <f t="shared" si="0"/>
        <v>746667</v>
      </c>
      <c r="W40" s="75">
        <v>14000000</v>
      </c>
      <c r="X40" s="76">
        <v>5.0632932851877643E-2</v>
      </c>
      <c r="Y40" s="64">
        <v>7632607</v>
      </c>
      <c r="Z40" s="64" t="s">
        <v>931</v>
      </c>
      <c r="AA40" s="71"/>
      <c r="AB40" s="71"/>
      <c r="AC40" s="73"/>
      <c r="AD40" s="77" t="s">
        <v>1433</v>
      </c>
      <c r="AE40" s="64" t="s">
        <v>891</v>
      </c>
      <c r="AF40" s="64" t="s">
        <v>891</v>
      </c>
    </row>
    <row r="41" spans="1:32" s="78" customFormat="1" ht="17.25" customHeight="1" x14ac:dyDescent="0.3">
      <c r="A41" s="85">
        <v>891780111</v>
      </c>
      <c r="B41" s="86" t="s">
        <v>55</v>
      </c>
      <c r="C41" s="64" t="s">
        <v>58</v>
      </c>
      <c r="D41" s="86" t="s">
        <v>61</v>
      </c>
      <c r="E41" s="64" t="s">
        <v>1495</v>
      </c>
      <c r="F41" s="90" t="s">
        <v>62</v>
      </c>
      <c r="G41" s="65" t="s">
        <v>70</v>
      </c>
      <c r="H41" s="65" t="s">
        <v>1320</v>
      </c>
      <c r="I41" s="66">
        <v>14466667</v>
      </c>
      <c r="J41" s="65"/>
      <c r="K41" s="67"/>
      <c r="L41" s="67"/>
      <c r="M41" s="68">
        <v>14466667</v>
      </c>
      <c r="N41" s="69">
        <v>1082958955</v>
      </c>
      <c r="O41" s="70" t="s">
        <v>1434</v>
      </c>
      <c r="P41" s="71" t="s">
        <v>1435</v>
      </c>
      <c r="Q41" s="72">
        <v>44953</v>
      </c>
      <c r="R41" s="72">
        <v>44953</v>
      </c>
      <c r="S41" s="72">
        <v>45107</v>
      </c>
      <c r="T41" s="73"/>
      <c r="U41" s="74"/>
      <c r="V41" s="67">
        <f t="shared" si="0"/>
        <v>466667</v>
      </c>
      <c r="W41" s="75">
        <v>14000000</v>
      </c>
      <c r="X41" s="76">
        <v>3.2258086814329845E-2</v>
      </c>
      <c r="Y41" s="64">
        <v>85155183</v>
      </c>
      <c r="Z41" s="64" t="s">
        <v>1357</v>
      </c>
      <c r="AA41" s="71"/>
      <c r="AB41" s="71"/>
      <c r="AC41" s="73"/>
      <c r="AD41" s="77" t="s">
        <v>1436</v>
      </c>
      <c r="AE41" s="64" t="s">
        <v>891</v>
      </c>
      <c r="AF41" s="64" t="s">
        <v>891</v>
      </c>
    </row>
    <row r="42" spans="1:32" s="78" customFormat="1" ht="17.25" customHeight="1" x14ac:dyDescent="0.3">
      <c r="A42" s="85">
        <v>891780111</v>
      </c>
      <c r="B42" s="86" t="s">
        <v>55</v>
      </c>
      <c r="C42" s="64" t="s">
        <v>58</v>
      </c>
      <c r="D42" s="86" t="s">
        <v>61</v>
      </c>
      <c r="E42" s="64" t="s">
        <v>1496</v>
      </c>
      <c r="F42" s="90" t="s">
        <v>62</v>
      </c>
      <c r="G42" s="65" t="s">
        <v>70</v>
      </c>
      <c r="H42" s="65" t="s">
        <v>1320</v>
      </c>
      <c r="I42" s="66">
        <v>14746667</v>
      </c>
      <c r="J42" s="65"/>
      <c r="K42" s="79"/>
      <c r="L42" s="79"/>
      <c r="M42" s="68">
        <v>14746667</v>
      </c>
      <c r="N42" s="69">
        <v>57466061</v>
      </c>
      <c r="O42" s="70" t="s">
        <v>1437</v>
      </c>
      <c r="P42" s="71" t="s">
        <v>1438</v>
      </c>
      <c r="Q42" s="72">
        <v>44953</v>
      </c>
      <c r="R42" s="72">
        <v>44953</v>
      </c>
      <c r="S42" s="72">
        <v>45107</v>
      </c>
      <c r="T42" s="73"/>
      <c r="U42" s="74"/>
      <c r="V42" s="67">
        <f t="shared" si="0"/>
        <v>746667</v>
      </c>
      <c r="W42" s="75">
        <v>14000000</v>
      </c>
      <c r="X42" s="76">
        <v>5.0632932851877643E-2</v>
      </c>
      <c r="Y42" s="64">
        <v>57466781</v>
      </c>
      <c r="Z42" s="64" t="s">
        <v>1368</v>
      </c>
      <c r="AA42" s="71"/>
      <c r="AB42" s="71"/>
      <c r="AC42" s="73"/>
      <c r="AD42" s="77" t="s">
        <v>1439</v>
      </c>
      <c r="AE42" s="64" t="s">
        <v>891</v>
      </c>
      <c r="AF42" s="64" t="s">
        <v>891</v>
      </c>
    </row>
    <row r="43" spans="1:32" s="78" customFormat="1" ht="17.25" customHeight="1" x14ac:dyDescent="0.3">
      <c r="A43" s="85">
        <v>891780111</v>
      </c>
      <c r="B43" s="86" t="s">
        <v>55</v>
      </c>
      <c r="C43" s="64" t="s">
        <v>58</v>
      </c>
      <c r="D43" s="86" t="s">
        <v>61</v>
      </c>
      <c r="E43" s="64" t="s">
        <v>1497</v>
      </c>
      <c r="F43" s="90" t="s">
        <v>62</v>
      </c>
      <c r="G43" s="65" t="s">
        <v>70</v>
      </c>
      <c r="H43" s="65" t="s">
        <v>1320</v>
      </c>
      <c r="I43" s="66">
        <v>17793333</v>
      </c>
      <c r="J43" s="65"/>
      <c r="K43" s="67"/>
      <c r="L43" s="67"/>
      <c r="M43" s="68">
        <v>17793333</v>
      </c>
      <c r="N43" s="69">
        <v>85152793</v>
      </c>
      <c r="O43" s="70" t="s">
        <v>1440</v>
      </c>
      <c r="P43" s="71" t="s">
        <v>1441</v>
      </c>
      <c r="Q43" s="72">
        <v>44953</v>
      </c>
      <c r="R43" s="72">
        <v>44953</v>
      </c>
      <c r="S43" s="72">
        <v>45107</v>
      </c>
      <c r="T43" s="73"/>
      <c r="U43" s="74"/>
      <c r="V43" s="67">
        <f t="shared" si="0"/>
        <v>0</v>
      </c>
      <c r="W43" s="75">
        <v>17793333</v>
      </c>
      <c r="X43" s="76">
        <v>0</v>
      </c>
      <c r="Y43" s="64">
        <v>57466781</v>
      </c>
      <c r="Z43" s="64" t="s">
        <v>1368</v>
      </c>
      <c r="AA43" s="71"/>
      <c r="AB43" s="71"/>
      <c r="AC43" s="73"/>
      <c r="AD43" s="77" t="s">
        <v>1442</v>
      </c>
      <c r="AE43" s="64" t="s">
        <v>891</v>
      </c>
      <c r="AF43" s="64" t="s">
        <v>891</v>
      </c>
    </row>
    <row r="44" spans="1:32" s="78" customFormat="1" ht="17.25" customHeight="1" x14ac:dyDescent="0.3">
      <c r="A44" s="85">
        <v>891780111</v>
      </c>
      <c r="B44" s="86" t="s">
        <v>55</v>
      </c>
      <c r="C44" s="64" t="s">
        <v>58</v>
      </c>
      <c r="D44" s="86" t="s">
        <v>61</v>
      </c>
      <c r="E44" s="64" t="s">
        <v>1498</v>
      </c>
      <c r="F44" s="90" t="s">
        <v>62</v>
      </c>
      <c r="G44" s="65" t="s">
        <v>70</v>
      </c>
      <c r="H44" s="65" t="s">
        <v>1320</v>
      </c>
      <c r="I44" s="66">
        <v>15400000</v>
      </c>
      <c r="J44" s="65"/>
      <c r="K44" s="79"/>
      <c r="L44" s="79"/>
      <c r="M44" s="68">
        <v>15400000</v>
      </c>
      <c r="N44" s="69">
        <v>57422539</v>
      </c>
      <c r="O44" s="70" t="s">
        <v>1443</v>
      </c>
      <c r="P44" s="71" t="s">
        <v>1444</v>
      </c>
      <c r="Q44" s="72">
        <v>44953</v>
      </c>
      <c r="R44" s="72">
        <v>44953</v>
      </c>
      <c r="S44" s="72">
        <v>45107</v>
      </c>
      <c r="T44" s="73"/>
      <c r="U44" s="74"/>
      <c r="V44" s="67">
        <f t="shared" si="0"/>
        <v>0</v>
      </c>
      <c r="W44" s="75">
        <v>15400000</v>
      </c>
      <c r="X44" s="76">
        <v>0</v>
      </c>
      <c r="Y44" s="64">
        <v>85155183</v>
      </c>
      <c r="Z44" s="64" t="s">
        <v>1357</v>
      </c>
      <c r="AA44" s="71"/>
      <c r="AB44" s="71"/>
      <c r="AC44" s="73"/>
      <c r="AD44" s="77" t="s">
        <v>1445</v>
      </c>
      <c r="AE44" s="64" t="s">
        <v>891</v>
      </c>
      <c r="AF44" s="64" t="s">
        <v>891</v>
      </c>
    </row>
    <row r="45" spans="1:32" s="78" customFormat="1" ht="17.25" customHeight="1" x14ac:dyDescent="0.3">
      <c r="A45" s="85">
        <v>891780111</v>
      </c>
      <c r="B45" s="86" t="s">
        <v>55</v>
      </c>
      <c r="C45" s="64" t="s">
        <v>58</v>
      </c>
      <c r="D45" s="86" t="s">
        <v>61</v>
      </c>
      <c r="E45" s="64" t="s">
        <v>1499</v>
      </c>
      <c r="F45" s="90" t="s">
        <v>62</v>
      </c>
      <c r="G45" s="65" t="s">
        <v>70</v>
      </c>
      <c r="H45" s="65" t="s">
        <v>1320</v>
      </c>
      <c r="I45" s="66">
        <v>15306667</v>
      </c>
      <c r="J45" s="65"/>
      <c r="K45" s="67"/>
      <c r="L45" s="67"/>
      <c r="M45" s="68">
        <v>15306667</v>
      </c>
      <c r="N45" s="69">
        <v>1082990677</v>
      </c>
      <c r="O45" s="70" t="s">
        <v>1446</v>
      </c>
      <c r="P45" s="71" t="s">
        <v>1447</v>
      </c>
      <c r="Q45" s="72">
        <v>44953</v>
      </c>
      <c r="R45" s="72">
        <v>44953</v>
      </c>
      <c r="S45" s="72">
        <v>45107</v>
      </c>
      <c r="T45" s="73"/>
      <c r="U45" s="74"/>
      <c r="V45" s="67">
        <f t="shared" si="0"/>
        <v>1306667</v>
      </c>
      <c r="W45" s="75">
        <v>14000000</v>
      </c>
      <c r="X45" s="76">
        <v>8.536587357652714E-2</v>
      </c>
      <c r="Y45" s="64">
        <v>1082884010</v>
      </c>
      <c r="Z45" s="64" t="s">
        <v>1381</v>
      </c>
      <c r="AA45" s="71"/>
      <c r="AB45" s="71"/>
      <c r="AC45" s="73"/>
      <c r="AD45" s="77" t="s">
        <v>1448</v>
      </c>
      <c r="AE45" s="64" t="s">
        <v>891</v>
      </c>
      <c r="AF45" s="64" t="s">
        <v>891</v>
      </c>
    </row>
    <row r="46" spans="1:32" s="5" customFormat="1" x14ac:dyDescent="0.3">
      <c r="A46" s="87"/>
      <c r="B46" s="88"/>
      <c r="C46" s="82" t="s">
        <v>21</v>
      </c>
      <c r="D46" s="89"/>
      <c r="E46" s="11">
        <f>COUNTA(E5:E45)</f>
        <v>41</v>
      </c>
      <c r="F46" s="88"/>
      <c r="G46" s="11"/>
      <c r="H46" s="12"/>
      <c r="I46" s="13">
        <f>SUM(I5:I45)</f>
        <v>669843335</v>
      </c>
      <c r="J46" s="11">
        <f>COUNTA(J5:J45)</f>
        <v>0</v>
      </c>
      <c r="K46" s="13">
        <f>SUM(K5:K45)</f>
        <v>0</v>
      </c>
      <c r="L46" s="13">
        <f>SUM(L5:L45)</f>
        <v>0</v>
      </c>
      <c r="M46" s="13">
        <f>SUM(M5:M45)</f>
        <v>669843335</v>
      </c>
      <c r="N46" s="81"/>
      <c r="O46" s="11"/>
      <c r="P46" s="81"/>
      <c r="Q46" s="82"/>
      <c r="R46" s="82"/>
      <c r="S46" s="82"/>
      <c r="T46" s="11"/>
      <c r="U46" s="11">
        <f>SUM(U5:U45)</f>
        <v>0</v>
      </c>
      <c r="V46" s="13">
        <f>SUM(V5:V45)</f>
        <v>38160002</v>
      </c>
      <c r="W46" s="13">
        <f>SUM(W5:W45)</f>
        <v>631683333</v>
      </c>
      <c r="X46" s="11"/>
      <c r="Y46" s="11"/>
      <c r="Z46" s="11"/>
      <c r="AA46" s="11"/>
      <c r="AB46" s="11"/>
      <c r="AC46" s="11"/>
      <c r="AD46" s="11"/>
      <c r="AE46" s="82"/>
      <c r="AF46" s="82"/>
    </row>
  </sheetData>
  <mergeCells count="7">
    <mergeCell ref="AD3:AF3"/>
    <mergeCell ref="A1:D1"/>
    <mergeCell ref="G1:H1"/>
    <mergeCell ref="A2:C2"/>
    <mergeCell ref="D2:F2"/>
    <mergeCell ref="G2:H3"/>
    <mergeCell ref="K2:P3"/>
  </mergeCells>
  <conditionalFormatting sqref="D2">
    <cfRule type="containsText" dxfId="11" priority="4" operator="containsText" text="Seleccione Ordenador">
      <formula>NOT(ISERROR(SEARCH("Seleccione Ordenador",D2)))</formula>
    </cfRule>
  </conditionalFormatting>
  <conditionalFormatting sqref="E1">
    <cfRule type="containsText" dxfId="10" priority="3" operator="containsText" text="Seleccione Periodo">
      <formula>NOT(ISERROR(SEARCH("Seleccione Periodo",E1)))</formula>
    </cfRule>
  </conditionalFormatting>
  <conditionalFormatting sqref="S5:S13">
    <cfRule type="expression" dxfId="9" priority="2">
      <formula>"$U$3&lt;=HOY()"</formula>
    </cfRule>
  </conditionalFormatting>
  <conditionalFormatting sqref="S15">
    <cfRule type="expression" dxfId="8" priority="1">
      <formula>"$U$3&lt;=HOY()"</formula>
    </cfRule>
  </conditionalFormatting>
  <dataValidations count="8">
    <dataValidation type="list" allowBlank="1" showInputMessage="1" showErrorMessage="1" sqref="AA5:AB45" xr:uid="{48CCADA2-E7C2-41B9-8F96-7836E37D7839}">
      <formula1>"SI,NO"</formula1>
    </dataValidation>
    <dataValidation type="list" allowBlank="1" showInputMessage="1" showErrorMessage="1" sqref="AF5:AF45" xr:uid="{101BECFC-F97E-4D9C-B59E-6678AC24AB5D}">
      <formula1>"SI,NA por TIPO Contrato"</formula1>
    </dataValidation>
    <dataValidation type="list" allowBlank="1" showInputMessage="1" showErrorMessage="1" sqref="AE5:AE45" xr:uid="{87ACB66C-5398-488C-8ACC-5C0CC8F39969}">
      <formula1>"SI,NO HA INICIADO"</formula1>
    </dataValidation>
    <dataValidation type="list" allowBlank="1" showInputMessage="1" showErrorMessage="1" sqref="H5:H45" xr:uid="{32A7D923-E3EF-4AB6-9C3B-C2958C4718B4}">
      <formula1>tipologia</formula1>
    </dataValidation>
    <dataValidation type="list" allowBlank="1" showInputMessage="1" showErrorMessage="1" sqref="G5:G45" xr:uid="{4B626427-BF9F-443A-9388-EFA5C244DED3}">
      <formula1>modalidad</formula1>
    </dataValidation>
    <dataValidation type="list" allowBlank="1" showInputMessage="1" showErrorMessage="1" sqref="C5:C45" xr:uid="{8C400623-16BB-43F4-AF56-A290E5DDD65D}">
      <formula1>rubro</formula1>
    </dataValidation>
    <dataValidation type="list" allowBlank="1" showInputMessage="1" showErrorMessage="1" sqref="E1" xr:uid="{330AFCED-F929-4D93-AC5A-47C69E9F9D52}">
      <formula1>cortea</formula1>
    </dataValidation>
    <dataValidation type="list" allowBlank="1" showInputMessage="1" showErrorMessage="1" sqref="D2" xr:uid="{05936C7C-3965-4391-819B-212089FF6036}">
      <formula1>Delegatarios</formula1>
    </dataValidation>
  </dataValidations>
  <hyperlinks>
    <hyperlink ref="AD30" r:id="rId1" xr:uid="{8A59AF50-2D0C-4D23-9D83-C7805145DB29}"/>
  </hyperlinks>
  <pageMargins left="0.7" right="0.7" top="0.75" bottom="0.75" header="0.3" footer="0.3"/>
  <pageSetup orientation="portrait" horizontalDpi="300" verticalDpi="3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128EA-72B0-4F33-B6D7-9B0268F03817}">
  <dimension ref="A1:AG6"/>
  <sheetViews>
    <sheetView workbookViewId="0">
      <selection activeCell="E11" sqref="E11"/>
    </sheetView>
  </sheetViews>
  <sheetFormatPr baseColWidth="10" defaultRowHeight="14.4" x14ac:dyDescent="0.3"/>
  <cols>
    <col min="3" max="3" width="13.77734375" bestFit="1" customWidth="1"/>
    <col min="5" max="5" width="21.33203125" customWidth="1"/>
    <col min="9" max="9" width="18" customWidth="1"/>
    <col min="13" max="13" width="17.21875" customWidth="1"/>
  </cols>
  <sheetData>
    <row r="1" spans="1:33" x14ac:dyDescent="0.3">
      <c r="A1" s="112" t="s">
        <v>85</v>
      </c>
      <c r="B1" s="112"/>
      <c r="C1" s="112"/>
      <c r="D1" s="112"/>
      <c r="E1" t="s">
        <v>41</v>
      </c>
      <c r="G1" s="113" t="s">
        <v>115</v>
      </c>
      <c r="H1" s="113"/>
      <c r="I1" s="29">
        <v>1160000</v>
      </c>
    </row>
    <row r="2" spans="1:33" ht="15" customHeight="1" x14ac:dyDescent="0.3">
      <c r="A2" s="114" t="s">
        <v>22</v>
      </c>
      <c r="B2" s="114"/>
      <c r="C2" s="114"/>
      <c r="D2" s="115" t="s">
        <v>28</v>
      </c>
      <c r="E2" s="115"/>
      <c r="F2" s="115"/>
      <c r="G2" s="116" t="s">
        <v>101</v>
      </c>
      <c r="H2" s="116"/>
      <c r="I2" s="21">
        <f>VLOOKUP($D$2,[5]Datos!$B$20:$C$35,2,FALSE)</f>
        <v>1000</v>
      </c>
      <c r="J2" s="22" t="s">
        <v>86</v>
      </c>
      <c r="K2" s="118" t="str">
        <f>VLOOKUP($D$2,[5]Datos!$B$20:$D$35,3,FALSE)</f>
        <v>Sobre los recursos y fondos que segun las funciones esten a su cargo, proyectos del plan de acción que sea responsable, y aquellos generados en convenios o contratos</v>
      </c>
      <c r="L2" s="118"/>
      <c r="M2" s="118"/>
      <c r="N2" s="118"/>
      <c r="O2" s="118"/>
      <c r="P2" s="118"/>
    </row>
    <row r="3" spans="1:33" ht="15.75" customHeight="1" x14ac:dyDescent="0.3">
      <c r="G3" s="117"/>
      <c r="H3" s="117"/>
      <c r="I3" s="21">
        <f>I2*I1</f>
        <v>1160000000</v>
      </c>
      <c r="J3" s="22" t="s">
        <v>94</v>
      </c>
      <c r="K3" s="119"/>
      <c r="L3" s="119"/>
      <c r="M3" s="119"/>
      <c r="N3" s="119"/>
      <c r="O3" s="119"/>
      <c r="P3" s="119"/>
      <c r="AD3" s="111" t="s">
        <v>81</v>
      </c>
      <c r="AE3" s="111"/>
      <c r="AF3" s="111"/>
    </row>
    <row r="4" spans="1:33" s="7" customFormat="1" ht="124.2" x14ac:dyDescent="0.3">
      <c r="A4" s="23" t="s">
        <v>0</v>
      </c>
      <c r="B4" s="23" t="s">
        <v>1</v>
      </c>
      <c r="C4" s="24" t="s">
        <v>2</v>
      </c>
      <c r="D4" s="23" t="s">
        <v>3</v>
      </c>
      <c r="E4" s="24" t="s">
        <v>4</v>
      </c>
      <c r="F4" s="23" t="s">
        <v>5</v>
      </c>
      <c r="G4" s="24" t="s">
        <v>6</v>
      </c>
      <c r="H4" s="24" t="s">
        <v>7</v>
      </c>
      <c r="I4" s="25" t="s">
        <v>8</v>
      </c>
      <c r="J4" s="24" t="s">
        <v>104</v>
      </c>
      <c r="K4" s="26" t="s">
        <v>9</v>
      </c>
      <c r="L4" s="26" t="s">
        <v>10</v>
      </c>
      <c r="M4" s="32" t="s">
        <v>108</v>
      </c>
      <c r="N4" s="24" t="s">
        <v>11</v>
      </c>
      <c r="O4" s="24" t="s">
        <v>12</v>
      </c>
      <c r="P4" s="24" t="s">
        <v>13</v>
      </c>
      <c r="Q4" s="27" t="s">
        <v>14</v>
      </c>
      <c r="R4" s="27" t="s">
        <v>15</v>
      </c>
      <c r="S4" s="27" t="s">
        <v>105</v>
      </c>
      <c r="T4" s="27" t="s">
        <v>106</v>
      </c>
      <c r="U4" s="24" t="s">
        <v>107</v>
      </c>
      <c r="V4" s="28" t="s">
        <v>16</v>
      </c>
      <c r="W4" s="28" t="s">
        <v>17</v>
      </c>
      <c r="X4" s="28" t="s">
        <v>18</v>
      </c>
      <c r="Y4" s="24" t="s">
        <v>19</v>
      </c>
      <c r="Z4" s="24" t="s">
        <v>20</v>
      </c>
      <c r="AA4" s="24" t="s">
        <v>53</v>
      </c>
      <c r="AB4" s="24" t="s">
        <v>54</v>
      </c>
      <c r="AC4" s="27" t="s">
        <v>96</v>
      </c>
      <c r="AD4" s="24" t="s">
        <v>84</v>
      </c>
      <c r="AE4" s="24" t="s">
        <v>82</v>
      </c>
      <c r="AF4" s="24" t="s">
        <v>83</v>
      </c>
      <c r="AG4" s="24" t="s">
        <v>95</v>
      </c>
    </row>
    <row r="5" spans="1:33" s="4" customFormat="1" x14ac:dyDescent="0.3">
      <c r="A5" s="16">
        <v>891780111</v>
      </c>
      <c r="B5" s="16" t="s">
        <v>55</v>
      </c>
      <c r="C5" s="14" t="s">
        <v>57</v>
      </c>
      <c r="D5" s="16" t="s">
        <v>61</v>
      </c>
      <c r="E5" s="1" t="s">
        <v>1520</v>
      </c>
      <c r="F5" s="16" t="s">
        <v>62</v>
      </c>
      <c r="G5" s="1" t="s">
        <v>70</v>
      </c>
      <c r="H5" s="1" t="s">
        <v>73</v>
      </c>
      <c r="I5" s="9">
        <v>70000000</v>
      </c>
      <c r="J5" s="1" t="s">
        <v>892</v>
      </c>
      <c r="K5" s="2">
        <v>0</v>
      </c>
      <c r="L5" s="2">
        <v>0</v>
      </c>
      <c r="M5" s="31">
        <f>I5+K5-L5</f>
        <v>70000000</v>
      </c>
      <c r="N5">
        <v>860002180</v>
      </c>
      <c r="O5" t="s">
        <v>1516</v>
      </c>
      <c r="P5" t="s">
        <v>1517</v>
      </c>
      <c r="Q5" s="3">
        <v>44953</v>
      </c>
      <c r="R5" s="3">
        <v>44953</v>
      </c>
      <c r="S5" s="3">
        <v>45291</v>
      </c>
      <c r="T5" s="3" t="s">
        <v>892</v>
      </c>
      <c r="U5" s="30" t="s">
        <v>892</v>
      </c>
      <c r="V5" s="9">
        <v>0</v>
      </c>
      <c r="W5" s="9">
        <v>0</v>
      </c>
      <c r="X5" s="103">
        <v>0</v>
      </c>
      <c r="Y5" s="1">
        <v>85471791</v>
      </c>
      <c r="Z5" s="1" t="s">
        <v>1518</v>
      </c>
      <c r="AA5" s="1" t="s">
        <v>892</v>
      </c>
      <c r="AB5" s="1" t="s">
        <v>892</v>
      </c>
      <c r="AC5" s="3" t="s">
        <v>892</v>
      </c>
      <c r="AD5" t="s">
        <v>1519</v>
      </c>
      <c r="AE5" s="15" t="s">
        <v>891</v>
      </c>
      <c r="AF5" s="15" t="s">
        <v>1507</v>
      </c>
      <c r="AG5" s="15"/>
    </row>
    <row r="6" spans="1:33" s="5" customFormat="1" x14ac:dyDescent="0.3">
      <c r="A6" s="10"/>
      <c r="B6" s="11"/>
      <c r="C6" s="10" t="s">
        <v>21</v>
      </c>
      <c r="D6" s="12"/>
      <c r="E6" s="11">
        <f>COUNTA(E5:E5)</f>
        <v>1</v>
      </c>
      <c r="F6" s="11"/>
      <c r="G6" s="11"/>
      <c r="H6" s="12"/>
      <c r="I6" s="13">
        <f>SUM(I5:I5)</f>
        <v>70000000</v>
      </c>
      <c r="J6" s="11">
        <f>COUNTA(J5:J5)</f>
        <v>1</v>
      </c>
      <c r="K6" s="13">
        <f>SUM(K5:K5)</f>
        <v>0</v>
      </c>
      <c r="L6" s="13">
        <f>SUM(L5:L5)</f>
        <v>0</v>
      </c>
      <c r="M6" s="13">
        <f>SUM(M5:M5)</f>
        <v>70000000</v>
      </c>
      <c r="N6" s="11"/>
      <c r="O6" s="11"/>
      <c r="P6" s="11"/>
      <c r="Q6" s="11"/>
      <c r="R6" s="11"/>
      <c r="S6" s="11"/>
      <c r="T6" s="11"/>
      <c r="U6" s="11">
        <f>SUM(U5:U5)</f>
        <v>0</v>
      </c>
      <c r="V6" s="13">
        <f>SUM(V5:V5)</f>
        <v>0</v>
      </c>
      <c r="W6" s="13">
        <f>SUM(W5:W5)</f>
        <v>0</v>
      </c>
      <c r="X6" s="11"/>
      <c r="Y6" s="11"/>
      <c r="Z6" s="11"/>
      <c r="AA6" s="11"/>
      <c r="AB6" s="11"/>
      <c r="AC6" s="11"/>
      <c r="AD6" s="11"/>
      <c r="AE6" s="11"/>
      <c r="AF6" s="11"/>
      <c r="AG6" s="11"/>
    </row>
  </sheetData>
  <mergeCells count="7">
    <mergeCell ref="AD3:AF3"/>
    <mergeCell ref="A1:D1"/>
    <mergeCell ref="G1:H1"/>
    <mergeCell ref="A2:C2"/>
    <mergeCell ref="D2:F2"/>
    <mergeCell ref="G2:H3"/>
    <mergeCell ref="K2:P3"/>
  </mergeCells>
  <conditionalFormatting sqref="D2">
    <cfRule type="containsText" dxfId="7" priority="2" operator="containsText" text="Seleccione Ordenador">
      <formula>NOT(ISERROR(SEARCH("Seleccione Ordenador",D2)))</formula>
    </cfRule>
  </conditionalFormatting>
  <conditionalFormatting sqref="E1">
    <cfRule type="containsText" dxfId="6" priority="1" operator="containsText" text="Seleccione Periodo">
      <formula>NOT(ISERROR(SEARCH("Seleccione Periodo",E1)))</formula>
    </cfRule>
  </conditionalFormatting>
  <dataValidations count="8">
    <dataValidation type="list" allowBlank="1" showInputMessage="1" showErrorMessage="1" sqref="AA5:AB5" xr:uid="{926EC386-3C31-43CD-A121-557D1A6E2302}">
      <formula1>"SI,NO"</formula1>
    </dataValidation>
    <dataValidation type="list" allowBlank="1" showInputMessage="1" showErrorMessage="1" sqref="AF5" xr:uid="{8633541E-B38A-4FB7-A82F-09A0C4CFF625}">
      <formula1>"SI,NA por TIPO Contrato"</formula1>
    </dataValidation>
    <dataValidation type="list" allowBlank="1" showInputMessage="1" showErrorMessage="1" sqref="AE5" xr:uid="{85DBE99A-45D5-4562-BF57-83A9F4D1DF55}">
      <formula1>"SI,NO HA INICIADO"</formula1>
    </dataValidation>
    <dataValidation type="list" allowBlank="1" showInputMessage="1" showErrorMessage="1" sqref="H5" xr:uid="{DCA4C168-FF84-4019-A785-94AA39936E34}">
      <formula1>tipologia</formula1>
    </dataValidation>
    <dataValidation type="list" allowBlank="1" showInputMessage="1" showErrorMessage="1" sqref="G5" xr:uid="{9130B78A-FB9C-4813-ADC3-FB7A0BAC1143}">
      <formula1>modalidad</formula1>
    </dataValidation>
    <dataValidation type="list" allowBlank="1" showInputMessage="1" showErrorMessage="1" sqref="C5" xr:uid="{9D60693A-BD60-4EE4-AC3C-044F613FBFA0}">
      <formula1>rubro</formula1>
    </dataValidation>
    <dataValidation type="list" allowBlank="1" showInputMessage="1" showErrorMessage="1" sqref="E1" xr:uid="{118139C5-14D0-4673-8C50-E8FBF1BA93B4}">
      <formula1>cortea</formula1>
    </dataValidation>
    <dataValidation type="list" allowBlank="1" showInputMessage="1" showErrorMessage="1" sqref="D2" xr:uid="{1C78CBE4-DDD9-4BEC-A9FA-C3ADCA9A6B9F}">
      <formula1>Delegatarios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AF272"/>
  <sheetViews>
    <sheetView topLeftCell="F1" zoomScaleNormal="100" zoomScaleSheetLayoutView="100" workbookViewId="0">
      <selection activeCell="AJ276" sqref="AJ276"/>
    </sheetView>
  </sheetViews>
  <sheetFormatPr baseColWidth="10" defaultRowHeight="14.4" x14ac:dyDescent="0.3"/>
  <cols>
    <col min="1" max="1" width="7.33203125" customWidth="1"/>
    <col min="2" max="2" width="10.5546875" customWidth="1"/>
    <col min="3" max="3" width="20.5546875" customWidth="1"/>
    <col min="4" max="4" width="9" customWidth="1"/>
    <col min="5" max="5" width="20.44140625" customWidth="1"/>
    <col min="6" max="6" width="7.5546875" customWidth="1"/>
    <col min="7" max="7" width="13.5546875" customWidth="1"/>
    <col min="8" max="8" width="12.88671875" customWidth="1"/>
    <col min="9" max="9" width="17.88671875" style="8" bestFit="1" customWidth="1"/>
    <col min="10" max="10" width="16.109375" customWidth="1"/>
    <col min="12" max="12" width="15.5546875" customWidth="1"/>
    <col min="13" max="13" width="17.88671875" bestFit="1" customWidth="1"/>
    <col min="15" max="15" width="40.5546875" customWidth="1"/>
    <col min="17" max="17" width="15.5546875" customWidth="1"/>
    <col min="18" max="18" width="14.44140625" customWidth="1"/>
    <col min="19" max="19" width="12.5546875" customWidth="1"/>
    <col min="20" max="20" width="17.109375" customWidth="1"/>
    <col min="21" max="21" width="16.88671875" customWidth="1"/>
    <col min="22" max="22" width="13.44140625" customWidth="1"/>
    <col min="23" max="23" width="17.88671875" bestFit="1" customWidth="1"/>
    <col min="25" max="25" width="14.44140625" customWidth="1"/>
    <col min="26" max="26" width="14.6640625" customWidth="1"/>
    <col min="29" max="29" width="14.88671875" customWidth="1"/>
    <col min="30" max="32" width="8.44140625" customWidth="1"/>
  </cols>
  <sheetData>
    <row r="1" spans="1:32" x14ac:dyDescent="0.3">
      <c r="A1" s="112" t="s">
        <v>85</v>
      </c>
      <c r="B1" s="112"/>
      <c r="C1" s="112"/>
      <c r="D1" s="112"/>
      <c r="E1" t="s">
        <v>41</v>
      </c>
      <c r="G1" s="113" t="s">
        <v>115</v>
      </c>
      <c r="H1" s="113"/>
      <c r="I1" s="29">
        <v>1160000</v>
      </c>
    </row>
    <row r="2" spans="1:32" ht="15" customHeight="1" x14ac:dyDescent="0.3">
      <c r="A2" s="114" t="s">
        <v>22</v>
      </c>
      <c r="B2" s="114"/>
      <c r="C2" s="114"/>
      <c r="D2" s="115" t="s">
        <v>25</v>
      </c>
      <c r="E2" s="115"/>
      <c r="F2" s="115"/>
      <c r="G2" s="116" t="s">
        <v>101</v>
      </c>
      <c r="H2" s="116"/>
      <c r="I2" s="21">
        <f>VLOOKUP($D$2,Datos!$B$20:$C$35,2,FALSE)</f>
        <v>3000</v>
      </c>
      <c r="J2" s="22" t="s">
        <v>86</v>
      </c>
      <c r="K2" s="118" t="str">
        <f>VLOOKUP($D$2,Datos!$B$20:$D$35,3,FALSE)</f>
        <v>Sobre los recursos de Funcionamiento, Inversión y Administrados del presupuesto de gastos de la universidad</v>
      </c>
      <c r="L2" s="118"/>
      <c r="M2" s="118"/>
      <c r="N2" s="118"/>
      <c r="O2" s="118"/>
      <c r="P2" s="118"/>
    </row>
    <row r="3" spans="1:32" ht="15.75" customHeight="1" x14ac:dyDescent="0.3">
      <c r="G3" s="117"/>
      <c r="H3" s="117"/>
      <c r="I3" s="21">
        <f>I2*I1</f>
        <v>3480000000</v>
      </c>
      <c r="J3" s="22" t="s">
        <v>94</v>
      </c>
      <c r="K3" s="119"/>
      <c r="L3" s="119"/>
      <c r="M3" s="119"/>
      <c r="N3" s="119"/>
      <c r="O3" s="119"/>
      <c r="P3" s="119"/>
      <c r="AD3" s="111" t="s">
        <v>81</v>
      </c>
      <c r="AE3" s="111"/>
      <c r="AF3" s="111"/>
    </row>
    <row r="4" spans="1:32" s="7" customFormat="1" ht="82.8" x14ac:dyDescent="0.3">
      <c r="A4" s="23" t="s">
        <v>0</v>
      </c>
      <c r="B4" s="23" t="s">
        <v>1</v>
      </c>
      <c r="C4" s="24" t="s">
        <v>2</v>
      </c>
      <c r="D4" s="23" t="s">
        <v>3</v>
      </c>
      <c r="E4" s="24" t="s">
        <v>4</v>
      </c>
      <c r="F4" s="23" t="s">
        <v>5</v>
      </c>
      <c r="G4" s="24" t="s">
        <v>6</v>
      </c>
      <c r="H4" s="24" t="s">
        <v>7</v>
      </c>
      <c r="I4" s="25" t="s">
        <v>8</v>
      </c>
      <c r="J4" s="24" t="s">
        <v>104</v>
      </c>
      <c r="K4" s="26" t="s">
        <v>9</v>
      </c>
      <c r="L4" s="26" t="s">
        <v>10</v>
      </c>
      <c r="M4" s="32" t="s">
        <v>108</v>
      </c>
      <c r="N4" s="24" t="s">
        <v>11</v>
      </c>
      <c r="O4" s="24" t="s">
        <v>12</v>
      </c>
      <c r="P4" s="24" t="s">
        <v>13</v>
      </c>
      <c r="Q4" s="27" t="s">
        <v>14</v>
      </c>
      <c r="R4" s="27" t="s">
        <v>15</v>
      </c>
      <c r="S4" s="27" t="s">
        <v>105</v>
      </c>
      <c r="T4" s="27" t="s">
        <v>106</v>
      </c>
      <c r="U4" s="24" t="s">
        <v>107</v>
      </c>
      <c r="V4" s="28" t="s">
        <v>16</v>
      </c>
      <c r="W4" s="28" t="s">
        <v>17</v>
      </c>
      <c r="X4" s="28" t="s">
        <v>18</v>
      </c>
      <c r="Y4" s="24" t="s">
        <v>19</v>
      </c>
      <c r="Z4" s="24" t="s">
        <v>20</v>
      </c>
      <c r="AA4" s="24" t="s">
        <v>53</v>
      </c>
      <c r="AB4" s="24" t="s">
        <v>54</v>
      </c>
      <c r="AC4" s="27" t="s">
        <v>96</v>
      </c>
      <c r="AD4" s="24" t="s">
        <v>84</v>
      </c>
      <c r="AE4" s="24" t="s">
        <v>82</v>
      </c>
      <c r="AF4" s="24" t="s">
        <v>83</v>
      </c>
    </row>
    <row r="5" spans="1:32" s="4" customFormat="1" x14ac:dyDescent="0.3">
      <c r="A5" s="16">
        <v>891780111</v>
      </c>
      <c r="B5" s="16" t="s">
        <v>55</v>
      </c>
      <c r="C5" s="14" t="s">
        <v>57</v>
      </c>
      <c r="D5" s="16" t="s">
        <v>61</v>
      </c>
      <c r="E5" s="1" t="s">
        <v>116</v>
      </c>
      <c r="F5" s="16" t="s">
        <v>62</v>
      </c>
      <c r="G5" s="1" t="s">
        <v>62</v>
      </c>
      <c r="H5" s="1" t="s">
        <v>74</v>
      </c>
      <c r="I5" s="9">
        <v>15500000</v>
      </c>
      <c r="J5" s="1">
        <v>0</v>
      </c>
      <c r="K5" s="2">
        <v>0</v>
      </c>
      <c r="L5" s="2">
        <v>0</v>
      </c>
      <c r="M5" s="31">
        <f>I5+K5-L5</f>
        <v>15500000</v>
      </c>
      <c r="N5" s="1">
        <v>1045726836</v>
      </c>
      <c r="O5" s="1" t="s">
        <v>383</v>
      </c>
      <c r="P5" s="1" t="s">
        <v>649</v>
      </c>
      <c r="Q5" s="3">
        <v>44946</v>
      </c>
      <c r="R5" s="3">
        <v>44946</v>
      </c>
      <c r="S5" s="3">
        <v>45093</v>
      </c>
      <c r="T5" s="3" t="s">
        <v>1208</v>
      </c>
      <c r="U5" s="30">
        <v>0</v>
      </c>
      <c r="V5" s="9">
        <v>0</v>
      </c>
      <c r="W5" s="9">
        <v>15500000</v>
      </c>
      <c r="X5" s="33">
        <v>7.4829931972789115E-2</v>
      </c>
      <c r="Y5" s="1">
        <v>12621405</v>
      </c>
      <c r="Z5" s="1" t="s">
        <v>893</v>
      </c>
      <c r="AA5" s="1" t="s">
        <v>892</v>
      </c>
      <c r="AB5" s="1" t="s">
        <v>892</v>
      </c>
      <c r="AC5" s="3" t="s">
        <v>1208</v>
      </c>
      <c r="AD5" s="15" t="s">
        <v>945</v>
      </c>
      <c r="AE5" s="15" t="s">
        <v>891</v>
      </c>
      <c r="AF5" s="15" t="s">
        <v>891</v>
      </c>
    </row>
    <row r="6" spans="1:32" s="4" customFormat="1" x14ac:dyDescent="0.3">
      <c r="A6" s="16">
        <v>891780111</v>
      </c>
      <c r="B6" s="16" t="s">
        <v>55</v>
      </c>
      <c r="C6" s="14" t="s">
        <v>57</v>
      </c>
      <c r="D6" s="16" t="s">
        <v>61</v>
      </c>
      <c r="E6" s="1" t="s">
        <v>117</v>
      </c>
      <c r="F6" s="16" t="s">
        <v>62</v>
      </c>
      <c r="G6" s="1" t="s">
        <v>62</v>
      </c>
      <c r="H6" s="1" t="s">
        <v>74</v>
      </c>
      <c r="I6" s="9">
        <v>15603000</v>
      </c>
      <c r="J6" s="1">
        <v>0</v>
      </c>
      <c r="K6" s="2">
        <v>0</v>
      </c>
      <c r="L6" s="2">
        <v>0</v>
      </c>
      <c r="M6" s="31">
        <f>I6+K6-L6</f>
        <v>15603000</v>
      </c>
      <c r="N6" s="1">
        <v>1082911157</v>
      </c>
      <c r="O6" s="1" t="s">
        <v>384</v>
      </c>
      <c r="P6" s="1" t="s">
        <v>650</v>
      </c>
      <c r="Q6" s="3">
        <v>44946</v>
      </c>
      <c r="R6" s="3">
        <v>44946</v>
      </c>
      <c r="S6" s="3">
        <v>45093</v>
      </c>
      <c r="T6" s="3" t="s">
        <v>1208</v>
      </c>
      <c r="U6" s="30">
        <v>0</v>
      </c>
      <c r="V6" s="9">
        <v>0</v>
      </c>
      <c r="W6" s="9">
        <v>15603000</v>
      </c>
      <c r="X6" s="33">
        <v>7.4829931972789115E-2</v>
      </c>
      <c r="Y6" s="1">
        <v>12621405</v>
      </c>
      <c r="Z6" s="1" t="s">
        <v>893</v>
      </c>
      <c r="AA6" s="1" t="s">
        <v>892</v>
      </c>
      <c r="AB6" s="1" t="s">
        <v>892</v>
      </c>
      <c r="AC6" s="3" t="s">
        <v>1208</v>
      </c>
      <c r="AD6" s="15" t="s">
        <v>946</v>
      </c>
      <c r="AE6" s="15" t="s">
        <v>891</v>
      </c>
      <c r="AF6" s="15" t="s">
        <v>891</v>
      </c>
    </row>
    <row r="7" spans="1:32" s="4" customFormat="1" x14ac:dyDescent="0.3">
      <c r="A7" s="16">
        <v>891780111</v>
      </c>
      <c r="B7" s="16" t="s">
        <v>55</v>
      </c>
      <c r="C7" s="14" t="s">
        <v>57</v>
      </c>
      <c r="D7" s="16" t="s">
        <v>61</v>
      </c>
      <c r="E7" s="1" t="s">
        <v>118</v>
      </c>
      <c r="F7" s="16" t="s">
        <v>62</v>
      </c>
      <c r="G7" s="1" t="s">
        <v>62</v>
      </c>
      <c r="H7" s="1" t="s">
        <v>74</v>
      </c>
      <c r="I7" s="9">
        <v>17113000</v>
      </c>
      <c r="J7" s="1">
        <v>0</v>
      </c>
      <c r="K7" s="2">
        <v>0</v>
      </c>
      <c r="L7" s="2">
        <v>0</v>
      </c>
      <c r="M7" s="31">
        <f t="shared" ref="M7:M17" si="0">I7+K7-L7</f>
        <v>17113000</v>
      </c>
      <c r="N7" s="1">
        <v>1015460393</v>
      </c>
      <c r="O7" s="1" t="s">
        <v>385</v>
      </c>
      <c r="P7" s="1" t="s">
        <v>651</v>
      </c>
      <c r="Q7" s="3">
        <v>44946</v>
      </c>
      <c r="R7" s="3">
        <v>44946</v>
      </c>
      <c r="S7" s="3">
        <v>45093</v>
      </c>
      <c r="T7" s="3" t="s">
        <v>1208</v>
      </c>
      <c r="U7" s="30">
        <v>0</v>
      </c>
      <c r="V7" s="9">
        <v>0</v>
      </c>
      <c r="W7" s="9">
        <v>17113000</v>
      </c>
      <c r="X7" s="33">
        <v>7.4829931972789115E-2</v>
      </c>
      <c r="Y7" s="1">
        <v>12621405</v>
      </c>
      <c r="Z7" s="1" t="s">
        <v>893</v>
      </c>
      <c r="AA7" s="1" t="s">
        <v>892</v>
      </c>
      <c r="AB7" s="1" t="s">
        <v>892</v>
      </c>
      <c r="AC7" s="3" t="s">
        <v>1208</v>
      </c>
      <c r="AD7" s="15" t="s">
        <v>947</v>
      </c>
      <c r="AE7" s="15" t="s">
        <v>891</v>
      </c>
      <c r="AF7" s="15" t="s">
        <v>891</v>
      </c>
    </row>
    <row r="8" spans="1:32" s="4" customFormat="1" x14ac:dyDescent="0.3">
      <c r="A8" s="16">
        <v>891780111</v>
      </c>
      <c r="B8" s="16" t="s">
        <v>55</v>
      </c>
      <c r="C8" s="14" t="s">
        <v>57</v>
      </c>
      <c r="D8" s="16" t="s">
        <v>61</v>
      </c>
      <c r="E8" s="1" t="s">
        <v>119</v>
      </c>
      <c r="F8" s="16" t="s">
        <v>62</v>
      </c>
      <c r="G8" s="1" t="s">
        <v>62</v>
      </c>
      <c r="H8" s="1" t="s">
        <v>74</v>
      </c>
      <c r="I8" s="9">
        <v>25000000</v>
      </c>
      <c r="J8" s="1">
        <v>0</v>
      </c>
      <c r="K8" s="2">
        <v>0</v>
      </c>
      <c r="L8" s="2">
        <v>0</v>
      </c>
      <c r="M8" s="31">
        <f t="shared" si="0"/>
        <v>25000000</v>
      </c>
      <c r="N8" s="1">
        <v>1082841776</v>
      </c>
      <c r="O8" s="1" t="s">
        <v>386</v>
      </c>
      <c r="P8" s="1" t="s">
        <v>652</v>
      </c>
      <c r="Q8" s="3">
        <v>44946</v>
      </c>
      <c r="R8" s="3">
        <v>44946</v>
      </c>
      <c r="S8" s="3">
        <v>45093</v>
      </c>
      <c r="T8" s="3" t="s">
        <v>1208</v>
      </c>
      <c r="U8" s="30">
        <v>0</v>
      </c>
      <c r="V8" s="9">
        <v>0</v>
      </c>
      <c r="W8" s="9">
        <v>25000000</v>
      </c>
      <c r="X8" s="33">
        <v>7.4829931972789115E-2</v>
      </c>
      <c r="Y8" s="1">
        <v>12621405</v>
      </c>
      <c r="Z8" s="1" t="s">
        <v>893</v>
      </c>
      <c r="AA8" s="1" t="s">
        <v>892</v>
      </c>
      <c r="AB8" s="1" t="s">
        <v>892</v>
      </c>
      <c r="AC8" s="3" t="s">
        <v>1208</v>
      </c>
      <c r="AD8" s="15" t="s">
        <v>948</v>
      </c>
      <c r="AE8" s="15" t="s">
        <v>891</v>
      </c>
      <c r="AF8" s="15" t="s">
        <v>891</v>
      </c>
    </row>
    <row r="9" spans="1:32" s="4" customFormat="1" x14ac:dyDescent="0.3">
      <c r="A9" s="16">
        <v>891780111</v>
      </c>
      <c r="B9" s="16" t="s">
        <v>55</v>
      </c>
      <c r="C9" s="14" t="s">
        <v>57</v>
      </c>
      <c r="D9" s="16" t="s">
        <v>61</v>
      </c>
      <c r="E9" s="1" t="s">
        <v>120</v>
      </c>
      <c r="F9" s="16" t="s">
        <v>62</v>
      </c>
      <c r="G9" s="1" t="s">
        <v>62</v>
      </c>
      <c r="H9" s="1" t="s">
        <v>74</v>
      </c>
      <c r="I9" s="9">
        <v>30703000</v>
      </c>
      <c r="J9" s="1">
        <v>0</v>
      </c>
      <c r="K9" s="2">
        <v>0</v>
      </c>
      <c r="L9" s="2">
        <v>0</v>
      </c>
      <c r="M9" s="31">
        <f t="shared" si="0"/>
        <v>30703000</v>
      </c>
      <c r="N9" s="1">
        <v>13542773</v>
      </c>
      <c r="O9" s="1" t="s">
        <v>387</v>
      </c>
      <c r="P9" s="1" t="s">
        <v>653</v>
      </c>
      <c r="Q9" s="3">
        <v>44946</v>
      </c>
      <c r="R9" s="3">
        <v>44946</v>
      </c>
      <c r="S9" s="3">
        <v>45093</v>
      </c>
      <c r="T9" s="3" t="s">
        <v>1208</v>
      </c>
      <c r="U9" s="30">
        <v>0</v>
      </c>
      <c r="V9" s="9">
        <v>0</v>
      </c>
      <c r="W9" s="9">
        <v>30703000</v>
      </c>
      <c r="X9" s="33">
        <v>7.4829931972789115E-2</v>
      </c>
      <c r="Y9" s="1">
        <v>85455983</v>
      </c>
      <c r="Z9" s="1" t="s">
        <v>894</v>
      </c>
      <c r="AA9" s="1" t="s">
        <v>892</v>
      </c>
      <c r="AB9" s="1" t="s">
        <v>892</v>
      </c>
      <c r="AC9" s="3" t="s">
        <v>1208</v>
      </c>
      <c r="AD9" s="15" t="s">
        <v>949</v>
      </c>
      <c r="AE9" s="15" t="s">
        <v>891</v>
      </c>
      <c r="AF9" s="15" t="s">
        <v>891</v>
      </c>
    </row>
    <row r="10" spans="1:32" s="4" customFormat="1" x14ac:dyDescent="0.3">
      <c r="A10" s="16">
        <v>891780111</v>
      </c>
      <c r="B10" s="16" t="s">
        <v>55</v>
      </c>
      <c r="C10" s="14" t="s">
        <v>57</v>
      </c>
      <c r="D10" s="16" t="s">
        <v>61</v>
      </c>
      <c r="E10" s="1" t="s">
        <v>121</v>
      </c>
      <c r="F10" s="16" t="s">
        <v>62</v>
      </c>
      <c r="G10" s="1" t="s">
        <v>62</v>
      </c>
      <c r="H10" s="1" t="s">
        <v>74</v>
      </c>
      <c r="I10" s="9">
        <v>18083000</v>
      </c>
      <c r="J10" s="1">
        <v>0</v>
      </c>
      <c r="K10" s="2">
        <v>0</v>
      </c>
      <c r="L10" s="2">
        <v>0</v>
      </c>
      <c r="M10" s="31">
        <f t="shared" si="0"/>
        <v>18083000</v>
      </c>
      <c r="N10" s="1">
        <v>1098731749</v>
      </c>
      <c r="O10" s="1" t="s">
        <v>388</v>
      </c>
      <c r="P10" s="1" t="s">
        <v>654</v>
      </c>
      <c r="Q10" s="3">
        <v>44946</v>
      </c>
      <c r="R10" s="3">
        <v>44946</v>
      </c>
      <c r="S10" s="3">
        <v>45093</v>
      </c>
      <c r="T10" s="3" t="s">
        <v>1208</v>
      </c>
      <c r="U10" s="30">
        <v>0</v>
      </c>
      <c r="V10" s="9">
        <v>0</v>
      </c>
      <c r="W10" s="9">
        <v>18083000</v>
      </c>
      <c r="X10" s="33">
        <v>7.4829931972789115E-2</v>
      </c>
      <c r="Y10" s="1">
        <v>93400727</v>
      </c>
      <c r="Z10" s="1" t="s">
        <v>895</v>
      </c>
      <c r="AA10" s="1" t="s">
        <v>892</v>
      </c>
      <c r="AB10" s="1" t="s">
        <v>892</v>
      </c>
      <c r="AC10" s="3" t="s">
        <v>1208</v>
      </c>
      <c r="AD10" s="15" t="s">
        <v>1209</v>
      </c>
      <c r="AE10" s="15" t="s">
        <v>891</v>
      </c>
      <c r="AF10" s="15" t="s">
        <v>891</v>
      </c>
    </row>
    <row r="11" spans="1:32" s="4" customFormat="1" x14ac:dyDescent="0.3">
      <c r="A11" s="16">
        <v>891780111</v>
      </c>
      <c r="B11" s="16" t="s">
        <v>55</v>
      </c>
      <c r="C11" s="14" t="s">
        <v>57</v>
      </c>
      <c r="D11" s="16" t="s">
        <v>61</v>
      </c>
      <c r="E11" s="1" t="s">
        <v>122</v>
      </c>
      <c r="F11" s="16" t="s">
        <v>62</v>
      </c>
      <c r="G11" s="1" t="s">
        <v>62</v>
      </c>
      <c r="H11" s="1" t="s">
        <v>74</v>
      </c>
      <c r="I11" s="9">
        <v>18083000</v>
      </c>
      <c r="J11" s="1">
        <v>0</v>
      </c>
      <c r="K11" s="2">
        <v>0</v>
      </c>
      <c r="L11" s="2">
        <v>0</v>
      </c>
      <c r="M11" s="31">
        <f t="shared" si="0"/>
        <v>18083000</v>
      </c>
      <c r="N11" s="1">
        <v>1083019267</v>
      </c>
      <c r="O11" s="1" t="s">
        <v>389</v>
      </c>
      <c r="P11" s="1" t="s">
        <v>655</v>
      </c>
      <c r="Q11" s="3">
        <v>44946</v>
      </c>
      <c r="R11" s="3">
        <v>44946</v>
      </c>
      <c r="S11" s="3">
        <v>45093</v>
      </c>
      <c r="T11" s="3" t="s">
        <v>1208</v>
      </c>
      <c r="U11" s="30">
        <v>0</v>
      </c>
      <c r="V11" s="9">
        <v>0</v>
      </c>
      <c r="W11" s="9">
        <v>18083000</v>
      </c>
      <c r="X11" s="33">
        <v>7.4829931972789115E-2</v>
      </c>
      <c r="Y11" s="1">
        <v>12621405</v>
      </c>
      <c r="Z11" s="1" t="s">
        <v>893</v>
      </c>
      <c r="AA11" s="1" t="s">
        <v>892</v>
      </c>
      <c r="AB11" s="1" t="s">
        <v>892</v>
      </c>
      <c r="AC11" s="3" t="s">
        <v>1208</v>
      </c>
      <c r="AD11" s="15" t="s">
        <v>950</v>
      </c>
      <c r="AE11" s="15" t="s">
        <v>891</v>
      </c>
      <c r="AF11" s="15" t="s">
        <v>891</v>
      </c>
    </row>
    <row r="12" spans="1:32" s="4" customFormat="1" x14ac:dyDescent="0.3">
      <c r="A12" s="16">
        <v>891780111</v>
      </c>
      <c r="B12" s="16" t="s">
        <v>55</v>
      </c>
      <c r="C12" s="14" t="s">
        <v>57</v>
      </c>
      <c r="D12" s="16" t="s">
        <v>61</v>
      </c>
      <c r="E12" s="1" t="s">
        <v>123</v>
      </c>
      <c r="F12" s="16" t="s">
        <v>62</v>
      </c>
      <c r="G12" s="1" t="s">
        <v>62</v>
      </c>
      <c r="H12" s="1" t="s">
        <v>74</v>
      </c>
      <c r="I12" s="9">
        <v>13000000</v>
      </c>
      <c r="J12" s="1">
        <v>0</v>
      </c>
      <c r="K12" s="2">
        <v>0</v>
      </c>
      <c r="L12" s="2">
        <v>0</v>
      </c>
      <c r="M12" s="31">
        <f t="shared" si="0"/>
        <v>13000000</v>
      </c>
      <c r="N12" s="1">
        <v>57428933</v>
      </c>
      <c r="O12" s="1" t="s">
        <v>390</v>
      </c>
      <c r="P12" s="1" t="s">
        <v>656</v>
      </c>
      <c r="Q12" s="3">
        <v>44946</v>
      </c>
      <c r="R12" s="3">
        <v>44946</v>
      </c>
      <c r="S12" s="3">
        <v>45093</v>
      </c>
      <c r="T12" s="3" t="s">
        <v>1208</v>
      </c>
      <c r="U12" s="30">
        <v>0</v>
      </c>
      <c r="V12" s="9">
        <v>0</v>
      </c>
      <c r="W12" s="9">
        <v>13000000</v>
      </c>
      <c r="X12" s="33">
        <v>7.4829931972789115E-2</v>
      </c>
      <c r="Y12" s="1">
        <v>57435262</v>
      </c>
      <c r="Z12" s="1" t="s">
        <v>896</v>
      </c>
      <c r="AA12" s="1" t="s">
        <v>892</v>
      </c>
      <c r="AB12" s="1" t="s">
        <v>892</v>
      </c>
      <c r="AC12" s="3" t="s">
        <v>1208</v>
      </c>
      <c r="AD12" s="15" t="s">
        <v>951</v>
      </c>
      <c r="AE12" s="15" t="s">
        <v>891</v>
      </c>
      <c r="AF12" s="15" t="s">
        <v>891</v>
      </c>
    </row>
    <row r="13" spans="1:32" s="4" customFormat="1" x14ac:dyDescent="0.3">
      <c r="A13" s="16">
        <v>891780111</v>
      </c>
      <c r="B13" s="16" t="s">
        <v>55</v>
      </c>
      <c r="C13" s="14" t="s">
        <v>57</v>
      </c>
      <c r="D13" s="16" t="s">
        <v>61</v>
      </c>
      <c r="E13" s="1" t="s">
        <v>124</v>
      </c>
      <c r="F13" s="16" t="s">
        <v>62</v>
      </c>
      <c r="G13" s="1" t="s">
        <v>62</v>
      </c>
      <c r="H13" s="1" t="s">
        <v>74</v>
      </c>
      <c r="I13" s="9">
        <v>13833000</v>
      </c>
      <c r="J13" s="1">
        <v>0</v>
      </c>
      <c r="K13" s="2">
        <v>0</v>
      </c>
      <c r="L13" s="2">
        <v>0</v>
      </c>
      <c r="M13" s="31">
        <f t="shared" si="0"/>
        <v>13833000</v>
      </c>
      <c r="N13" s="1">
        <v>1082941397</v>
      </c>
      <c r="O13" s="1" t="s">
        <v>391</v>
      </c>
      <c r="P13" s="1" t="s">
        <v>657</v>
      </c>
      <c r="Q13" s="3">
        <v>44946</v>
      </c>
      <c r="R13" s="3">
        <v>44946</v>
      </c>
      <c r="S13" s="3">
        <v>45093</v>
      </c>
      <c r="T13" s="3" t="s">
        <v>1208</v>
      </c>
      <c r="U13" s="30">
        <v>0</v>
      </c>
      <c r="V13" s="9">
        <v>0</v>
      </c>
      <c r="W13" s="9">
        <v>13833000</v>
      </c>
      <c r="X13" s="33">
        <v>7.4829931972789115E-2</v>
      </c>
      <c r="Y13" s="1">
        <v>57435262</v>
      </c>
      <c r="Z13" s="1" t="s">
        <v>896</v>
      </c>
      <c r="AA13" s="1" t="s">
        <v>892</v>
      </c>
      <c r="AB13" s="1" t="s">
        <v>892</v>
      </c>
      <c r="AC13" s="3" t="s">
        <v>1208</v>
      </c>
      <c r="AD13" s="15" t="s">
        <v>952</v>
      </c>
      <c r="AE13" s="15" t="s">
        <v>891</v>
      </c>
      <c r="AF13" s="15" t="s">
        <v>891</v>
      </c>
    </row>
    <row r="14" spans="1:32" s="4" customFormat="1" x14ac:dyDescent="0.3">
      <c r="A14" s="16">
        <v>891780111</v>
      </c>
      <c r="B14" s="16" t="s">
        <v>55</v>
      </c>
      <c r="C14" s="14" t="s">
        <v>57</v>
      </c>
      <c r="D14" s="16" t="s">
        <v>61</v>
      </c>
      <c r="E14" s="1" t="s">
        <v>125</v>
      </c>
      <c r="F14" s="16" t="s">
        <v>62</v>
      </c>
      <c r="G14" s="1" t="s">
        <v>62</v>
      </c>
      <c r="H14" s="1" t="s">
        <v>74</v>
      </c>
      <c r="I14" s="9">
        <v>35737000</v>
      </c>
      <c r="J14" s="1">
        <v>0</v>
      </c>
      <c r="K14" s="2">
        <v>0</v>
      </c>
      <c r="L14" s="2">
        <v>0</v>
      </c>
      <c r="M14" s="31">
        <f t="shared" si="0"/>
        <v>35737000</v>
      </c>
      <c r="N14" s="1">
        <v>85468614</v>
      </c>
      <c r="O14" s="1" t="s">
        <v>392</v>
      </c>
      <c r="P14" s="1" t="s">
        <v>658</v>
      </c>
      <c r="Q14" s="3">
        <v>44946</v>
      </c>
      <c r="R14" s="3">
        <v>44946</v>
      </c>
      <c r="S14" s="3">
        <v>45093</v>
      </c>
      <c r="T14" s="3" t="s">
        <v>1208</v>
      </c>
      <c r="U14" s="30">
        <v>0</v>
      </c>
      <c r="V14" s="9">
        <v>0</v>
      </c>
      <c r="W14" s="9">
        <v>35737000</v>
      </c>
      <c r="X14" s="33">
        <v>7.4829931972789115E-2</v>
      </c>
      <c r="Y14" s="1">
        <v>85455983</v>
      </c>
      <c r="Z14" s="1" t="s">
        <v>894</v>
      </c>
      <c r="AA14" s="1" t="s">
        <v>892</v>
      </c>
      <c r="AB14" s="1" t="s">
        <v>892</v>
      </c>
      <c r="AC14" s="3" t="s">
        <v>1208</v>
      </c>
      <c r="AD14" s="15" t="s">
        <v>1210</v>
      </c>
      <c r="AE14" s="15" t="s">
        <v>891</v>
      </c>
      <c r="AF14" s="15" t="s">
        <v>891</v>
      </c>
    </row>
    <row r="15" spans="1:32" s="4" customFormat="1" x14ac:dyDescent="0.3">
      <c r="A15" s="16">
        <v>891780111</v>
      </c>
      <c r="B15" s="16" t="s">
        <v>55</v>
      </c>
      <c r="C15" s="14" t="s">
        <v>57</v>
      </c>
      <c r="D15" s="16" t="s">
        <v>61</v>
      </c>
      <c r="E15" s="1" t="s">
        <v>126</v>
      </c>
      <c r="F15" s="16" t="s">
        <v>62</v>
      </c>
      <c r="G15" s="1" t="s">
        <v>62</v>
      </c>
      <c r="H15" s="1" t="s">
        <v>74</v>
      </c>
      <c r="I15" s="9">
        <v>2700000</v>
      </c>
      <c r="J15" s="1">
        <v>0</v>
      </c>
      <c r="K15" s="2">
        <v>0</v>
      </c>
      <c r="L15" s="2">
        <v>0</v>
      </c>
      <c r="M15" s="31">
        <f t="shared" si="0"/>
        <v>2700000</v>
      </c>
      <c r="N15" s="1">
        <v>7601477</v>
      </c>
      <c r="O15" s="1" t="s">
        <v>393</v>
      </c>
      <c r="P15" s="1" t="s">
        <v>659</v>
      </c>
      <c r="Q15" s="3">
        <v>44946</v>
      </c>
      <c r="R15" s="3">
        <v>44946</v>
      </c>
      <c r="S15" s="3">
        <v>44952</v>
      </c>
      <c r="T15" s="3" t="s">
        <v>1208</v>
      </c>
      <c r="U15" s="30">
        <v>0</v>
      </c>
      <c r="V15" s="9">
        <v>0</v>
      </c>
      <c r="W15" s="9">
        <v>2700000</v>
      </c>
      <c r="X15" s="33">
        <v>1</v>
      </c>
      <c r="Y15" s="1">
        <v>41947381</v>
      </c>
      <c r="Z15" s="1" t="s">
        <v>897</v>
      </c>
      <c r="AA15" s="1" t="s">
        <v>892</v>
      </c>
      <c r="AB15" s="1" t="s">
        <v>892</v>
      </c>
      <c r="AC15" s="3" t="s">
        <v>1208</v>
      </c>
      <c r="AD15" s="15" t="s">
        <v>953</v>
      </c>
      <c r="AE15" s="15" t="s">
        <v>891</v>
      </c>
      <c r="AF15" s="15" t="s">
        <v>891</v>
      </c>
    </row>
    <row r="16" spans="1:32" s="4" customFormat="1" x14ac:dyDescent="0.3">
      <c r="A16" s="16">
        <v>891780111</v>
      </c>
      <c r="B16" s="16" t="s">
        <v>55</v>
      </c>
      <c r="C16" s="14" t="s">
        <v>57</v>
      </c>
      <c r="D16" s="16" t="s">
        <v>61</v>
      </c>
      <c r="E16" s="1" t="s">
        <v>127</v>
      </c>
      <c r="F16" s="16" t="s">
        <v>62</v>
      </c>
      <c r="G16" s="1" t="s">
        <v>62</v>
      </c>
      <c r="H16" s="1" t="s">
        <v>74</v>
      </c>
      <c r="I16" s="9">
        <v>2700000</v>
      </c>
      <c r="J16" s="1">
        <v>0</v>
      </c>
      <c r="K16" s="2">
        <v>0</v>
      </c>
      <c r="L16" s="2">
        <v>0</v>
      </c>
      <c r="M16" s="31">
        <f t="shared" si="0"/>
        <v>2700000</v>
      </c>
      <c r="N16" s="1">
        <v>40935960</v>
      </c>
      <c r="O16" s="1" t="s">
        <v>394</v>
      </c>
      <c r="P16" s="1" t="s">
        <v>660</v>
      </c>
      <c r="Q16" s="3">
        <v>44946</v>
      </c>
      <c r="R16" s="3">
        <v>44946</v>
      </c>
      <c r="S16" s="3">
        <v>44952</v>
      </c>
      <c r="T16" s="3" t="s">
        <v>1208</v>
      </c>
      <c r="U16" s="30">
        <v>0</v>
      </c>
      <c r="V16" s="9">
        <v>0</v>
      </c>
      <c r="W16" s="9">
        <v>2700000</v>
      </c>
      <c r="X16" s="33">
        <v>1</v>
      </c>
      <c r="Y16" s="1">
        <v>41947381</v>
      </c>
      <c r="Z16" s="1" t="s">
        <v>897</v>
      </c>
      <c r="AA16" s="1" t="s">
        <v>892</v>
      </c>
      <c r="AB16" s="1" t="s">
        <v>892</v>
      </c>
      <c r="AC16" s="3" t="s">
        <v>1208</v>
      </c>
      <c r="AD16" s="15" t="s">
        <v>954</v>
      </c>
      <c r="AE16" s="15" t="s">
        <v>891</v>
      </c>
      <c r="AF16" s="15" t="s">
        <v>891</v>
      </c>
    </row>
    <row r="17" spans="1:32" s="4" customFormat="1" x14ac:dyDescent="0.3">
      <c r="A17" s="16">
        <v>891780111</v>
      </c>
      <c r="B17" s="16" t="s">
        <v>55</v>
      </c>
      <c r="C17" s="14" t="s">
        <v>57</v>
      </c>
      <c r="D17" s="16" t="s">
        <v>61</v>
      </c>
      <c r="E17" s="1" t="s">
        <v>128</v>
      </c>
      <c r="F17" s="16" t="s">
        <v>62</v>
      </c>
      <c r="G17" s="1" t="s">
        <v>62</v>
      </c>
      <c r="H17" s="1" t="s">
        <v>74</v>
      </c>
      <c r="I17" s="9">
        <v>2700000</v>
      </c>
      <c r="J17" s="1">
        <v>0</v>
      </c>
      <c r="K17" s="2">
        <v>0</v>
      </c>
      <c r="L17" s="2">
        <v>0</v>
      </c>
      <c r="M17" s="31">
        <f t="shared" si="0"/>
        <v>2700000</v>
      </c>
      <c r="N17" s="1">
        <v>1082905987</v>
      </c>
      <c r="O17" s="1" t="s">
        <v>395</v>
      </c>
      <c r="P17" s="1" t="s">
        <v>661</v>
      </c>
      <c r="Q17" s="3">
        <v>44946</v>
      </c>
      <c r="R17" s="3">
        <v>44946</v>
      </c>
      <c r="S17" s="3">
        <v>44952</v>
      </c>
      <c r="T17" s="3" t="s">
        <v>1208</v>
      </c>
      <c r="U17" s="30">
        <v>0</v>
      </c>
      <c r="V17" s="9">
        <v>0</v>
      </c>
      <c r="W17" s="9">
        <v>2700000</v>
      </c>
      <c r="X17" s="33">
        <v>1</v>
      </c>
      <c r="Y17" s="1">
        <v>41947381</v>
      </c>
      <c r="Z17" s="1" t="s">
        <v>897</v>
      </c>
      <c r="AA17" s="1" t="s">
        <v>892</v>
      </c>
      <c r="AB17" s="1" t="s">
        <v>892</v>
      </c>
      <c r="AC17" s="3" t="s">
        <v>1208</v>
      </c>
      <c r="AD17" s="15" t="s">
        <v>955</v>
      </c>
      <c r="AE17" s="15" t="s">
        <v>891</v>
      </c>
      <c r="AF17" s="15" t="s">
        <v>891</v>
      </c>
    </row>
    <row r="18" spans="1:32" s="4" customFormat="1" x14ac:dyDescent="0.3">
      <c r="A18" s="16">
        <v>891780111</v>
      </c>
      <c r="B18" s="16" t="s">
        <v>55</v>
      </c>
      <c r="C18" s="14" t="s">
        <v>57</v>
      </c>
      <c r="D18" s="16" t="s">
        <v>61</v>
      </c>
      <c r="E18" s="1" t="s">
        <v>129</v>
      </c>
      <c r="F18" s="16" t="s">
        <v>62</v>
      </c>
      <c r="G18" s="1" t="s">
        <v>62</v>
      </c>
      <c r="H18" s="1" t="s">
        <v>74</v>
      </c>
      <c r="I18" s="9">
        <v>2700000</v>
      </c>
      <c r="J18" s="1">
        <v>0</v>
      </c>
      <c r="K18" s="2">
        <v>0</v>
      </c>
      <c r="L18" s="2">
        <v>0</v>
      </c>
      <c r="M18" s="31">
        <f t="shared" ref="M18:M81" si="1">I18+K18-L18</f>
        <v>2700000</v>
      </c>
      <c r="N18" s="1">
        <v>1082912086</v>
      </c>
      <c r="O18" s="1" t="s">
        <v>396</v>
      </c>
      <c r="P18" s="1" t="s">
        <v>661</v>
      </c>
      <c r="Q18" s="3">
        <v>44946</v>
      </c>
      <c r="R18" s="3">
        <v>44946</v>
      </c>
      <c r="S18" s="3">
        <v>44952</v>
      </c>
      <c r="T18" s="3" t="s">
        <v>1208</v>
      </c>
      <c r="U18" s="30">
        <v>0</v>
      </c>
      <c r="V18" s="9">
        <v>0</v>
      </c>
      <c r="W18" s="9">
        <v>2700000</v>
      </c>
      <c r="X18" s="33">
        <v>1</v>
      </c>
      <c r="Y18" s="1">
        <v>41947381</v>
      </c>
      <c r="Z18" s="1" t="s">
        <v>897</v>
      </c>
      <c r="AA18" s="1" t="s">
        <v>892</v>
      </c>
      <c r="AB18" s="1" t="s">
        <v>892</v>
      </c>
      <c r="AC18" s="3" t="s">
        <v>1208</v>
      </c>
      <c r="AD18" s="15" t="s">
        <v>1211</v>
      </c>
      <c r="AE18" s="15" t="s">
        <v>891</v>
      </c>
      <c r="AF18" s="15" t="s">
        <v>891</v>
      </c>
    </row>
    <row r="19" spans="1:32" s="4" customFormat="1" x14ac:dyDescent="0.3">
      <c r="A19" s="16">
        <v>891780111</v>
      </c>
      <c r="B19" s="16" t="s">
        <v>55</v>
      </c>
      <c r="C19" s="14" t="s">
        <v>57</v>
      </c>
      <c r="D19" s="16" t="s">
        <v>61</v>
      </c>
      <c r="E19" s="1" t="s">
        <v>130</v>
      </c>
      <c r="F19" s="16" t="s">
        <v>62</v>
      </c>
      <c r="G19" s="1" t="s">
        <v>62</v>
      </c>
      <c r="H19" s="1" t="s">
        <v>74</v>
      </c>
      <c r="I19" s="9">
        <v>2700000</v>
      </c>
      <c r="J19" s="1">
        <v>0</v>
      </c>
      <c r="K19" s="2">
        <v>0</v>
      </c>
      <c r="L19" s="2">
        <v>0</v>
      </c>
      <c r="M19" s="31">
        <f t="shared" si="1"/>
        <v>2700000</v>
      </c>
      <c r="N19" s="1">
        <v>63549864</v>
      </c>
      <c r="O19" s="1" t="s">
        <v>397</v>
      </c>
      <c r="P19" s="1" t="s">
        <v>662</v>
      </c>
      <c r="Q19" s="3">
        <v>44946</v>
      </c>
      <c r="R19" s="3">
        <v>44946</v>
      </c>
      <c r="S19" s="3">
        <v>44952</v>
      </c>
      <c r="T19" s="3" t="s">
        <v>1208</v>
      </c>
      <c r="U19" s="30">
        <v>0</v>
      </c>
      <c r="V19" s="9">
        <v>0</v>
      </c>
      <c r="W19" s="9">
        <v>2700000</v>
      </c>
      <c r="X19" s="33">
        <v>1</v>
      </c>
      <c r="Y19" s="1">
        <v>41947381</v>
      </c>
      <c r="Z19" s="1" t="s">
        <v>897</v>
      </c>
      <c r="AA19" s="1" t="s">
        <v>892</v>
      </c>
      <c r="AB19" s="1" t="s">
        <v>892</v>
      </c>
      <c r="AC19" s="3" t="s">
        <v>1208</v>
      </c>
      <c r="AD19" s="15" t="s">
        <v>1211</v>
      </c>
      <c r="AE19" s="15" t="s">
        <v>891</v>
      </c>
      <c r="AF19" s="15" t="s">
        <v>891</v>
      </c>
    </row>
    <row r="20" spans="1:32" s="4" customFormat="1" x14ac:dyDescent="0.3">
      <c r="A20" s="16">
        <v>891780111</v>
      </c>
      <c r="B20" s="16" t="s">
        <v>55</v>
      </c>
      <c r="C20" s="14" t="s">
        <v>57</v>
      </c>
      <c r="D20" s="16" t="s">
        <v>61</v>
      </c>
      <c r="E20" s="1" t="s">
        <v>131</v>
      </c>
      <c r="F20" s="16" t="s">
        <v>62</v>
      </c>
      <c r="G20" s="1" t="s">
        <v>62</v>
      </c>
      <c r="H20" s="1" t="s">
        <v>74</v>
      </c>
      <c r="I20" s="9">
        <v>2700000</v>
      </c>
      <c r="J20" s="1">
        <v>0</v>
      </c>
      <c r="K20" s="2">
        <v>0</v>
      </c>
      <c r="L20" s="2">
        <v>0</v>
      </c>
      <c r="M20" s="31">
        <f t="shared" si="1"/>
        <v>2700000</v>
      </c>
      <c r="N20" s="1">
        <v>1082926063</v>
      </c>
      <c r="O20" s="1" t="s">
        <v>398</v>
      </c>
      <c r="P20" s="1" t="s">
        <v>661</v>
      </c>
      <c r="Q20" s="3">
        <v>44946</v>
      </c>
      <c r="R20" s="3">
        <v>44946</v>
      </c>
      <c r="S20" s="3">
        <v>44952</v>
      </c>
      <c r="T20" s="3" t="s">
        <v>1208</v>
      </c>
      <c r="U20" s="30">
        <v>0</v>
      </c>
      <c r="V20" s="9">
        <v>0</v>
      </c>
      <c r="W20" s="9">
        <v>2700000</v>
      </c>
      <c r="X20" s="33">
        <v>1</v>
      </c>
      <c r="Y20" s="1">
        <v>41947381</v>
      </c>
      <c r="Z20" s="1" t="s">
        <v>897</v>
      </c>
      <c r="AA20" s="1" t="s">
        <v>892</v>
      </c>
      <c r="AB20" s="1" t="s">
        <v>892</v>
      </c>
      <c r="AC20" s="3" t="s">
        <v>1208</v>
      </c>
      <c r="AD20" s="15" t="s">
        <v>956</v>
      </c>
      <c r="AE20" s="15" t="s">
        <v>891</v>
      </c>
      <c r="AF20" s="15" t="s">
        <v>891</v>
      </c>
    </row>
    <row r="21" spans="1:32" s="4" customFormat="1" x14ac:dyDescent="0.3">
      <c r="A21" s="16">
        <v>891780111</v>
      </c>
      <c r="B21" s="16" t="s">
        <v>55</v>
      </c>
      <c r="C21" s="14" t="s">
        <v>57</v>
      </c>
      <c r="D21" s="16" t="s">
        <v>61</v>
      </c>
      <c r="E21" s="1" t="s">
        <v>132</v>
      </c>
      <c r="F21" s="16" t="s">
        <v>62</v>
      </c>
      <c r="G21" s="1" t="s">
        <v>62</v>
      </c>
      <c r="H21" s="1" t="s">
        <v>74</v>
      </c>
      <c r="I21" s="9">
        <v>2700000</v>
      </c>
      <c r="J21" s="1">
        <v>0</v>
      </c>
      <c r="K21" s="2">
        <v>0</v>
      </c>
      <c r="L21" s="2">
        <v>0</v>
      </c>
      <c r="M21" s="31">
        <f t="shared" si="1"/>
        <v>2700000</v>
      </c>
      <c r="N21" s="1">
        <v>57466769</v>
      </c>
      <c r="O21" s="1" t="s">
        <v>399</v>
      </c>
      <c r="P21" s="1" t="s">
        <v>661</v>
      </c>
      <c r="Q21" s="3">
        <v>44946</v>
      </c>
      <c r="R21" s="3">
        <v>44946</v>
      </c>
      <c r="S21" s="3">
        <v>44952</v>
      </c>
      <c r="T21" s="3" t="s">
        <v>1208</v>
      </c>
      <c r="U21" s="30">
        <v>0</v>
      </c>
      <c r="V21" s="9">
        <v>0</v>
      </c>
      <c r="W21" s="9">
        <v>2700000</v>
      </c>
      <c r="X21" s="33">
        <v>1</v>
      </c>
      <c r="Y21" s="1">
        <v>41947381</v>
      </c>
      <c r="Z21" s="1" t="s">
        <v>897</v>
      </c>
      <c r="AA21" s="1" t="s">
        <v>892</v>
      </c>
      <c r="AB21" s="1" t="s">
        <v>892</v>
      </c>
      <c r="AC21" s="3" t="s">
        <v>1208</v>
      </c>
      <c r="AD21" s="15" t="s">
        <v>957</v>
      </c>
      <c r="AE21" s="15" t="s">
        <v>891</v>
      </c>
      <c r="AF21" s="15" t="s">
        <v>891</v>
      </c>
    </row>
    <row r="22" spans="1:32" s="4" customFormat="1" x14ac:dyDescent="0.3">
      <c r="A22" s="16">
        <v>891780111</v>
      </c>
      <c r="B22" s="16" t="s">
        <v>55</v>
      </c>
      <c r="C22" s="14" t="s">
        <v>57</v>
      </c>
      <c r="D22" s="16" t="s">
        <v>61</v>
      </c>
      <c r="E22" s="1" t="s">
        <v>133</v>
      </c>
      <c r="F22" s="16" t="s">
        <v>62</v>
      </c>
      <c r="G22" s="1" t="s">
        <v>62</v>
      </c>
      <c r="H22" s="1" t="s">
        <v>74</v>
      </c>
      <c r="I22" s="9">
        <v>2700000</v>
      </c>
      <c r="J22" s="1">
        <v>0</v>
      </c>
      <c r="K22" s="2">
        <v>0</v>
      </c>
      <c r="L22" s="2">
        <v>0</v>
      </c>
      <c r="M22" s="31">
        <f t="shared" si="1"/>
        <v>2700000</v>
      </c>
      <c r="N22" s="1">
        <v>1083567101</v>
      </c>
      <c r="O22" s="1" t="s">
        <v>400</v>
      </c>
      <c r="P22" s="1" t="s">
        <v>661</v>
      </c>
      <c r="Q22" s="3">
        <v>44946</v>
      </c>
      <c r="R22" s="3">
        <v>44946</v>
      </c>
      <c r="S22" s="3">
        <v>44952</v>
      </c>
      <c r="T22" s="3" t="s">
        <v>1208</v>
      </c>
      <c r="U22" s="30">
        <v>0</v>
      </c>
      <c r="V22" s="9">
        <v>0</v>
      </c>
      <c r="W22" s="9">
        <v>2700000</v>
      </c>
      <c r="X22" s="33">
        <v>1</v>
      </c>
      <c r="Y22" s="1">
        <v>41947381</v>
      </c>
      <c r="Z22" s="1" t="s">
        <v>897</v>
      </c>
      <c r="AA22" s="1" t="s">
        <v>892</v>
      </c>
      <c r="AB22" s="1" t="s">
        <v>892</v>
      </c>
      <c r="AC22" s="3" t="s">
        <v>1208</v>
      </c>
      <c r="AD22" s="15" t="s">
        <v>958</v>
      </c>
      <c r="AE22" s="15" t="s">
        <v>891</v>
      </c>
      <c r="AF22" s="15" t="s">
        <v>891</v>
      </c>
    </row>
    <row r="23" spans="1:32" s="4" customFormat="1" x14ac:dyDescent="0.3">
      <c r="A23" s="16">
        <v>891780111</v>
      </c>
      <c r="B23" s="16" t="s">
        <v>55</v>
      </c>
      <c r="C23" s="14" t="s">
        <v>57</v>
      </c>
      <c r="D23" s="16" t="s">
        <v>61</v>
      </c>
      <c r="E23" s="1" t="s">
        <v>134</v>
      </c>
      <c r="F23" s="16" t="s">
        <v>62</v>
      </c>
      <c r="G23" s="1" t="s">
        <v>62</v>
      </c>
      <c r="H23" s="1" t="s">
        <v>74</v>
      </c>
      <c r="I23" s="9">
        <v>2700000</v>
      </c>
      <c r="J23" s="1">
        <v>0</v>
      </c>
      <c r="K23" s="2">
        <v>0</v>
      </c>
      <c r="L23" s="2">
        <v>0</v>
      </c>
      <c r="M23" s="31">
        <f t="shared" si="1"/>
        <v>2700000</v>
      </c>
      <c r="N23" s="1">
        <v>84457565</v>
      </c>
      <c r="O23" s="1" t="s">
        <v>401</v>
      </c>
      <c r="P23" s="1" t="s">
        <v>661</v>
      </c>
      <c r="Q23" s="3">
        <v>44946</v>
      </c>
      <c r="R23" s="3">
        <v>44946</v>
      </c>
      <c r="S23" s="3">
        <v>44952</v>
      </c>
      <c r="T23" s="3" t="s">
        <v>1208</v>
      </c>
      <c r="U23" s="30">
        <v>0</v>
      </c>
      <c r="V23" s="9">
        <v>0</v>
      </c>
      <c r="W23" s="9">
        <v>2700000</v>
      </c>
      <c r="X23" s="33">
        <v>1</v>
      </c>
      <c r="Y23" s="1">
        <v>41947381</v>
      </c>
      <c r="Z23" s="1" t="s">
        <v>897</v>
      </c>
      <c r="AA23" s="1" t="s">
        <v>892</v>
      </c>
      <c r="AB23" s="1" t="s">
        <v>892</v>
      </c>
      <c r="AC23" s="3" t="s">
        <v>1208</v>
      </c>
      <c r="AD23" s="15" t="s">
        <v>959</v>
      </c>
      <c r="AE23" s="15" t="s">
        <v>891</v>
      </c>
      <c r="AF23" s="15" t="s">
        <v>891</v>
      </c>
    </row>
    <row r="24" spans="1:32" s="4" customFormat="1" x14ac:dyDescent="0.3">
      <c r="A24" s="16">
        <v>891780111</v>
      </c>
      <c r="B24" s="16" t="s">
        <v>55</v>
      </c>
      <c r="C24" s="14" t="s">
        <v>57</v>
      </c>
      <c r="D24" s="16" t="s">
        <v>61</v>
      </c>
      <c r="E24" s="1" t="s">
        <v>135</v>
      </c>
      <c r="F24" s="16" t="s">
        <v>62</v>
      </c>
      <c r="G24" s="1" t="s">
        <v>62</v>
      </c>
      <c r="H24" s="1" t="s">
        <v>74</v>
      </c>
      <c r="I24" s="9">
        <v>2700000</v>
      </c>
      <c r="J24" s="1">
        <v>0</v>
      </c>
      <c r="K24" s="2">
        <v>0</v>
      </c>
      <c r="L24" s="2">
        <v>0</v>
      </c>
      <c r="M24" s="31">
        <f t="shared" si="1"/>
        <v>2700000</v>
      </c>
      <c r="N24" s="1">
        <v>1082963429</v>
      </c>
      <c r="O24" s="1" t="s">
        <v>402</v>
      </c>
      <c r="P24" s="1" t="s">
        <v>661</v>
      </c>
      <c r="Q24" s="3">
        <v>44946</v>
      </c>
      <c r="R24" s="3">
        <v>44946</v>
      </c>
      <c r="S24" s="3">
        <v>44956</v>
      </c>
      <c r="T24" s="3" t="s">
        <v>1208</v>
      </c>
      <c r="U24" s="30">
        <v>0</v>
      </c>
      <c r="V24" s="9">
        <v>0</v>
      </c>
      <c r="W24" s="9">
        <v>2700000</v>
      </c>
      <c r="X24" s="33">
        <v>1</v>
      </c>
      <c r="Y24" s="1">
        <v>41947381</v>
      </c>
      <c r="Z24" s="1" t="s">
        <v>897</v>
      </c>
      <c r="AA24" s="1" t="s">
        <v>892</v>
      </c>
      <c r="AB24" s="1" t="s">
        <v>892</v>
      </c>
      <c r="AC24" s="3" t="s">
        <v>1208</v>
      </c>
      <c r="AD24" s="15" t="s">
        <v>960</v>
      </c>
      <c r="AE24" s="15" t="s">
        <v>891</v>
      </c>
      <c r="AF24" s="15" t="s">
        <v>891</v>
      </c>
    </row>
    <row r="25" spans="1:32" s="4" customFormat="1" x14ac:dyDescent="0.3">
      <c r="A25" s="16">
        <v>891780111</v>
      </c>
      <c r="B25" s="16" t="s">
        <v>55</v>
      </c>
      <c r="C25" s="14" t="s">
        <v>57</v>
      </c>
      <c r="D25" s="16" t="s">
        <v>61</v>
      </c>
      <c r="E25" s="1" t="s">
        <v>136</v>
      </c>
      <c r="F25" s="16" t="s">
        <v>62</v>
      </c>
      <c r="G25" s="1" t="s">
        <v>62</v>
      </c>
      <c r="H25" s="1" t="s">
        <v>74</v>
      </c>
      <c r="I25" s="9">
        <v>3600000</v>
      </c>
      <c r="J25" s="1">
        <v>0</v>
      </c>
      <c r="K25" s="2">
        <v>0</v>
      </c>
      <c r="L25" s="2">
        <v>0</v>
      </c>
      <c r="M25" s="31">
        <f t="shared" si="1"/>
        <v>3600000</v>
      </c>
      <c r="N25" s="1">
        <v>55231310</v>
      </c>
      <c r="O25" s="1" t="s">
        <v>403</v>
      </c>
      <c r="P25" s="1" t="s">
        <v>663</v>
      </c>
      <c r="Q25" s="3">
        <v>44946</v>
      </c>
      <c r="R25" s="3">
        <v>44946</v>
      </c>
      <c r="S25" s="3">
        <v>44956</v>
      </c>
      <c r="T25" s="3" t="s">
        <v>1208</v>
      </c>
      <c r="U25" s="30">
        <v>0</v>
      </c>
      <c r="V25" s="9">
        <v>0</v>
      </c>
      <c r="W25" s="9">
        <v>3600000</v>
      </c>
      <c r="X25" s="33">
        <v>1</v>
      </c>
      <c r="Y25" s="1">
        <v>41947381</v>
      </c>
      <c r="Z25" s="1" t="s">
        <v>897</v>
      </c>
      <c r="AA25" s="1" t="s">
        <v>892</v>
      </c>
      <c r="AB25" s="1" t="s">
        <v>892</v>
      </c>
      <c r="AC25" s="3" t="s">
        <v>1208</v>
      </c>
      <c r="AD25" s="15" t="s">
        <v>961</v>
      </c>
      <c r="AE25" s="15" t="s">
        <v>891</v>
      </c>
      <c r="AF25" s="15" t="s">
        <v>891</v>
      </c>
    </row>
    <row r="26" spans="1:32" s="4" customFormat="1" x14ac:dyDescent="0.3">
      <c r="A26" s="16">
        <v>891780111</v>
      </c>
      <c r="B26" s="16" t="s">
        <v>55</v>
      </c>
      <c r="C26" s="14" t="s">
        <v>57</v>
      </c>
      <c r="D26" s="16" t="s">
        <v>61</v>
      </c>
      <c r="E26" s="1" t="s">
        <v>137</v>
      </c>
      <c r="F26" s="16" t="s">
        <v>62</v>
      </c>
      <c r="G26" s="1" t="s">
        <v>62</v>
      </c>
      <c r="H26" s="1" t="s">
        <v>74</v>
      </c>
      <c r="I26" s="9">
        <v>3600000</v>
      </c>
      <c r="J26" s="1">
        <v>0</v>
      </c>
      <c r="K26" s="2">
        <v>0</v>
      </c>
      <c r="L26" s="2">
        <v>0</v>
      </c>
      <c r="M26" s="31">
        <f t="shared" si="1"/>
        <v>3600000</v>
      </c>
      <c r="N26" s="1">
        <v>36669052</v>
      </c>
      <c r="O26" s="1" t="s">
        <v>404</v>
      </c>
      <c r="P26" s="1" t="s">
        <v>663</v>
      </c>
      <c r="Q26" s="3">
        <v>44946</v>
      </c>
      <c r="R26" s="3">
        <v>44946</v>
      </c>
      <c r="S26" s="3">
        <v>44956</v>
      </c>
      <c r="T26" s="3" t="s">
        <v>1208</v>
      </c>
      <c r="U26" s="30">
        <v>0</v>
      </c>
      <c r="V26" s="9">
        <v>0</v>
      </c>
      <c r="W26" s="9">
        <v>3600000</v>
      </c>
      <c r="X26" s="33">
        <v>1</v>
      </c>
      <c r="Y26" s="1">
        <v>41947381</v>
      </c>
      <c r="Z26" s="1" t="s">
        <v>897</v>
      </c>
      <c r="AA26" s="1" t="s">
        <v>892</v>
      </c>
      <c r="AB26" s="1" t="s">
        <v>892</v>
      </c>
      <c r="AC26" s="3" t="s">
        <v>1208</v>
      </c>
      <c r="AD26" s="15" t="s">
        <v>962</v>
      </c>
      <c r="AE26" s="15" t="s">
        <v>891</v>
      </c>
      <c r="AF26" s="15" t="s">
        <v>891</v>
      </c>
    </row>
    <row r="27" spans="1:32" s="4" customFormat="1" x14ac:dyDescent="0.3">
      <c r="A27" s="16">
        <v>891780111</v>
      </c>
      <c r="B27" s="16" t="s">
        <v>55</v>
      </c>
      <c r="C27" s="14" t="s">
        <v>57</v>
      </c>
      <c r="D27" s="16" t="s">
        <v>61</v>
      </c>
      <c r="E27" s="1" t="s">
        <v>138</v>
      </c>
      <c r="F27" s="16" t="s">
        <v>62</v>
      </c>
      <c r="G27" s="1" t="s">
        <v>62</v>
      </c>
      <c r="H27" s="1" t="s">
        <v>74</v>
      </c>
      <c r="I27" s="9">
        <v>3600000</v>
      </c>
      <c r="J27" s="1">
        <v>0</v>
      </c>
      <c r="K27" s="2">
        <v>0</v>
      </c>
      <c r="L27" s="2">
        <v>0</v>
      </c>
      <c r="M27" s="31">
        <f t="shared" si="1"/>
        <v>3600000</v>
      </c>
      <c r="N27" s="1">
        <v>1082971502</v>
      </c>
      <c r="O27" s="1" t="s">
        <v>405</v>
      </c>
      <c r="P27" s="1" t="s">
        <v>663</v>
      </c>
      <c r="Q27" s="3">
        <v>44946</v>
      </c>
      <c r="R27" s="3">
        <v>44946</v>
      </c>
      <c r="S27" s="3">
        <v>44956</v>
      </c>
      <c r="T27" s="3" t="s">
        <v>1208</v>
      </c>
      <c r="U27" s="30">
        <v>0</v>
      </c>
      <c r="V27" s="9">
        <v>0</v>
      </c>
      <c r="W27" s="9">
        <v>3600000</v>
      </c>
      <c r="X27" s="33">
        <v>1</v>
      </c>
      <c r="Y27" s="1">
        <v>41947381</v>
      </c>
      <c r="Z27" s="1" t="s">
        <v>897</v>
      </c>
      <c r="AA27" s="1" t="s">
        <v>892</v>
      </c>
      <c r="AB27" s="1" t="s">
        <v>892</v>
      </c>
      <c r="AC27" s="3" t="s">
        <v>1208</v>
      </c>
      <c r="AD27" s="15" t="s">
        <v>963</v>
      </c>
      <c r="AE27" s="15" t="s">
        <v>891</v>
      </c>
      <c r="AF27" s="15" t="s">
        <v>891</v>
      </c>
    </row>
    <row r="28" spans="1:32" s="4" customFormat="1" x14ac:dyDescent="0.3">
      <c r="A28" s="16">
        <v>891780111</v>
      </c>
      <c r="B28" s="16" t="s">
        <v>55</v>
      </c>
      <c r="C28" s="14" t="s">
        <v>57</v>
      </c>
      <c r="D28" s="16" t="s">
        <v>61</v>
      </c>
      <c r="E28" s="1" t="s">
        <v>139</v>
      </c>
      <c r="F28" s="16" t="s">
        <v>62</v>
      </c>
      <c r="G28" s="1" t="s">
        <v>62</v>
      </c>
      <c r="H28" s="1" t="s">
        <v>74</v>
      </c>
      <c r="I28" s="9">
        <v>3600000</v>
      </c>
      <c r="J28" s="1">
        <v>0</v>
      </c>
      <c r="K28" s="2">
        <v>0</v>
      </c>
      <c r="L28" s="2">
        <v>0</v>
      </c>
      <c r="M28" s="31">
        <f t="shared" si="1"/>
        <v>3600000</v>
      </c>
      <c r="N28" s="1">
        <v>1082886955</v>
      </c>
      <c r="O28" s="1" t="s">
        <v>406</v>
      </c>
      <c r="P28" s="1" t="s">
        <v>664</v>
      </c>
      <c r="Q28" s="3">
        <v>44946</v>
      </c>
      <c r="R28" s="3">
        <v>44946</v>
      </c>
      <c r="S28" s="3">
        <v>44956</v>
      </c>
      <c r="T28" s="3" t="s">
        <v>1208</v>
      </c>
      <c r="U28" s="30">
        <v>0</v>
      </c>
      <c r="V28" s="9">
        <v>0</v>
      </c>
      <c r="W28" s="9">
        <v>3600000</v>
      </c>
      <c r="X28" s="33">
        <v>1</v>
      </c>
      <c r="Y28" s="1">
        <v>41947381</v>
      </c>
      <c r="Z28" s="1" t="s">
        <v>897</v>
      </c>
      <c r="AA28" s="1" t="s">
        <v>892</v>
      </c>
      <c r="AB28" s="1" t="s">
        <v>892</v>
      </c>
      <c r="AC28" s="3" t="s">
        <v>1208</v>
      </c>
      <c r="AD28" s="15" t="s">
        <v>964</v>
      </c>
      <c r="AE28" s="15" t="s">
        <v>891</v>
      </c>
      <c r="AF28" s="15" t="s">
        <v>891</v>
      </c>
    </row>
    <row r="29" spans="1:32" s="4" customFormat="1" x14ac:dyDescent="0.3">
      <c r="A29" s="16">
        <v>891780111</v>
      </c>
      <c r="B29" s="16" t="s">
        <v>55</v>
      </c>
      <c r="C29" s="14" t="s">
        <v>57</v>
      </c>
      <c r="D29" s="16" t="s">
        <v>61</v>
      </c>
      <c r="E29" s="1" t="s">
        <v>140</v>
      </c>
      <c r="F29" s="16" t="s">
        <v>62</v>
      </c>
      <c r="G29" s="1" t="s">
        <v>62</v>
      </c>
      <c r="H29" s="1" t="s">
        <v>74</v>
      </c>
      <c r="I29" s="9">
        <v>3700000</v>
      </c>
      <c r="J29" s="1">
        <v>0</v>
      </c>
      <c r="K29" s="2">
        <v>0</v>
      </c>
      <c r="L29" s="2">
        <v>0</v>
      </c>
      <c r="M29" s="31">
        <f t="shared" si="1"/>
        <v>3700000</v>
      </c>
      <c r="N29" s="1">
        <v>1143379940</v>
      </c>
      <c r="O29" s="1" t="s">
        <v>407</v>
      </c>
      <c r="P29" s="1" t="s">
        <v>665</v>
      </c>
      <c r="Q29" s="3">
        <v>44946</v>
      </c>
      <c r="R29" s="3">
        <v>44946</v>
      </c>
      <c r="S29" s="3">
        <v>44957</v>
      </c>
      <c r="T29" s="3" t="s">
        <v>1208</v>
      </c>
      <c r="U29" s="30">
        <v>0</v>
      </c>
      <c r="V29" s="9">
        <v>0</v>
      </c>
      <c r="W29" s="9">
        <v>3700000</v>
      </c>
      <c r="X29" s="33">
        <v>1</v>
      </c>
      <c r="Y29" s="1">
        <v>41947381</v>
      </c>
      <c r="Z29" s="1" t="s">
        <v>897</v>
      </c>
      <c r="AA29" s="1" t="s">
        <v>892</v>
      </c>
      <c r="AB29" s="1" t="s">
        <v>892</v>
      </c>
      <c r="AC29" s="3" t="s">
        <v>1208</v>
      </c>
      <c r="AD29" s="15" t="s">
        <v>965</v>
      </c>
      <c r="AE29" s="15" t="s">
        <v>891</v>
      </c>
      <c r="AF29" s="15" t="s">
        <v>891</v>
      </c>
    </row>
    <row r="30" spans="1:32" s="4" customFormat="1" x14ac:dyDescent="0.3">
      <c r="A30" s="16">
        <v>891780111</v>
      </c>
      <c r="B30" s="16" t="s">
        <v>55</v>
      </c>
      <c r="C30" s="14" t="s">
        <v>57</v>
      </c>
      <c r="D30" s="16" t="s">
        <v>61</v>
      </c>
      <c r="E30" s="1" t="s">
        <v>141</v>
      </c>
      <c r="F30" s="16" t="s">
        <v>62</v>
      </c>
      <c r="G30" s="1" t="s">
        <v>62</v>
      </c>
      <c r="H30" s="1" t="s">
        <v>74</v>
      </c>
      <c r="I30" s="9">
        <v>3700000</v>
      </c>
      <c r="J30" s="1">
        <v>0</v>
      </c>
      <c r="K30" s="2">
        <v>0</v>
      </c>
      <c r="L30" s="2">
        <v>0</v>
      </c>
      <c r="M30" s="31">
        <f t="shared" si="1"/>
        <v>3700000</v>
      </c>
      <c r="N30" s="1">
        <v>1103111491</v>
      </c>
      <c r="O30" s="1" t="s">
        <v>408</v>
      </c>
      <c r="P30" s="1" t="s">
        <v>666</v>
      </c>
      <c r="Q30" s="3">
        <v>44946</v>
      </c>
      <c r="R30" s="3">
        <v>44946</v>
      </c>
      <c r="S30" s="3">
        <v>44957</v>
      </c>
      <c r="T30" s="3" t="s">
        <v>1208</v>
      </c>
      <c r="U30" s="30">
        <v>0</v>
      </c>
      <c r="V30" s="9">
        <v>0</v>
      </c>
      <c r="W30" s="9">
        <v>3700000</v>
      </c>
      <c r="X30" s="33">
        <v>1</v>
      </c>
      <c r="Y30" s="1">
        <v>41947381</v>
      </c>
      <c r="Z30" s="1" t="s">
        <v>897</v>
      </c>
      <c r="AA30" s="1" t="s">
        <v>892</v>
      </c>
      <c r="AB30" s="1" t="s">
        <v>892</v>
      </c>
      <c r="AC30" s="3" t="s">
        <v>1208</v>
      </c>
      <c r="AD30" s="15" t="s">
        <v>966</v>
      </c>
      <c r="AE30" s="15" t="s">
        <v>891</v>
      </c>
      <c r="AF30" s="15" t="s">
        <v>891</v>
      </c>
    </row>
    <row r="31" spans="1:32" s="4" customFormat="1" x14ac:dyDescent="0.3">
      <c r="A31" s="16">
        <v>891780111</v>
      </c>
      <c r="B31" s="16" t="s">
        <v>55</v>
      </c>
      <c r="C31" s="14" t="s">
        <v>57</v>
      </c>
      <c r="D31" s="16" t="s">
        <v>61</v>
      </c>
      <c r="E31" s="1" t="s">
        <v>142</v>
      </c>
      <c r="F31" s="16" t="s">
        <v>62</v>
      </c>
      <c r="G31" s="1" t="s">
        <v>62</v>
      </c>
      <c r="H31" s="1" t="s">
        <v>74</v>
      </c>
      <c r="I31" s="9">
        <v>3700000</v>
      </c>
      <c r="J31" s="1">
        <v>0</v>
      </c>
      <c r="K31" s="2">
        <v>0</v>
      </c>
      <c r="L31" s="2">
        <v>0</v>
      </c>
      <c r="M31" s="31">
        <f t="shared" si="1"/>
        <v>3700000</v>
      </c>
      <c r="N31" s="1">
        <v>1082984559</v>
      </c>
      <c r="O31" s="1" t="s">
        <v>409</v>
      </c>
      <c r="P31" s="1" t="s">
        <v>667</v>
      </c>
      <c r="Q31" s="3">
        <v>44946</v>
      </c>
      <c r="R31" s="3">
        <v>44946</v>
      </c>
      <c r="S31" s="3">
        <v>44957</v>
      </c>
      <c r="T31" s="3" t="s">
        <v>1208</v>
      </c>
      <c r="U31" s="30">
        <v>0</v>
      </c>
      <c r="V31" s="9">
        <v>0</v>
      </c>
      <c r="W31" s="9">
        <v>3700000</v>
      </c>
      <c r="X31" s="33">
        <v>1</v>
      </c>
      <c r="Y31" s="1">
        <v>41947381</v>
      </c>
      <c r="Z31" s="1" t="s">
        <v>897</v>
      </c>
      <c r="AA31" s="1" t="s">
        <v>892</v>
      </c>
      <c r="AB31" s="1" t="s">
        <v>892</v>
      </c>
      <c r="AC31" s="3" t="s">
        <v>1208</v>
      </c>
      <c r="AD31" s="15" t="s">
        <v>967</v>
      </c>
      <c r="AE31" s="15" t="s">
        <v>891</v>
      </c>
      <c r="AF31" s="15" t="s">
        <v>891</v>
      </c>
    </row>
    <row r="32" spans="1:32" s="4" customFormat="1" x14ac:dyDescent="0.3">
      <c r="A32" s="16">
        <v>891780111</v>
      </c>
      <c r="B32" s="16" t="s">
        <v>55</v>
      </c>
      <c r="C32" s="14" t="s">
        <v>57</v>
      </c>
      <c r="D32" s="16" t="s">
        <v>61</v>
      </c>
      <c r="E32" s="1" t="s">
        <v>143</v>
      </c>
      <c r="F32" s="16" t="s">
        <v>62</v>
      </c>
      <c r="G32" s="1" t="s">
        <v>62</v>
      </c>
      <c r="H32" s="1" t="s">
        <v>74</v>
      </c>
      <c r="I32" s="9">
        <v>3700000</v>
      </c>
      <c r="J32" s="1">
        <v>0</v>
      </c>
      <c r="K32" s="2">
        <v>0</v>
      </c>
      <c r="L32" s="2">
        <v>0</v>
      </c>
      <c r="M32" s="31">
        <f t="shared" si="1"/>
        <v>3700000</v>
      </c>
      <c r="N32" s="1">
        <v>79575432</v>
      </c>
      <c r="O32" s="1" t="s">
        <v>410</v>
      </c>
      <c r="P32" s="1" t="s">
        <v>665</v>
      </c>
      <c r="Q32" s="3">
        <v>44946</v>
      </c>
      <c r="R32" s="3">
        <v>44946</v>
      </c>
      <c r="S32" s="3">
        <v>44957</v>
      </c>
      <c r="T32" s="3" t="s">
        <v>1208</v>
      </c>
      <c r="U32" s="30">
        <v>0</v>
      </c>
      <c r="V32" s="9">
        <v>0</v>
      </c>
      <c r="W32" s="9">
        <v>3700000</v>
      </c>
      <c r="X32" s="33">
        <v>1</v>
      </c>
      <c r="Y32" s="1">
        <v>41947381</v>
      </c>
      <c r="Z32" s="1" t="s">
        <v>897</v>
      </c>
      <c r="AA32" s="1" t="s">
        <v>892</v>
      </c>
      <c r="AB32" s="1" t="s">
        <v>892</v>
      </c>
      <c r="AC32" s="3" t="s">
        <v>1208</v>
      </c>
      <c r="AD32" s="15" t="s">
        <v>968</v>
      </c>
      <c r="AE32" s="15" t="s">
        <v>891</v>
      </c>
      <c r="AF32" s="15" t="s">
        <v>891</v>
      </c>
    </row>
    <row r="33" spans="1:32" s="4" customFormat="1" x14ac:dyDescent="0.3">
      <c r="A33" s="16">
        <v>891780111</v>
      </c>
      <c r="B33" s="16" t="s">
        <v>55</v>
      </c>
      <c r="C33" s="14" t="s">
        <v>57</v>
      </c>
      <c r="D33" s="16" t="s">
        <v>61</v>
      </c>
      <c r="E33" s="1" t="s">
        <v>144</v>
      </c>
      <c r="F33" s="16" t="s">
        <v>62</v>
      </c>
      <c r="G33" s="1" t="s">
        <v>62</v>
      </c>
      <c r="H33" s="1" t="s">
        <v>74</v>
      </c>
      <c r="I33" s="9">
        <v>3700000</v>
      </c>
      <c r="J33" s="1">
        <v>0</v>
      </c>
      <c r="K33" s="2">
        <v>0</v>
      </c>
      <c r="L33" s="2">
        <v>0</v>
      </c>
      <c r="M33" s="31">
        <f t="shared" si="1"/>
        <v>3700000</v>
      </c>
      <c r="N33" s="1">
        <v>1044913180</v>
      </c>
      <c r="O33" s="1" t="s">
        <v>411</v>
      </c>
      <c r="P33" s="1" t="s">
        <v>668</v>
      </c>
      <c r="Q33" s="3">
        <v>44946</v>
      </c>
      <c r="R33" s="3">
        <v>44946</v>
      </c>
      <c r="S33" s="3">
        <v>44957</v>
      </c>
      <c r="T33" s="3" t="s">
        <v>1208</v>
      </c>
      <c r="U33" s="30">
        <v>0</v>
      </c>
      <c r="V33" s="9">
        <v>0</v>
      </c>
      <c r="W33" s="9">
        <v>3700000</v>
      </c>
      <c r="X33" s="33">
        <v>1</v>
      </c>
      <c r="Y33" s="1">
        <v>41947381</v>
      </c>
      <c r="Z33" s="1" t="s">
        <v>897</v>
      </c>
      <c r="AA33" s="1" t="s">
        <v>892</v>
      </c>
      <c r="AB33" s="1" t="s">
        <v>892</v>
      </c>
      <c r="AC33" s="3" t="s">
        <v>1208</v>
      </c>
      <c r="AD33" s="15" t="s">
        <v>969</v>
      </c>
      <c r="AE33" s="15" t="s">
        <v>891</v>
      </c>
      <c r="AF33" s="15" t="s">
        <v>891</v>
      </c>
    </row>
    <row r="34" spans="1:32" s="4" customFormat="1" x14ac:dyDescent="0.3">
      <c r="A34" s="16">
        <v>891780111</v>
      </c>
      <c r="B34" s="16" t="s">
        <v>55</v>
      </c>
      <c r="C34" s="14" t="s">
        <v>57</v>
      </c>
      <c r="D34" s="16" t="s">
        <v>61</v>
      </c>
      <c r="E34" s="1" t="s">
        <v>145</v>
      </c>
      <c r="F34" s="16" t="s">
        <v>62</v>
      </c>
      <c r="G34" s="1" t="s">
        <v>62</v>
      </c>
      <c r="H34" s="1" t="s">
        <v>74</v>
      </c>
      <c r="I34" s="9">
        <v>13433000</v>
      </c>
      <c r="J34" s="1">
        <v>0</v>
      </c>
      <c r="K34" s="2">
        <v>0</v>
      </c>
      <c r="L34" s="2">
        <v>0</v>
      </c>
      <c r="M34" s="31">
        <f t="shared" si="1"/>
        <v>13433000</v>
      </c>
      <c r="N34" s="1">
        <v>85468611</v>
      </c>
      <c r="O34" s="1" t="s">
        <v>412</v>
      </c>
      <c r="P34" s="1" t="s">
        <v>669</v>
      </c>
      <c r="Q34" s="3">
        <v>44949</v>
      </c>
      <c r="R34" s="3">
        <v>44949</v>
      </c>
      <c r="S34" s="3">
        <v>45071</v>
      </c>
      <c r="T34" s="3" t="s">
        <v>1208</v>
      </c>
      <c r="U34" s="30">
        <v>0</v>
      </c>
      <c r="V34" s="9">
        <v>0</v>
      </c>
      <c r="W34" s="9">
        <v>13433000</v>
      </c>
      <c r="X34" s="33">
        <v>6.5573770491803282E-2</v>
      </c>
      <c r="Y34" s="1">
        <v>72175282</v>
      </c>
      <c r="Z34" s="1" t="s">
        <v>898</v>
      </c>
      <c r="AA34" s="1" t="s">
        <v>892</v>
      </c>
      <c r="AB34" s="1" t="s">
        <v>892</v>
      </c>
      <c r="AC34" s="3" t="s">
        <v>1208</v>
      </c>
      <c r="AD34" s="15" t="s">
        <v>970</v>
      </c>
      <c r="AE34" s="15" t="s">
        <v>891</v>
      </c>
      <c r="AF34" s="15" t="s">
        <v>891</v>
      </c>
    </row>
    <row r="35" spans="1:32" s="4" customFormat="1" x14ac:dyDescent="0.3">
      <c r="A35" s="16">
        <v>891780111</v>
      </c>
      <c r="B35" s="16" t="s">
        <v>55</v>
      </c>
      <c r="C35" s="14" t="s">
        <v>57</v>
      </c>
      <c r="D35" s="16" t="s">
        <v>61</v>
      </c>
      <c r="E35" s="1" t="s">
        <v>146</v>
      </c>
      <c r="F35" s="16" t="s">
        <v>62</v>
      </c>
      <c r="G35" s="1" t="s">
        <v>62</v>
      </c>
      <c r="H35" s="1" t="s">
        <v>74</v>
      </c>
      <c r="I35" s="9">
        <v>16773000</v>
      </c>
      <c r="J35" s="1">
        <v>0</v>
      </c>
      <c r="K35" s="2">
        <v>0</v>
      </c>
      <c r="L35" s="2">
        <v>0</v>
      </c>
      <c r="M35" s="31">
        <f t="shared" si="1"/>
        <v>16773000</v>
      </c>
      <c r="N35" s="1">
        <v>57430027</v>
      </c>
      <c r="O35" s="1" t="s">
        <v>413</v>
      </c>
      <c r="P35" s="1" t="s">
        <v>670</v>
      </c>
      <c r="Q35" s="3">
        <v>44949</v>
      </c>
      <c r="R35" s="3">
        <v>44949</v>
      </c>
      <c r="S35" s="3">
        <v>45084</v>
      </c>
      <c r="T35" s="3" t="s">
        <v>1208</v>
      </c>
      <c r="U35" s="30">
        <v>0</v>
      </c>
      <c r="V35" s="9">
        <v>0</v>
      </c>
      <c r="W35" s="9">
        <v>16773000</v>
      </c>
      <c r="X35" s="33">
        <v>5.9259259259259262E-2</v>
      </c>
      <c r="Y35" s="1">
        <v>57461216</v>
      </c>
      <c r="Z35" s="1" t="s">
        <v>899</v>
      </c>
      <c r="AA35" s="1" t="s">
        <v>892</v>
      </c>
      <c r="AB35" s="1" t="s">
        <v>892</v>
      </c>
      <c r="AC35" s="3" t="s">
        <v>1208</v>
      </c>
      <c r="AD35" s="15" t="s">
        <v>971</v>
      </c>
      <c r="AE35" s="15" t="s">
        <v>891</v>
      </c>
      <c r="AF35" s="15" t="s">
        <v>891</v>
      </c>
    </row>
    <row r="36" spans="1:32" s="4" customFormat="1" x14ac:dyDescent="0.3">
      <c r="A36" s="16">
        <v>891780111</v>
      </c>
      <c r="B36" s="16" t="s">
        <v>55</v>
      </c>
      <c r="C36" s="14" t="s">
        <v>57</v>
      </c>
      <c r="D36" s="16" t="s">
        <v>61</v>
      </c>
      <c r="E36" s="1" t="s">
        <v>147</v>
      </c>
      <c r="F36" s="16" t="s">
        <v>62</v>
      </c>
      <c r="G36" s="1" t="s">
        <v>62</v>
      </c>
      <c r="H36" s="1" t="s">
        <v>74</v>
      </c>
      <c r="I36" s="9">
        <v>15293000</v>
      </c>
      <c r="J36" s="1">
        <v>0</v>
      </c>
      <c r="K36" s="2">
        <v>0</v>
      </c>
      <c r="L36" s="2">
        <v>0</v>
      </c>
      <c r="M36" s="31">
        <f t="shared" si="1"/>
        <v>15293000</v>
      </c>
      <c r="N36" s="1">
        <v>7143181</v>
      </c>
      <c r="O36" s="1" t="s">
        <v>414</v>
      </c>
      <c r="P36" s="1" t="s">
        <v>671</v>
      </c>
      <c r="Q36" s="3">
        <v>44949</v>
      </c>
      <c r="R36" s="3">
        <v>44949</v>
      </c>
      <c r="S36" s="3">
        <v>45084</v>
      </c>
      <c r="T36" s="3" t="s">
        <v>1208</v>
      </c>
      <c r="U36" s="30">
        <v>0</v>
      </c>
      <c r="V36" s="9">
        <v>0</v>
      </c>
      <c r="W36" s="9">
        <v>15293000</v>
      </c>
      <c r="X36" s="33">
        <v>5.9259259259259262E-2</v>
      </c>
      <c r="Y36" s="1">
        <v>57461216</v>
      </c>
      <c r="Z36" s="1" t="s">
        <v>899</v>
      </c>
      <c r="AA36" s="1" t="s">
        <v>892</v>
      </c>
      <c r="AB36" s="1" t="s">
        <v>892</v>
      </c>
      <c r="AC36" s="3" t="s">
        <v>1208</v>
      </c>
      <c r="AD36" s="15" t="s">
        <v>972</v>
      </c>
      <c r="AE36" s="15" t="s">
        <v>891</v>
      </c>
      <c r="AF36" s="15" t="s">
        <v>891</v>
      </c>
    </row>
    <row r="37" spans="1:32" s="4" customFormat="1" x14ac:dyDescent="0.3">
      <c r="A37" s="16">
        <v>891780111</v>
      </c>
      <c r="B37" s="16" t="s">
        <v>55</v>
      </c>
      <c r="C37" s="14" t="s">
        <v>57</v>
      </c>
      <c r="D37" s="16" t="s">
        <v>61</v>
      </c>
      <c r="E37" s="1" t="s">
        <v>148</v>
      </c>
      <c r="F37" s="16" t="s">
        <v>62</v>
      </c>
      <c r="G37" s="1" t="s">
        <v>62</v>
      </c>
      <c r="H37" s="1" t="s">
        <v>74</v>
      </c>
      <c r="I37" s="9">
        <v>27133000</v>
      </c>
      <c r="J37" s="1">
        <v>0</v>
      </c>
      <c r="K37" s="2">
        <v>0</v>
      </c>
      <c r="L37" s="2">
        <v>0</v>
      </c>
      <c r="M37" s="31">
        <f t="shared" si="1"/>
        <v>27133000</v>
      </c>
      <c r="N37" s="1">
        <v>1018413783</v>
      </c>
      <c r="O37" s="1" t="s">
        <v>415</v>
      </c>
      <c r="P37" s="1" t="s">
        <v>672</v>
      </c>
      <c r="Q37" s="3">
        <v>44949</v>
      </c>
      <c r="R37" s="3">
        <v>44949</v>
      </c>
      <c r="S37" s="3">
        <v>45084</v>
      </c>
      <c r="T37" s="3" t="s">
        <v>1208</v>
      </c>
      <c r="U37" s="30">
        <v>0</v>
      </c>
      <c r="V37" s="9">
        <v>0</v>
      </c>
      <c r="W37" s="9">
        <v>27133000</v>
      </c>
      <c r="X37" s="33">
        <v>5.9259259259259262E-2</v>
      </c>
      <c r="Y37" s="1">
        <v>57461216</v>
      </c>
      <c r="Z37" s="1" t="s">
        <v>899</v>
      </c>
      <c r="AA37" s="1" t="s">
        <v>892</v>
      </c>
      <c r="AB37" s="1" t="s">
        <v>892</v>
      </c>
      <c r="AC37" s="3" t="s">
        <v>1208</v>
      </c>
      <c r="AD37" s="15" t="s">
        <v>973</v>
      </c>
      <c r="AE37" s="15" t="s">
        <v>891</v>
      </c>
      <c r="AF37" s="15" t="s">
        <v>891</v>
      </c>
    </row>
    <row r="38" spans="1:32" s="4" customFormat="1" x14ac:dyDescent="0.3">
      <c r="A38" s="16">
        <v>891780111</v>
      </c>
      <c r="B38" s="16" t="s">
        <v>55</v>
      </c>
      <c r="C38" s="14" t="s">
        <v>57</v>
      </c>
      <c r="D38" s="16" t="s">
        <v>61</v>
      </c>
      <c r="E38" s="1" t="s">
        <v>149</v>
      </c>
      <c r="F38" s="16" t="s">
        <v>62</v>
      </c>
      <c r="G38" s="1" t="s">
        <v>62</v>
      </c>
      <c r="H38" s="1" t="s">
        <v>74</v>
      </c>
      <c r="I38" s="9">
        <v>13813000</v>
      </c>
      <c r="J38" s="1">
        <v>0</v>
      </c>
      <c r="K38" s="2">
        <v>0</v>
      </c>
      <c r="L38" s="2">
        <v>0</v>
      </c>
      <c r="M38" s="31">
        <f t="shared" si="1"/>
        <v>13813000</v>
      </c>
      <c r="N38" s="1">
        <v>1020750597</v>
      </c>
      <c r="O38" s="1" t="s">
        <v>416</v>
      </c>
      <c r="P38" s="1" t="s">
        <v>673</v>
      </c>
      <c r="Q38" s="3">
        <v>44949</v>
      </c>
      <c r="R38" s="3">
        <v>44949</v>
      </c>
      <c r="S38" s="3">
        <v>45084</v>
      </c>
      <c r="T38" s="3" t="s">
        <v>1208</v>
      </c>
      <c r="U38" s="30">
        <v>0</v>
      </c>
      <c r="V38" s="9">
        <v>0</v>
      </c>
      <c r="W38" s="9">
        <v>13813000</v>
      </c>
      <c r="X38" s="33">
        <v>5.9259259259259262E-2</v>
      </c>
      <c r="Y38" s="1">
        <v>57461216</v>
      </c>
      <c r="Z38" s="1" t="s">
        <v>899</v>
      </c>
      <c r="AA38" s="1" t="s">
        <v>892</v>
      </c>
      <c r="AB38" s="1" t="s">
        <v>892</v>
      </c>
      <c r="AC38" s="3" t="s">
        <v>1208</v>
      </c>
      <c r="AD38" s="15" t="s">
        <v>974</v>
      </c>
      <c r="AE38" s="15" t="s">
        <v>891</v>
      </c>
      <c r="AF38" s="15" t="s">
        <v>891</v>
      </c>
    </row>
    <row r="39" spans="1:32" s="4" customFormat="1" x14ac:dyDescent="0.3">
      <c r="A39" s="16">
        <v>891780111</v>
      </c>
      <c r="B39" s="16" t="s">
        <v>55</v>
      </c>
      <c r="C39" s="14" t="s">
        <v>57</v>
      </c>
      <c r="D39" s="16" t="s">
        <v>61</v>
      </c>
      <c r="E39" s="1" t="s">
        <v>150</v>
      </c>
      <c r="F39" s="16" t="s">
        <v>62</v>
      </c>
      <c r="G39" s="1" t="s">
        <v>62</v>
      </c>
      <c r="H39" s="1" t="s">
        <v>74</v>
      </c>
      <c r="I39" s="9">
        <v>13813000</v>
      </c>
      <c r="J39" s="1">
        <v>0</v>
      </c>
      <c r="K39" s="2">
        <v>0</v>
      </c>
      <c r="L39" s="2">
        <v>0</v>
      </c>
      <c r="M39" s="31">
        <f t="shared" si="1"/>
        <v>13813000</v>
      </c>
      <c r="N39" s="1">
        <v>1082949911</v>
      </c>
      <c r="O39" s="1" t="s">
        <v>417</v>
      </c>
      <c r="P39" s="1" t="s">
        <v>674</v>
      </c>
      <c r="Q39" s="3">
        <v>44949</v>
      </c>
      <c r="R39" s="3">
        <v>44949</v>
      </c>
      <c r="S39" s="3">
        <v>45084</v>
      </c>
      <c r="T39" s="3" t="s">
        <v>1208</v>
      </c>
      <c r="U39" s="30">
        <v>0</v>
      </c>
      <c r="V39" s="9">
        <v>0</v>
      </c>
      <c r="W39" s="9">
        <v>13813000</v>
      </c>
      <c r="X39" s="33">
        <v>5.9259259259259262E-2</v>
      </c>
      <c r="Y39" s="1">
        <v>57461216</v>
      </c>
      <c r="Z39" s="1" t="s">
        <v>899</v>
      </c>
      <c r="AA39" s="1" t="s">
        <v>892</v>
      </c>
      <c r="AB39" s="1" t="s">
        <v>892</v>
      </c>
      <c r="AC39" s="3" t="s">
        <v>1208</v>
      </c>
      <c r="AD39" s="15" t="s">
        <v>975</v>
      </c>
      <c r="AE39" s="15" t="s">
        <v>891</v>
      </c>
      <c r="AF39" s="15" t="s">
        <v>891</v>
      </c>
    </row>
    <row r="40" spans="1:32" s="4" customFormat="1" x14ac:dyDescent="0.3">
      <c r="A40" s="16">
        <v>891780111</v>
      </c>
      <c r="B40" s="16" t="s">
        <v>55</v>
      </c>
      <c r="C40" s="14" t="s">
        <v>57</v>
      </c>
      <c r="D40" s="16" t="s">
        <v>61</v>
      </c>
      <c r="E40" s="1" t="s">
        <v>151</v>
      </c>
      <c r="F40" s="16" t="s">
        <v>62</v>
      </c>
      <c r="G40" s="1" t="s">
        <v>62</v>
      </c>
      <c r="H40" s="1" t="s">
        <v>74</v>
      </c>
      <c r="I40" s="9">
        <v>13813000</v>
      </c>
      <c r="J40" s="1">
        <v>0</v>
      </c>
      <c r="K40" s="2">
        <v>0</v>
      </c>
      <c r="L40" s="2">
        <v>0</v>
      </c>
      <c r="M40" s="31">
        <f t="shared" si="1"/>
        <v>13813000</v>
      </c>
      <c r="N40" s="1">
        <v>4981247</v>
      </c>
      <c r="O40" s="1" t="s">
        <v>418</v>
      </c>
      <c r="P40" s="1" t="s">
        <v>675</v>
      </c>
      <c r="Q40" s="3">
        <v>44949</v>
      </c>
      <c r="R40" s="3">
        <v>44949</v>
      </c>
      <c r="S40" s="3">
        <v>45084</v>
      </c>
      <c r="T40" s="3" t="s">
        <v>1208</v>
      </c>
      <c r="U40" s="30">
        <v>0</v>
      </c>
      <c r="V40" s="9">
        <v>0</v>
      </c>
      <c r="W40" s="9">
        <v>13813000</v>
      </c>
      <c r="X40" s="33">
        <v>5.9259259259259262E-2</v>
      </c>
      <c r="Y40" s="1">
        <v>57461216</v>
      </c>
      <c r="Z40" s="1" t="s">
        <v>899</v>
      </c>
      <c r="AA40" s="1" t="s">
        <v>892</v>
      </c>
      <c r="AB40" s="1" t="s">
        <v>892</v>
      </c>
      <c r="AC40" s="3" t="s">
        <v>1208</v>
      </c>
      <c r="AD40" s="15" t="s">
        <v>976</v>
      </c>
      <c r="AE40" s="15" t="s">
        <v>891</v>
      </c>
      <c r="AF40" s="15" t="s">
        <v>891</v>
      </c>
    </row>
    <row r="41" spans="1:32" s="4" customFormat="1" x14ac:dyDescent="0.3">
      <c r="A41" s="16">
        <v>891780111</v>
      </c>
      <c r="B41" s="16" t="s">
        <v>55</v>
      </c>
      <c r="C41" s="14" t="s">
        <v>57</v>
      </c>
      <c r="D41" s="16" t="s">
        <v>61</v>
      </c>
      <c r="E41" s="1" t="s">
        <v>152</v>
      </c>
      <c r="F41" s="16" t="s">
        <v>62</v>
      </c>
      <c r="G41" s="1" t="s">
        <v>62</v>
      </c>
      <c r="H41" s="1" t="s">
        <v>74</v>
      </c>
      <c r="I41" s="9">
        <v>15293000</v>
      </c>
      <c r="J41" s="1">
        <v>0</v>
      </c>
      <c r="K41" s="2">
        <v>0</v>
      </c>
      <c r="L41" s="2">
        <v>0</v>
      </c>
      <c r="M41" s="31">
        <f t="shared" si="1"/>
        <v>15293000</v>
      </c>
      <c r="N41" s="1">
        <v>1082958976</v>
      </c>
      <c r="O41" s="1" t="s">
        <v>419</v>
      </c>
      <c r="P41" s="1" t="s">
        <v>676</v>
      </c>
      <c r="Q41" s="3">
        <v>44949</v>
      </c>
      <c r="R41" s="3">
        <v>44949</v>
      </c>
      <c r="S41" s="3">
        <v>45084</v>
      </c>
      <c r="T41" s="3" t="s">
        <v>1208</v>
      </c>
      <c r="U41" s="30">
        <v>0</v>
      </c>
      <c r="V41" s="9">
        <v>0</v>
      </c>
      <c r="W41" s="9">
        <v>15293000</v>
      </c>
      <c r="X41" s="33">
        <v>5.9259259259259262E-2</v>
      </c>
      <c r="Y41" s="1">
        <v>57461216</v>
      </c>
      <c r="Z41" s="1" t="s">
        <v>899</v>
      </c>
      <c r="AA41" s="1" t="s">
        <v>892</v>
      </c>
      <c r="AB41" s="1" t="s">
        <v>892</v>
      </c>
      <c r="AC41" s="3" t="s">
        <v>1208</v>
      </c>
      <c r="AD41" s="15" t="s">
        <v>977</v>
      </c>
      <c r="AE41" s="15" t="s">
        <v>891</v>
      </c>
      <c r="AF41" s="15" t="s">
        <v>891</v>
      </c>
    </row>
    <row r="42" spans="1:32" s="4" customFormat="1" x14ac:dyDescent="0.3">
      <c r="A42" s="16">
        <v>891780111</v>
      </c>
      <c r="B42" s="16" t="s">
        <v>55</v>
      </c>
      <c r="C42" s="14" t="s">
        <v>57</v>
      </c>
      <c r="D42" s="16" t="s">
        <v>61</v>
      </c>
      <c r="E42" s="1" t="s">
        <v>153</v>
      </c>
      <c r="F42" s="16" t="s">
        <v>62</v>
      </c>
      <c r="G42" s="1" t="s">
        <v>62</v>
      </c>
      <c r="H42" s="1" t="s">
        <v>74</v>
      </c>
      <c r="I42" s="9">
        <v>10387000</v>
      </c>
      <c r="J42" s="1">
        <v>0</v>
      </c>
      <c r="K42" s="2">
        <v>0</v>
      </c>
      <c r="L42" s="2">
        <v>0</v>
      </c>
      <c r="M42" s="31">
        <f t="shared" si="1"/>
        <v>10387000</v>
      </c>
      <c r="N42" s="1">
        <v>7144181</v>
      </c>
      <c r="O42" s="1" t="s">
        <v>420</v>
      </c>
      <c r="P42" s="1" t="s">
        <v>677</v>
      </c>
      <c r="Q42" s="3">
        <v>44949</v>
      </c>
      <c r="R42" s="3">
        <v>44949</v>
      </c>
      <c r="S42" s="3">
        <v>45093</v>
      </c>
      <c r="T42" s="3" t="s">
        <v>1208</v>
      </c>
      <c r="U42" s="30">
        <v>0</v>
      </c>
      <c r="V42" s="9">
        <v>0</v>
      </c>
      <c r="W42" s="9">
        <v>10387000</v>
      </c>
      <c r="X42" s="33">
        <v>5.5555555555555552E-2</v>
      </c>
      <c r="Y42" s="1">
        <v>85459497</v>
      </c>
      <c r="Z42" s="1" t="s">
        <v>900</v>
      </c>
      <c r="AA42" s="1" t="s">
        <v>892</v>
      </c>
      <c r="AB42" s="1" t="s">
        <v>892</v>
      </c>
      <c r="AC42" s="3" t="s">
        <v>1208</v>
      </c>
      <c r="AD42" s="15" t="s">
        <v>978</v>
      </c>
      <c r="AE42" s="15" t="s">
        <v>891</v>
      </c>
      <c r="AF42" s="15" t="s">
        <v>891</v>
      </c>
    </row>
    <row r="43" spans="1:32" s="4" customFormat="1" x14ac:dyDescent="0.3">
      <c r="A43" s="16">
        <v>891780111</v>
      </c>
      <c r="B43" s="16" t="s">
        <v>55</v>
      </c>
      <c r="C43" s="14" t="s">
        <v>57</v>
      </c>
      <c r="D43" s="16" t="s">
        <v>61</v>
      </c>
      <c r="E43" s="1" t="s">
        <v>154</v>
      </c>
      <c r="F43" s="16" t="s">
        <v>62</v>
      </c>
      <c r="G43" s="1" t="s">
        <v>62</v>
      </c>
      <c r="H43" s="1" t="s">
        <v>74</v>
      </c>
      <c r="I43" s="9">
        <v>16093000</v>
      </c>
      <c r="J43" s="1">
        <v>0</v>
      </c>
      <c r="K43" s="2">
        <v>0</v>
      </c>
      <c r="L43" s="2">
        <v>0</v>
      </c>
      <c r="M43" s="31">
        <f t="shared" si="1"/>
        <v>16093000</v>
      </c>
      <c r="N43" s="1">
        <v>1079933607</v>
      </c>
      <c r="O43" s="1" t="s">
        <v>421</v>
      </c>
      <c r="P43" s="1" t="s">
        <v>678</v>
      </c>
      <c r="Q43" s="3">
        <v>44949</v>
      </c>
      <c r="R43" s="3">
        <v>44949</v>
      </c>
      <c r="S43" s="3">
        <v>45084</v>
      </c>
      <c r="T43" s="3" t="s">
        <v>1208</v>
      </c>
      <c r="U43" s="30">
        <v>0</v>
      </c>
      <c r="V43" s="9">
        <v>0</v>
      </c>
      <c r="W43" s="9">
        <v>16093000</v>
      </c>
      <c r="X43" s="33">
        <v>5.9259259259259262E-2</v>
      </c>
      <c r="Y43" s="1">
        <v>12539351</v>
      </c>
      <c r="Z43" s="1" t="s">
        <v>901</v>
      </c>
      <c r="AA43" s="1" t="s">
        <v>892</v>
      </c>
      <c r="AB43" s="1" t="s">
        <v>892</v>
      </c>
      <c r="AC43" s="3" t="s">
        <v>1208</v>
      </c>
      <c r="AD43" s="15" t="s">
        <v>979</v>
      </c>
      <c r="AE43" s="15" t="s">
        <v>891</v>
      </c>
      <c r="AF43" s="15" t="s">
        <v>891</v>
      </c>
    </row>
    <row r="44" spans="1:32" s="4" customFormat="1" x14ac:dyDescent="0.3">
      <c r="A44" s="16">
        <v>891780111</v>
      </c>
      <c r="B44" s="16" t="s">
        <v>55</v>
      </c>
      <c r="C44" s="14" t="s">
        <v>57</v>
      </c>
      <c r="D44" s="16" t="s">
        <v>61</v>
      </c>
      <c r="E44" s="1" t="s">
        <v>155</v>
      </c>
      <c r="F44" s="16" t="s">
        <v>62</v>
      </c>
      <c r="G44" s="1" t="s">
        <v>62</v>
      </c>
      <c r="H44" s="1" t="s">
        <v>74</v>
      </c>
      <c r="I44" s="9">
        <v>10387000</v>
      </c>
      <c r="J44" s="1">
        <v>0</v>
      </c>
      <c r="K44" s="2">
        <v>0</v>
      </c>
      <c r="L44" s="2">
        <v>0</v>
      </c>
      <c r="M44" s="31">
        <f t="shared" si="1"/>
        <v>10387000</v>
      </c>
      <c r="N44" s="1">
        <v>85455874</v>
      </c>
      <c r="O44" s="1" t="s">
        <v>422</v>
      </c>
      <c r="P44" s="1" t="s">
        <v>677</v>
      </c>
      <c r="Q44" s="3">
        <v>44949</v>
      </c>
      <c r="R44" s="3">
        <v>44949</v>
      </c>
      <c r="S44" s="3">
        <v>45093</v>
      </c>
      <c r="T44" s="3" t="s">
        <v>1208</v>
      </c>
      <c r="U44" s="30">
        <v>0</v>
      </c>
      <c r="V44" s="9">
        <v>0</v>
      </c>
      <c r="W44" s="9">
        <v>10387000</v>
      </c>
      <c r="X44" s="33">
        <v>5.5555555555555552E-2</v>
      </c>
      <c r="Y44" s="1">
        <v>85459497</v>
      </c>
      <c r="Z44" s="1" t="s">
        <v>900</v>
      </c>
      <c r="AA44" s="1" t="s">
        <v>892</v>
      </c>
      <c r="AB44" s="1" t="s">
        <v>892</v>
      </c>
      <c r="AC44" s="3" t="s">
        <v>1208</v>
      </c>
      <c r="AD44" s="15" t="s">
        <v>980</v>
      </c>
      <c r="AE44" s="15" t="s">
        <v>891</v>
      </c>
      <c r="AF44" s="15" t="s">
        <v>891</v>
      </c>
    </row>
    <row r="45" spans="1:32" s="4" customFormat="1" x14ac:dyDescent="0.3">
      <c r="A45" s="16">
        <v>891780111</v>
      </c>
      <c r="B45" s="16" t="s">
        <v>55</v>
      </c>
      <c r="C45" s="14" t="s">
        <v>57</v>
      </c>
      <c r="D45" s="16" t="s">
        <v>61</v>
      </c>
      <c r="E45" s="1" t="s">
        <v>156</v>
      </c>
      <c r="F45" s="16" t="s">
        <v>62</v>
      </c>
      <c r="G45" s="1" t="s">
        <v>62</v>
      </c>
      <c r="H45" s="1" t="s">
        <v>74</v>
      </c>
      <c r="I45" s="9">
        <v>17040000</v>
      </c>
      <c r="J45" s="1">
        <v>0</v>
      </c>
      <c r="K45" s="2">
        <v>0</v>
      </c>
      <c r="L45" s="2">
        <v>0</v>
      </c>
      <c r="M45" s="31">
        <f t="shared" si="1"/>
        <v>17040000</v>
      </c>
      <c r="N45" s="1">
        <v>85472840</v>
      </c>
      <c r="O45" s="1" t="s">
        <v>423</v>
      </c>
      <c r="P45" s="1" t="s">
        <v>679</v>
      </c>
      <c r="Q45" s="3">
        <v>44949</v>
      </c>
      <c r="R45" s="3">
        <v>44949</v>
      </c>
      <c r="S45" s="3">
        <v>45084</v>
      </c>
      <c r="T45" s="3" t="s">
        <v>1208</v>
      </c>
      <c r="U45" s="30">
        <v>0</v>
      </c>
      <c r="V45" s="9">
        <v>0</v>
      </c>
      <c r="W45" s="9">
        <v>17040000</v>
      </c>
      <c r="X45" s="33">
        <v>5.9259259259259262E-2</v>
      </c>
      <c r="Y45" s="1">
        <v>85449357</v>
      </c>
      <c r="Z45" s="1" t="s">
        <v>902</v>
      </c>
      <c r="AA45" s="1" t="s">
        <v>892</v>
      </c>
      <c r="AB45" s="1" t="s">
        <v>892</v>
      </c>
      <c r="AC45" s="3" t="s">
        <v>1208</v>
      </c>
      <c r="AD45" s="15" t="s">
        <v>981</v>
      </c>
      <c r="AE45" s="15" t="s">
        <v>891</v>
      </c>
      <c r="AF45" s="15" t="s">
        <v>891</v>
      </c>
    </row>
    <row r="46" spans="1:32" s="4" customFormat="1" x14ac:dyDescent="0.3">
      <c r="A46" s="16">
        <v>891780111</v>
      </c>
      <c r="B46" s="16" t="s">
        <v>55</v>
      </c>
      <c r="C46" s="14" t="s">
        <v>57</v>
      </c>
      <c r="D46" s="16" t="s">
        <v>61</v>
      </c>
      <c r="E46" s="1" t="s">
        <v>157</v>
      </c>
      <c r="F46" s="16" t="s">
        <v>62</v>
      </c>
      <c r="G46" s="1" t="s">
        <v>62</v>
      </c>
      <c r="H46" s="1" t="s">
        <v>74</v>
      </c>
      <c r="I46" s="9">
        <v>20353000</v>
      </c>
      <c r="J46" s="1">
        <v>0</v>
      </c>
      <c r="K46" s="2">
        <v>0</v>
      </c>
      <c r="L46" s="2">
        <v>0</v>
      </c>
      <c r="M46" s="31">
        <f t="shared" si="1"/>
        <v>20353000</v>
      </c>
      <c r="N46" s="1">
        <v>1004188433</v>
      </c>
      <c r="O46" s="1" t="s">
        <v>424</v>
      </c>
      <c r="P46" s="1" t="s">
        <v>680</v>
      </c>
      <c r="Q46" s="3">
        <v>44949</v>
      </c>
      <c r="R46" s="3">
        <v>44949</v>
      </c>
      <c r="S46" s="3">
        <v>45084</v>
      </c>
      <c r="T46" s="3" t="s">
        <v>1208</v>
      </c>
      <c r="U46" s="30">
        <v>0</v>
      </c>
      <c r="V46" s="9">
        <v>0</v>
      </c>
      <c r="W46" s="9">
        <v>20353000</v>
      </c>
      <c r="X46" s="33">
        <v>5.9259259259259262E-2</v>
      </c>
      <c r="Y46" s="1">
        <v>85449357</v>
      </c>
      <c r="Z46" s="1" t="s">
        <v>902</v>
      </c>
      <c r="AA46" s="1" t="s">
        <v>892</v>
      </c>
      <c r="AB46" s="1" t="s">
        <v>892</v>
      </c>
      <c r="AC46" s="3" t="s">
        <v>1208</v>
      </c>
      <c r="AD46" s="15" t="s">
        <v>982</v>
      </c>
      <c r="AE46" s="15" t="s">
        <v>891</v>
      </c>
      <c r="AF46" s="15" t="s">
        <v>891</v>
      </c>
    </row>
    <row r="47" spans="1:32" s="4" customFormat="1" x14ac:dyDescent="0.3">
      <c r="A47" s="16">
        <v>891780111</v>
      </c>
      <c r="B47" s="16" t="s">
        <v>55</v>
      </c>
      <c r="C47" s="14" t="s">
        <v>57</v>
      </c>
      <c r="D47" s="16" t="s">
        <v>61</v>
      </c>
      <c r="E47" s="1" t="s">
        <v>158</v>
      </c>
      <c r="F47" s="16" t="s">
        <v>62</v>
      </c>
      <c r="G47" s="1" t="s">
        <v>62</v>
      </c>
      <c r="H47" s="1" t="s">
        <v>74</v>
      </c>
      <c r="I47" s="9">
        <v>9437000</v>
      </c>
      <c r="J47" s="1">
        <v>0</v>
      </c>
      <c r="K47" s="2">
        <v>0</v>
      </c>
      <c r="L47" s="2">
        <v>0</v>
      </c>
      <c r="M47" s="31">
        <f t="shared" si="1"/>
        <v>9437000</v>
      </c>
      <c r="N47" s="1">
        <v>36548123</v>
      </c>
      <c r="O47" s="1" t="s">
        <v>425</v>
      </c>
      <c r="P47" s="1" t="s">
        <v>681</v>
      </c>
      <c r="Q47" s="3">
        <v>44949</v>
      </c>
      <c r="R47" s="3">
        <v>44949</v>
      </c>
      <c r="S47" s="3">
        <v>45093</v>
      </c>
      <c r="T47" s="3" t="s">
        <v>1208</v>
      </c>
      <c r="U47" s="30">
        <v>0</v>
      </c>
      <c r="V47" s="9">
        <v>0</v>
      </c>
      <c r="W47" s="9">
        <v>9437000</v>
      </c>
      <c r="X47" s="33">
        <v>5.5555555555555552E-2</v>
      </c>
      <c r="Y47" s="1">
        <v>57400977</v>
      </c>
      <c r="Z47" s="1" t="s">
        <v>903</v>
      </c>
      <c r="AA47" s="1" t="s">
        <v>892</v>
      </c>
      <c r="AB47" s="1" t="s">
        <v>892</v>
      </c>
      <c r="AC47" s="3" t="s">
        <v>1208</v>
      </c>
      <c r="AD47" s="15" t="s">
        <v>983</v>
      </c>
      <c r="AE47" s="15" t="s">
        <v>891</v>
      </c>
      <c r="AF47" s="15" t="s">
        <v>891</v>
      </c>
    </row>
    <row r="48" spans="1:32" s="4" customFormat="1" x14ac:dyDescent="0.3">
      <c r="A48" s="16">
        <v>891780111</v>
      </c>
      <c r="B48" s="16" t="s">
        <v>55</v>
      </c>
      <c r="C48" s="14" t="s">
        <v>57</v>
      </c>
      <c r="D48" s="16" t="s">
        <v>61</v>
      </c>
      <c r="E48" s="1" t="s">
        <v>159</v>
      </c>
      <c r="F48" s="16" t="s">
        <v>62</v>
      </c>
      <c r="G48" s="1" t="s">
        <v>62</v>
      </c>
      <c r="H48" s="1" t="s">
        <v>74</v>
      </c>
      <c r="I48" s="9">
        <v>18933000</v>
      </c>
      <c r="J48" s="1">
        <v>0</v>
      </c>
      <c r="K48" s="2">
        <v>0</v>
      </c>
      <c r="L48" s="2">
        <v>0</v>
      </c>
      <c r="M48" s="31">
        <f t="shared" si="1"/>
        <v>18933000</v>
      </c>
      <c r="N48" s="1">
        <v>1083000350</v>
      </c>
      <c r="O48" s="1" t="s">
        <v>426</v>
      </c>
      <c r="P48" s="1" t="s">
        <v>682</v>
      </c>
      <c r="Q48" s="3">
        <v>44949</v>
      </c>
      <c r="R48" s="3">
        <v>44949</v>
      </c>
      <c r="S48" s="3">
        <v>45084</v>
      </c>
      <c r="T48" s="3" t="s">
        <v>1208</v>
      </c>
      <c r="U48" s="30">
        <v>0</v>
      </c>
      <c r="V48" s="9">
        <v>0</v>
      </c>
      <c r="W48" s="9">
        <v>18933000</v>
      </c>
      <c r="X48" s="33">
        <v>5.9259259259259262E-2</v>
      </c>
      <c r="Y48" s="1">
        <v>85449357</v>
      </c>
      <c r="Z48" s="1" t="s">
        <v>902</v>
      </c>
      <c r="AA48" s="1" t="s">
        <v>892</v>
      </c>
      <c r="AB48" s="1" t="s">
        <v>892</v>
      </c>
      <c r="AC48" s="3" t="s">
        <v>1208</v>
      </c>
      <c r="AD48" s="15" t="s">
        <v>984</v>
      </c>
      <c r="AE48" s="15" t="s">
        <v>891</v>
      </c>
      <c r="AF48" s="15" t="s">
        <v>891</v>
      </c>
    </row>
    <row r="49" spans="1:32" s="4" customFormat="1" x14ac:dyDescent="0.3">
      <c r="A49" s="16">
        <v>891780111</v>
      </c>
      <c r="B49" s="16" t="s">
        <v>55</v>
      </c>
      <c r="C49" s="14" t="s">
        <v>57</v>
      </c>
      <c r="D49" s="16" t="s">
        <v>61</v>
      </c>
      <c r="E49" s="1" t="s">
        <v>160</v>
      </c>
      <c r="F49" s="16" t="s">
        <v>62</v>
      </c>
      <c r="G49" s="1" t="s">
        <v>62</v>
      </c>
      <c r="H49" s="1" t="s">
        <v>74</v>
      </c>
      <c r="I49" s="9">
        <v>30500000</v>
      </c>
      <c r="J49" s="1">
        <v>0</v>
      </c>
      <c r="K49" s="2">
        <v>0</v>
      </c>
      <c r="L49" s="2">
        <v>0</v>
      </c>
      <c r="M49" s="31">
        <f t="shared" si="1"/>
        <v>30500000</v>
      </c>
      <c r="N49" s="1">
        <v>12564024</v>
      </c>
      <c r="O49" s="1" t="s">
        <v>427</v>
      </c>
      <c r="P49" s="1" t="s">
        <v>683</v>
      </c>
      <c r="Q49" s="3">
        <v>44949</v>
      </c>
      <c r="R49" s="3">
        <v>44949</v>
      </c>
      <c r="S49" s="3">
        <v>45093</v>
      </c>
      <c r="T49" s="3" t="s">
        <v>1208</v>
      </c>
      <c r="U49" s="30">
        <v>0</v>
      </c>
      <c r="V49" s="9">
        <v>0</v>
      </c>
      <c r="W49" s="9">
        <v>30500000</v>
      </c>
      <c r="X49" s="33">
        <v>5.5555555555555552E-2</v>
      </c>
      <c r="Y49" s="1">
        <v>12621405</v>
      </c>
      <c r="Z49" s="1" t="s">
        <v>893</v>
      </c>
      <c r="AA49" s="1" t="s">
        <v>892</v>
      </c>
      <c r="AB49" s="1" t="s">
        <v>892</v>
      </c>
      <c r="AC49" s="3" t="s">
        <v>1208</v>
      </c>
      <c r="AD49" s="15" t="s">
        <v>985</v>
      </c>
      <c r="AE49" s="15" t="s">
        <v>891</v>
      </c>
      <c r="AF49" s="15" t="s">
        <v>891</v>
      </c>
    </row>
    <row r="50" spans="1:32" s="4" customFormat="1" x14ac:dyDescent="0.3">
      <c r="A50" s="16">
        <v>891780111</v>
      </c>
      <c r="B50" s="16" t="s">
        <v>55</v>
      </c>
      <c r="C50" s="14" t="s">
        <v>57</v>
      </c>
      <c r="D50" s="16" t="s">
        <v>61</v>
      </c>
      <c r="E50" s="1" t="s">
        <v>161</v>
      </c>
      <c r="F50" s="16" t="s">
        <v>62</v>
      </c>
      <c r="G50" s="1" t="s">
        <v>62</v>
      </c>
      <c r="H50" s="1" t="s">
        <v>74</v>
      </c>
      <c r="I50" s="9">
        <v>17513000</v>
      </c>
      <c r="J50" s="1">
        <v>0</v>
      </c>
      <c r="K50" s="2">
        <v>0</v>
      </c>
      <c r="L50" s="2">
        <v>0</v>
      </c>
      <c r="M50" s="31">
        <f t="shared" si="1"/>
        <v>17513000</v>
      </c>
      <c r="N50" s="1">
        <v>1083553861</v>
      </c>
      <c r="O50" s="1" t="s">
        <v>428</v>
      </c>
      <c r="P50" s="1" t="s">
        <v>684</v>
      </c>
      <c r="Q50" s="3">
        <v>44949</v>
      </c>
      <c r="R50" s="3">
        <v>44949</v>
      </c>
      <c r="S50" s="3">
        <v>45084</v>
      </c>
      <c r="T50" s="3" t="s">
        <v>1208</v>
      </c>
      <c r="U50" s="30">
        <v>0</v>
      </c>
      <c r="V50" s="9">
        <v>0</v>
      </c>
      <c r="W50" s="9">
        <v>17513000</v>
      </c>
      <c r="X50" s="33">
        <v>5.9259259259259262E-2</v>
      </c>
      <c r="Y50" s="1">
        <v>85449357</v>
      </c>
      <c r="Z50" s="1" t="s">
        <v>902</v>
      </c>
      <c r="AA50" s="1" t="s">
        <v>892</v>
      </c>
      <c r="AB50" s="1" t="s">
        <v>892</v>
      </c>
      <c r="AC50" s="3" t="s">
        <v>1208</v>
      </c>
      <c r="AD50" s="15" t="s">
        <v>986</v>
      </c>
      <c r="AE50" s="15" t="s">
        <v>891</v>
      </c>
      <c r="AF50" s="15" t="s">
        <v>891</v>
      </c>
    </row>
    <row r="51" spans="1:32" s="4" customFormat="1" x14ac:dyDescent="0.3">
      <c r="A51" s="16">
        <v>891780111</v>
      </c>
      <c r="B51" s="16" t="s">
        <v>55</v>
      </c>
      <c r="C51" s="14" t="s">
        <v>57</v>
      </c>
      <c r="D51" s="16" t="s">
        <v>61</v>
      </c>
      <c r="E51" s="1" t="s">
        <v>162</v>
      </c>
      <c r="F51" s="16" t="s">
        <v>62</v>
      </c>
      <c r="G51" s="1" t="s">
        <v>62</v>
      </c>
      <c r="H51" s="1" t="s">
        <v>74</v>
      </c>
      <c r="I51" s="9">
        <v>19780000</v>
      </c>
      <c r="J51" s="1">
        <v>0</v>
      </c>
      <c r="K51" s="2">
        <v>0</v>
      </c>
      <c r="L51" s="2">
        <v>0</v>
      </c>
      <c r="M51" s="31">
        <f t="shared" si="1"/>
        <v>19780000</v>
      </c>
      <c r="N51" s="1">
        <v>18491956</v>
      </c>
      <c r="O51" s="1" t="s">
        <v>429</v>
      </c>
      <c r="P51" s="1" t="s">
        <v>685</v>
      </c>
      <c r="Q51" s="3">
        <v>44949</v>
      </c>
      <c r="R51" s="3">
        <v>44949</v>
      </c>
      <c r="S51" s="3">
        <v>45081</v>
      </c>
      <c r="T51" s="3" t="s">
        <v>1208</v>
      </c>
      <c r="U51" s="30">
        <v>0</v>
      </c>
      <c r="V51" s="9">
        <v>0</v>
      </c>
      <c r="W51" s="9">
        <v>19780000</v>
      </c>
      <c r="X51" s="33">
        <v>6.0606060606060608E-2</v>
      </c>
      <c r="Y51" s="1">
        <v>12621405</v>
      </c>
      <c r="Z51" s="1" t="s">
        <v>893</v>
      </c>
      <c r="AA51" s="1" t="s">
        <v>892</v>
      </c>
      <c r="AB51" s="1" t="s">
        <v>892</v>
      </c>
      <c r="AC51" s="3" t="s">
        <v>1208</v>
      </c>
      <c r="AD51" s="15" t="s">
        <v>987</v>
      </c>
      <c r="AE51" s="15" t="s">
        <v>891</v>
      </c>
      <c r="AF51" s="15" t="s">
        <v>891</v>
      </c>
    </row>
    <row r="52" spans="1:32" s="4" customFormat="1" x14ac:dyDescent="0.3">
      <c r="A52" s="16">
        <v>891780111</v>
      </c>
      <c r="B52" s="16" t="s">
        <v>55</v>
      </c>
      <c r="C52" s="14" t="s">
        <v>57</v>
      </c>
      <c r="D52" s="16" t="s">
        <v>61</v>
      </c>
      <c r="E52" s="1" t="s">
        <v>163</v>
      </c>
      <c r="F52" s="16" t="s">
        <v>62</v>
      </c>
      <c r="G52" s="1" t="s">
        <v>62</v>
      </c>
      <c r="H52" s="1" t="s">
        <v>74</v>
      </c>
      <c r="I52" s="9">
        <v>10927000</v>
      </c>
      <c r="J52" s="1">
        <v>0</v>
      </c>
      <c r="K52" s="2">
        <v>0</v>
      </c>
      <c r="L52" s="2">
        <v>0</v>
      </c>
      <c r="M52" s="31">
        <f t="shared" si="1"/>
        <v>10927000</v>
      </c>
      <c r="N52" s="1">
        <v>57444371</v>
      </c>
      <c r="O52" s="1" t="s">
        <v>430</v>
      </c>
      <c r="P52" s="1" t="s">
        <v>686</v>
      </c>
      <c r="Q52" s="3">
        <v>44949</v>
      </c>
      <c r="R52" s="3">
        <v>44949</v>
      </c>
      <c r="S52" s="3">
        <v>45093</v>
      </c>
      <c r="T52" s="3" t="s">
        <v>1208</v>
      </c>
      <c r="U52" s="30">
        <v>0</v>
      </c>
      <c r="V52" s="9">
        <v>0</v>
      </c>
      <c r="W52" s="9">
        <v>10927000</v>
      </c>
      <c r="X52" s="33">
        <v>5.5555555555555552E-2</v>
      </c>
      <c r="Y52" s="1">
        <v>57400977</v>
      </c>
      <c r="Z52" s="1" t="s">
        <v>903</v>
      </c>
      <c r="AA52" s="1" t="s">
        <v>892</v>
      </c>
      <c r="AB52" s="1" t="s">
        <v>892</v>
      </c>
      <c r="AC52" s="3" t="s">
        <v>1208</v>
      </c>
      <c r="AD52" s="15" t="s">
        <v>988</v>
      </c>
      <c r="AE52" s="15" t="s">
        <v>891</v>
      </c>
      <c r="AF52" s="15" t="s">
        <v>891</v>
      </c>
    </row>
    <row r="53" spans="1:32" s="4" customFormat="1" x14ac:dyDescent="0.3">
      <c r="A53" s="16">
        <v>891780111</v>
      </c>
      <c r="B53" s="16" t="s">
        <v>55</v>
      </c>
      <c r="C53" s="14" t="s">
        <v>57</v>
      </c>
      <c r="D53" s="16" t="s">
        <v>61</v>
      </c>
      <c r="E53" s="1" t="s">
        <v>164</v>
      </c>
      <c r="F53" s="16" t="s">
        <v>62</v>
      </c>
      <c r="G53" s="1" t="s">
        <v>62</v>
      </c>
      <c r="H53" s="1" t="s">
        <v>74</v>
      </c>
      <c r="I53" s="9">
        <v>10387000</v>
      </c>
      <c r="J53" s="1">
        <v>0</v>
      </c>
      <c r="K53" s="2">
        <v>0</v>
      </c>
      <c r="L53" s="2">
        <v>0</v>
      </c>
      <c r="M53" s="31">
        <f t="shared" si="1"/>
        <v>10387000</v>
      </c>
      <c r="N53" s="1">
        <v>85466757</v>
      </c>
      <c r="O53" s="1" t="s">
        <v>431</v>
      </c>
      <c r="P53" s="1" t="s">
        <v>677</v>
      </c>
      <c r="Q53" s="3">
        <v>44949</v>
      </c>
      <c r="R53" s="3">
        <v>44949</v>
      </c>
      <c r="S53" s="3">
        <v>45093</v>
      </c>
      <c r="T53" s="3" t="s">
        <v>1208</v>
      </c>
      <c r="U53" s="30">
        <v>0</v>
      </c>
      <c r="V53" s="9">
        <v>0</v>
      </c>
      <c r="W53" s="9">
        <v>10387000</v>
      </c>
      <c r="X53" s="33">
        <v>5.5555555555555552E-2</v>
      </c>
      <c r="Y53" s="1">
        <v>85459497</v>
      </c>
      <c r="Z53" s="1" t="s">
        <v>900</v>
      </c>
      <c r="AA53" s="1" t="s">
        <v>892</v>
      </c>
      <c r="AB53" s="1" t="s">
        <v>892</v>
      </c>
      <c r="AC53" s="3" t="s">
        <v>1208</v>
      </c>
      <c r="AD53" s="15" t="s">
        <v>989</v>
      </c>
      <c r="AE53" s="15" t="s">
        <v>891</v>
      </c>
      <c r="AF53" s="15" t="s">
        <v>891</v>
      </c>
    </row>
    <row r="54" spans="1:32" s="4" customFormat="1" x14ac:dyDescent="0.3">
      <c r="A54" s="16">
        <v>891780111</v>
      </c>
      <c r="B54" s="16" t="s">
        <v>55</v>
      </c>
      <c r="C54" s="14" t="s">
        <v>57</v>
      </c>
      <c r="D54" s="16" t="s">
        <v>61</v>
      </c>
      <c r="E54" s="1" t="s">
        <v>165</v>
      </c>
      <c r="F54" s="16" t="s">
        <v>62</v>
      </c>
      <c r="G54" s="1" t="s">
        <v>62</v>
      </c>
      <c r="H54" s="1" t="s">
        <v>74</v>
      </c>
      <c r="I54" s="9">
        <v>10387000</v>
      </c>
      <c r="J54" s="1">
        <v>0</v>
      </c>
      <c r="K54" s="2">
        <v>0</v>
      </c>
      <c r="L54" s="2">
        <v>0</v>
      </c>
      <c r="M54" s="31">
        <f t="shared" si="1"/>
        <v>10387000</v>
      </c>
      <c r="N54" s="1">
        <v>7631755</v>
      </c>
      <c r="O54" s="1" t="s">
        <v>432</v>
      </c>
      <c r="P54" s="1" t="s">
        <v>677</v>
      </c>
      <c r="Q54" s="3">
        <v>44949</v>
      </c>
      <c r="R54" s="3">
        <v>44949</v>
      </c>
      <c r="S54" s="3">
        <v>45093</v>
      </c>
      <c r="T54" s="3" t="s">
        <v>1208</v>
      </c>
      <c r="U54" s="30">
        <v>0</v>
      </c>
      <c r="V54" s="9">
        <v>0</v>
      </c>
      <c r="W54" s="9">
        <v>10387000</v>
      </c>
      <c r="X54" s="33">
        <v>5.5555555555555552E-2</v>
      </c>
      <c r="Y54" s="1">
        <v>85459497</v>
      </c>
      <c r="Z54" s="1" t="s">
        <v>900</v>
      </c>
      <c r="AA54" s="1" t="s">
        <v>892</v>
      </c>
      <c r="AB54" s="1" t="s">
        <v>892</v>
      </c>
      <c r="AC54" s="3" t="s">
        <v>1208</v>
      </c>
      <c r="AD54" s="15" t="s">
        <v>990</v>
      </c>
      <c r="AE54" s="15" t="s">
        <v>891</v>
      </c>
      <c r="AF54" s="15" t="s">
        <v>891</v>
      </c>
    </row>
    <row r="55" spans="1:32" s="4" customFormat="1" x14ac:dyDescent="0.3">
      <c r="A55" s="16">
        <v>891780111</v>
      </c>
      <c r="B55" s="16" t="s">
        <v>55</v>
      </c>
      <c r="C55" s="14" t="s">
        <v>57</v>
      </c>
      <c r="D55" s="16" t="s">
        <v>61</v>
      </c>
      <c r="E55" s="1" t="s">
        <v>166</v>
      </c>
      <c r="F55" s="16" t="s">
        <v>62</v>
      </c>
      <c r="G55" s="1" t="s">
        <v>62</v>
      </c>
      <c r="H55" s="1" t="s">
        <v>74</v>
      </c>
      <c r="I55" s="9">
        <v>20000000</v>
      </c>
      <c r="J55" s="1">
        <v>0</v>
      </c>
      <c r="K55" s="2">
        <v>0</v>
      </c>
      <c r="L55" s="2">
        <v>0</v>
      </c>
      <c r="M55" s="31">
        <f t="shared" si="1"/>
        <v>20000000</v>
      </c>
      <c r="N55" s="1">
        <v>39057134</v>
      </c>
      <c r="O55" s="1" t="s">
        <v>433</v>
      </c>
      <c r="P55" s="1" t="s">
        <v>687</v>
      </c>
      <c r="Q55" s="3">
        <v>44949</v>
      </c>
      <c r="R55" s="3">
        <v>44949</v>
      </c>
      <c r="S55" s="3">
        <v>45093</v>
      </c>
      <c r="T55" s="3" t="s">
        <v>1208</v>
      </c>
      <c r="U55" s="30">
        <v>0</v>
      </c>
      <c r="V55" s="9">
        <v>0</v>
      </c>
      <c r="W55" s="9">
        <v>20000000</v>
      </c>
      <c r="X55" s="33">
        <v>5.5555555555555552E-2</v>
      </c>
      <c r="Y55" s="1">
        <v>12621405</v>
      </c>
      <c r="Z55" s="1" t="s">
        <v>893</v>
      </c>
      <c r="AA55" s="1" t="s">
        <v>892</v>
      </c>
      <c r="AB55" s="1" t="s">
        <v>892</v>
      </c>
      <c r="AC55" s="3" t="s">
        <v>1208</v>
      </c>
      <c r="AD55" s="15" t="s">
        <v>991</v>
      </c>
      <c r="AE55" s="15" t="s">
        <v>891</v>
      </c>
      <c r="AF55" s="15" t="s">
        <v>891</v>
      </c>
    </row>
    <row r="56" spans="1:32" s="4" customFormat="1" x14ac:dyDescent="0.3">
      <c r="A56" s="16">
        <v>891780111</v>
      </c>
      <c r="B56" s="16" t="s">
        <v>55</v>
      </c>
      <c r="C56" s="14" t="s">
        <v>57</v>
      </c>
      <c r="D56" s="16" t="s">
        <v>61</v>
      </c>
      <c r="E56" s="1" t="s">
        <v>167</v>
      </c>
      <c r="F56" s="16" t="s">
        <v>62</v>
      </c>
      <c r="G56" s="1" t="s">
        <v>62</v>
      </c>
      <c r="H56" s="1" t="s">
        <v>74</v>
      </c>
      <c r="I56" s="9">
        <v>17000000</v>
      </c>
      <c r="J56" s="1">
        <v>0</v>
      </c>
      <c r="K56" s="2">
        <v>0</v>
      </c>
      <c r="L56" s="2">
        <v>0</v>
      </c>
      <c r="M56" s="31">
        <f t="shared" si="1"/>
        <v>17000000</v>
      </c>
      <c r="N56" s="1">
        <v>1083009761</v>
      </c>
      <c r="O56" s="1" t="s">
        <v>434</v>
      </c>
      <c r="P56" s="1" t="s">
        <v>688</v>
      </c>
      <c r="Q56" s="3">
        <v>44949</v>
      </c>
      <c r="R56" s="3">
        <v>44949</v>
      </c>
      <c r="S56" s="3">
        <v>45093</v>
      </c>
      <c r="T56" s="3" t="s">
        <v>1208</v>
      </c>
      <c r="U56" s="30">
        <v>0</v>
      </c>
      <c r="V56" s="9">
        <v>0</v>
      </c>
      <c r="W56" s="9">
        <v>17000000</v>
      </c>
      <c r="X56" s="33">
        <v>5.5555555555555552E-2</v>
      </c>
      <c r="Y56" s="1">
        <v>12621405</v>
      </c>
      <c r="Z56" s="1" t="s">
        <v>893</v>
      </c>
      <c r="AA56" s="1" t="s">
        <v>892</v>
      </c>
      <c r="AB56" s="1" t="s">
        <v>892</v>
      </c>
      <c r="AC56" s="3" t="s">
        <v>1208</v>
      </c>
      <c r="AD56" s="15" t="s">
        <v>992</v>
      </c>
      <c r="AE56" s="15" t="s">
        <v>891</v>
      </c>
      <c r="AF56" s="15" t="s">
        <v>891</v>
      </c>
    </row>
    <row r="57" spans="1:32" s="4" customFormat="1" x14ac:dyDescent="0.3">
      <c r="A57" s="16">
        <v>891780111</v>
      </c>
      <c r="B57" s="16" t="s">
        <v>55</v>
      </c>
      <c r="C57" s="14" t="s">
        <v>57</v>
      </c>
      <c r="D57" s="16" t="s">
        <v>61</v>
      </c>
      <c r="E57" s="1" t="s">
        <v>168</v>
      </c>
      <c r="F57" s="16" t="s">
        <v>62</v>
      </c>
      <c r="G57" s="1" t="s">
        <v>62</v>
      </c>
      <c r="H57" s="1" t="s">
        <v>74</v>
      </c>
      <c r="I57" s="9">
        <v>13160000</v>
      </c>
      <c r="J57" s="1">
        <v>0</v>
      </c>
      <c r="K57" s="2">
        <v>0</v>
      </c>
      <c r="L57" s="2">
        <v>0</v>
      </c>
      <c r="M57" s="31">
        <f t="shared" si="1"/>
        <v>13160000</v>
      </c>
      <c r="N57" s="1">
        <v>36720698</v>
      </c>
      <c r="O57" s="1" t="s">
        <v>435</v>
      </c>
      <c r="P57" s="1" t="s">
        <v>689</v>
      </c>
      <c r="Q57" s="3">
        <v>44949</v>
      </c>
      <c r="R57" s="3">
        <v>44949</v>
      </c>
      <c r="S57" s="3">
        <v>45069</v>
      </c>
      <c r="T57" s="3" t="s">
        <v>1208</v>
      </c>
      <c r="U57" s="30">
        <v>0</v>
      </c>
      <c r="V57" s="9">
        <v>0</v>
      </c>
      <c r="W57" s="9">
        <v>13160000</v>
      </c>
      <c r="X57" s="33">
        <v>6.6666666666666666E-2</v>
      </c>
      <c r="Y57" s="1">
        <v>84452087</v>
      </c>
      <c r="Z57" s="1" t="s">
        <v>904</v>
      </c>
      <c r="AA57" s="1" t="s">
        <v>892</v>
      </c>
      <c r="AB57" s="1" t="s">
        <v>892</v>
      </c>
      <c r="AC57" s="3" t="s">
        <v>1208</v>
      </c>
      <c r="AD57" s="15" t="s">
        <v>993</v>
      </c>
      <c r="AE57" s="15" t="s">
        <v>891</v>
      </c>
      <c r="AF57" s="15" t="s">
        <v>891</v>
      </c>
    </row>
    <row r="58" spans="1:32" s="4" customFormat="1" x14ac:dyDescent="0.3">
      <c r="A58" s="16">
        <v>891780111</v>
      </c>
      <c r="B58" s="16" t="s">
        <v>55</v>
      </c>
      <c r="C58" s="14" t="s">
        <v>57</v>
      </c>
      <c r="D58" s="16" t="s">
        <v>61</v>
      </c>
      <c r="E58" s="1" t="s">
        <v>169</v>
      </c>
      <c r="F58" s="16" t="s">
        <v>62</v>
      </c>
      <c r="G58" s="1" t="s">
        <v>62</v>
      </c>
      <c r="H58" s="1" t="s">
        <v>74</v>
      </c>
      <c r="I58" s="9">
        <v>11367000</v>
      </c>
      <c r="J58" s="1">
        <v>0</v>
      </c>
      <c r="K58" s="2">
        <v>0</v>
      </c>
      <c r="L58" s="2">
        <v>0</v>
      </c>
      <c r="M58" s="31">
        <f t="shared" si="1"/>
        <v>11367000</v>
      </c>
      <c r="N58" s="1">
        <v>1082958221</v>
      </c>
      <c r="O58" s="1" t="s">
        <v>436</v>
      </c>
      <c r="P58" s="1" t="s">
        <v>690</v>
      </c>
      <c r="Q58" s="3">
        <v>44949</v>
      </c>
      <c r="R58" s="3">
        <v>44949</v>
      </c>
      <c r="S58" s="3">
        <v>45093</v>
      </c>
      <c r="T58" s="3" t="s">
        <v>1208</v>
      </c>
      <c r="U58" s="30">
        <v>0</v>
      </c>
      <c r="V58" s="9">
        <v>0</v>
      </c>
      <c r="W58" s="9">
        <v>11367000</v>
      </c>
      <c r="X58" s="33">
        <v>5.5555555555555552E-2</v>
      </c>
      <c r="Y58" s="1">
        <v>57400977</v>
      </c>
      <c r="Z58" s="1" t="s">
        <v>903</v>
      </c>
      <c r="AA58" s="1" t="s">
        <v>892</v>
      </c>
      <c r="AB58" s="1" t="s">
        <v>892</v>
      </c>
      <c r="AC58" s="3" t="s">
        <v>1208</v>
      </c>
      <c r="AD58" s="15" t="s">
        <v>994</v>
      </c>
      <c r="AE58" s="15" t="s">
        <v>891</v>
      </c>
      <c r="AF58" s="15" t="s">
        <v>891</v>
      </c>
    </row>
    <row r="59" spans="1:32" s="4" customFormat="1" x14ac:dyDescent="0.3">
      <c r="A59" s="16">
        <v>891780111</v>
      </c>
      <c r="B59" s="16" t="s">
        <v>55</v>
      </c>
      <c r="C59" s="14" t="s">
        <v>57</v>
      </c>
      <c r="D59" s="16" t="s">
        <v>61</v>
      </c>
      <c r="E59" s="1" t="s">
        <v>170</v>
      </c>
      <c r="F59" s="16" t="s">
        <v>62</v>
      </c>
      <c r="G59" s="1" t="s">
        <v>62</v>
      </c>
      <c r="H59" s="1" t="s">
        <v>74</v>
      </c>
      <c r="I59" s="9">
        <v>20000000</v>
      </c>
      <c r="J59" s="1">
        <v>0</v>
      </c>
      <c r="K59" s="2">
        <v>0</v>
      </c>
      <c r="L59" s="2">
        <v>0</v>
      </c>
      <c r="M59" s="31">
        <f t="shared" si="1"/>
        <v>20000000</v>
      </c>
      <c r="N59" s="1">
        <v>1082961349</v>
      </c>
      <c r="O59" s="1" t="s">
        <v>437</v>
      </c>
      <c r="P59" s="1" t="s">
        <v>691</v>
      </c>
      <c r="Q59" s="3">
        <v>44949</v>
      </c>
      <c r="R59" s="3">
        <v>44949</v>
      </c>
      <c r="S59" s="3">
        <v>45093</v>
      </c>
      <c r="T59" s="3" t="s">
        <v>1208</v>
      </c>
      <c r="U59" s="30">
        <v>0</v>
      </c>
      <c r="V59" s="9">
        <v>0</v>
      </c>
      <c r="W59" s="9">
        <v>20000000</v>
      </c>
      <c r="X59" s="33">
        <v>5.5555555555555552E-2</v>
      </c>
      <c r="Y59" s="1">
        <v>12621405</v>
      </c>
      <c r="Z59" s="1" t="s">
        <v>893</v>
      </c>
      <c r="AA59" s="1" t="s">
        <v>892</v>
      </c>
      <c r="AB59" s="1" t="s">
        <v>892</v>
      </c>
      <c r="AC59" s="3" t="s">
        <v>1208</v>
      </c>
      <c r="AD59" s="15" t="s">
        <v>995</v>
      </c>
      <c r="AE59" s="15" t="s">
        <v>891</v>
      </c>
      <c r="AF59" s="15" t="s">
        <v>891</v>
      </c>
    </row>
    <row r="60" spans="1:32" s="4" customFormat="1" x14ac:dyDescent="0.3">
      <c r="A60" s="16">
        <v>891780111</v>
      </c>
      <c r="B60" s="16" t="s">
        <v>55</v>
      </c>
      <c r="C60" s="14" t="s">
        <v>57</v>
      </c>
      <c r="D60" s="16" t="s">
        <v>61</v>
      </c>
      <c r="E60" s="1" t="s">
        <v>171</v>
      </c>
      <c r="F60" s="16" t="s">
        <v>62</v>
      </c>
      <c r="G60" s="1" t="s">
        <v>62</v>
      </c>
      <c r="H60" s="1" t="s">
        <v>74</v>
      </c>
      <c r="I60" s="9">
        <v>15345000</v>
      </c>
      <c r="J60" s="1">
        <v>0</v>
      </c>
      <c r="K60" s="2">
        <v>0</v>
      </c>
      <c r="L60" s="2">
        <v>0</v>
      </c>
      <c r="M60" s="31">
        <f t="shared" si="1"/>
        <v>15345000</v>
      </c>
      <c r="N60" s="1">
        <v>57465032</v>
      </c>
      <c r="O60" s="1" t="s">
        <v>438</v>
      </c>
      <c r="P60" s="1" t="s">
        <v>692</v>
      </c>
      <c r="Q60" s="3">
        <v>44949</v>
      </c>
      <c r="R60" s="3">
        <v>44949</v>
      </c>
      <c r="S60" s="3">
        <v>45093</v>
      </c>
      <c r="T60" s="3" t="s">
        <v>1208</v>
      </c>
      <c r="U60" s="30">
        <v>0</v>
      </c>
      <c r="V60" s="9">
        <v>0</v>
      </c>
      <c r="W60" s="9">
        <v>15345000</v>
      </c>
      <c r="X60" s="33">
        <v>5.5555555555555552E-2</v>
      </c>
      <c r="Y60" s="1">
        <v>57400977</v>
      </c>
      <c r="Z60" s="1" t="s">
        <v>903</v>
      </c>
      <c r="AA60" s="1" t="s">
        <v>892</v>
      </c>
      <c r="AB60" s="1" t="s">
        <v>892</v>
      </c>
      <c r="AC60" s="3" t="s">
        <v>1208</v>
      </c>
      <c r="AD60" s="15" t="s">
        <v>996</v>
      </c>
      <c r="AE60" s="15" t="s">
        <v>891</v>
      </c>
      <c r="AF60" s="15" t="s">
        <v>891</v>
      </c>
    </row>
    <row r="61" spans="1:32" s="4" customFormat="1" x14ac:dyDescent="0.3">
      <c r="A61" s="16">
        <v>891780111</v>
      </c>
      <c r="B61" s="16" t="s">
        <v>55</v>
      </c>
      <c r="C61" s="14" t="s">
        <v>57</v>
      </c>
      <c r="D61" s="16" t="s">
        <v>61</v>
      </c>
      <c r="E61" s="1" t="s">
        <v>172</v>
      </c>
      <c r="F61" s="16" t="s">
        <v>62</v>
      </c>
      <c r="G61" s="1" t="s">
        <v>62</v>
      </c>
      <c r="H61" s="1" t="s">
        <v>74</v>
      </c>
      <c r="I61" s="9">
        <v>8930000</v>
      </c>
      <c r="J61" s="1">
        <v>0</v>
      </c>
      <c r="K61" s="2">
        <v>0</v>
      </c>
      <c r="L61" s="2">
        <v>0</v>
      </c>
      <c r="M61" s="31">
        <f t="shared" si="1"/>
        <v>8930000</v>
      </c>
      <c r="N61" s="1">
        <v>1081925361</v>
      </c>
      <c r="O61" s="1" t="s">
        <v>439</v>
      </c>
      <c r="P61" s="1" t="s">
        <v>693</v>
      </c>
      <c r="Q61" s="3">
        <v>44949</v>
      </c>
      <c r="R61" s="3">
        <v>44949</v>
      </c>
      <c r="S61" s="3">
        <v>45084</v>
      </c>
      <c r="T61" s="3" t="s">
        <v>1208</v>
      </c>
      <c r="U61" s="30">
        <v>0</v>
      </c>
      <c r="V61" s="9">
        <v>0</v>
      </c>
      <c r="W61" s="9">
        <v>8930000</v>
      </c>
      <c r="X61" s="33">
        <v>5.9259259259259262E-2</v>
      </c>
      <c r="Y61" s="1">
        <v>57444673</v>
      </c>
      <c r="Z61" s="1" t="s">
        <v>905</v>
      </c>
      <c r="AA61" s="1" t="s">
        <v>892</v>
      </c>
      <c r="AB61" s="1" t="s">
        <v>892</v>
      </c>
      <c r="AC61" s="3" t="s">
        <v>1208</v>
      </c>
      <c r="AD61" s="15" t="s">
        <v>997</v>
      </c>
      <c r="AE61" s="15" t="s">
        <v>891</v>
      </c>
      <c r="AF61" s="15" t="s">
        <v>891</v>
      </c>
    </row>
    <row r="62" spans="1:32" s="4" customFormat="1" x14ac:dyDescent="0.3">
      <c r="A62" s="16">
        <v>891780111</v>
      </c>
      <c r="B62" s="16" t="s">
        <v>55</v>
      </c>
      <c r="C62" s="14" t="s">
        <v>57</v>
      </c>
      <c r="D62" s="16" t="s">
        <v>61</v>
      </c>
      <c r="E62" s="1" t="s">
        <v>173</v>
      </c>
      <c r="F62" s="16" t="s">
        <v>62</v>
      </c>
      <c r="G62" s="1" t="s">
        <v>62</v>
      </c>
      <c r="H62" s="1" t="s">
        <v>74</v>
      </c>
      <c r="I62" s="9">
        <v>8930000</v>
      </c>
      <c r="J62" s="1">
        <v>0</v>
      </c>
      <c r="K62" s="2">
        <v>0</v>
      </c>
      <c r="L62" s="2">
        <v>0</v>
      </c>
      <c r="M62" s="31">
        <f t="shared" si="1"/>
        <v>8930000</v>
      </c>
      <c r="N62" s="1">
        <v>1082946321</v>
      </c>
      <c r="O62" s="1" t="s">
        <v>440</v>
      </c>
      <c r="P62" s="1" t="s">
        <v>693</v>
      </c>
      <c r="Q62" s="3">
        <v>44949</v>
      </c>
      <c r="R62" s="3">
        <v>44949</v>
      </c>
      <c r="S62" s="3">
        <v>45084</v>
      </c>
      <c r="T62" s="3" t="s">
        <v>1208</v>
      </c>
      <c r="U62" s="30">
        <v>0</v>
      </c>
      <c r="V62" s="9">
        <v>0</v>
      </c>
      <c r="W62" s="9">
        <v>8930000</v>
      </c>
      <c r="X62" s="33">
        <v>5.9259259259259262E-2</v>
      </c>
      <c r="Y62" s="1">
        <v>57444673</v>
      </c>
      <c r="Z62" s="1" t="s">
        <v>905</v>
      </c>
      <c r="AA62" s="1" t="s">
        <v>892</v>
      </c>
      <c r="AB62" s="1" t="s">
        <v>892</v>
      </c>
      <c r="AC62" s="3" t="s">
        <v>1208</v>
      </c>
      <c r="AD62" s="15" t="s">
        <v>998</v>
      </c>
      <c r="AE62" s="15" t="s">
        <v>891</v>
      </c>
      <c r="AF62" s="15" t="s">
        <v>891</v>
      </c>
    </row>
    <row r="63" spans="1:32" s="4" customFormat="1" x14ac:dyDescent="0.3">
      <c r="A63" s="16">
        <v>891780111</v>
      </c>
      <c r="B63" s="16" t="s">
        <v>55</v>
      </c>
      <c r="C63" s="14" t="s">
        <v>57</v>
      </c>
      <c r="D63" s="16" t="s">
        <v>61</v>
      </c>
      <c r="E63" s="1" t="s">
        <v>174</v>
      </c>
      <c r="F63" s="16" t="s">
        <v>62</v>
      </c>
      <c r="G63" s="1" t="s">
        <v>62</v>
      </c>
      <c r="H63" s="1" t="s">
        <v>74</v>
      </c>
      <c r="I63" s="9">
        <v>37750000</v>
      </c>
      <c r="J63" s="1">
        <v>0</v>
      </c>
      <c r="K63" s="2">
        <v>0</v>
      </c>
      <c r="L63" s="2">
        <v>0</v>
      </c>
      <c r="M63" s="31">
        <f t="shared" si="1"/>
        <v>37750000</v>
      </c>
      <c r="N63" s="1">
        <v>84458088</v>
      </c>
      <c r="O63" s="1" t="s">
        <v>441</v>
      </c>
      <c r="P63" s="1" t="s">
        <v>694</v>
      </c>
      <c r="Q63" s="3">
        <v>44949</v>
      </c>
      <c r="R63" s="3">
        <v>44949</v>
      </c>
      <c r="S63" s="3">
        <v>45093</v>
      </c>
      <c r="T63" s="3" t="s">
        <v>1208</v>
      </c>
      <c r="U63" s="30">
        <v>0</v>
      </c>
      <c r="V63" s="9">
        <v>0</v>
      </c>
      <c r="W63" s="9">
        <v>37750000</v>
      </c>
      <c r="X63" s="33">
        <v>5.5555555555555552E-2</v>
      </c>
      <c r="Y63" s="1">
        <v>85449357</v>
      </c>
      <c r="Z63" s="1" t="s">
        <v>902</v>
      </c>
      <c r="AA63" s="1" t="s">
        <v>892</v>
      </c>
      <c r="AB63" s="1" t="s">
        <v>892</v>
      </c>
      <c r="AC63" s="3" t="s">
        <v>1208</v>
      </c>
      <c r="AD63" s="15" t="s">
        <v>999</v>
      </c>
      <c r="AE63" s="15" t="s">
        <v>891</v>
      </c>
      <c r="AF63" s="15" t="s">
        <v>891</v>
      </c>
    </row>
    <row r="64" spans="1:32" s="4" customFormat="1" x14ac:dyDescent="0.3">
      <c r="A64" s="16">
        <v>891780111</v>
      </c>
      <c r="B64" s="16" t="s">
        <v>55</v>
      </c>
      <c r="C64" s="14" t="s">
        <v>57</v>
      </c>
      <c r="D64" s="16" t="s">
        <v>61</v>
      </c>
      <c r="E64" s="1" t="s">
        <v>175</v>
      </c>
      <c r="F64" s="16" t="s">
        <v>62</v>
      </c>
      <c r="G64" s="1" t="s">
        <v>62</v>
      </c>
      <c r="H64" s="1" t="s">
        <v>74</v>
      </c>
      <c r="I64" s="9">
        <v>12583000</v>
      </c>
      <c r="J64" s="1">
        <v>0</v>
      </c>
      <c r="K64" s="2">
        <v>0</v>
      </c>
      <c r="L64" s="2">
        <v>0</v>
      </c>
      <c r="M64" s="31">
        <f t="shared" si="1"/>
        <v>12583000</v>
      </c>
      <c r="N64" s="1">
        <v>35117743</v>
      </c>
      <c r="O64" s="1" t="s">
        <v>442</v>
      </c>
      <c r="P64" s="1" t="s">
        <v>695</v>
      </c>
      <c r="Q64" s="3">
        <v>44949</v>
      </c>
      <c r="R64" s="3">
        <v>44949</v>
      </c>
      <c r="S64" s="3">
        <v>45093</v>
      </c>
      <c r="T64" s="3" t="s">
        <v>1208</v>
      </c>
      <c r="U64" s="30">
        <v>0</v>
      </c>
      <c r="V64" s="9">
        <v>0</v>
      </c>
      <c r="W64" s="9">
        <v>12583000</v>
      </c>
      <c r="X64" s="33">
        <v>5.5555555555555552E-2</v>
      </c>
      <c r="Y64" s="1">
        <v>85465146</v>
      </c>
      <c r="Z64" s="1" t="s">
        <v>906</v>
      </c>
      <c r="AA64" s="1" t="s">
        <v>892</v>
      </c>
      <c r="AB64" s="1" t="s">
        <v>892</v>
      </c>
      <c r="AC64" s="3" t="s">
        <v>1208</v>
      </c>
      <c r="AD64" s="15" t="s">
        <v>1000</v>
      </c>
      <c r="AE64" s="15" t="s">
        <v>891</v>
      </c>
      <c r="AF64" s="15" t="s">
        <v>891</v>
      </c>
    </row>
    <row r="65" spans="1:32" s="4" customFormat="1" x14ac:dyDescent="0.3">
      <c r="A65" s="16">
        <v>891780111</v>
      </c>
      <c r="B65" s="16" t="s">
        <v>55</v>
      </c>
      <c r="C65" s="14" t="s">
        <v>57</v>
      </c>
      <c r="D65" s="16" t="s">
        <v>61</v>
      </c>
      <c r="E65" s="1" t="s">
        <v>176</v>
      </c>
      <c r="F65" s="16" t="s">
        <v>62</v>
      </c>
      <c r="G65" s="1" t="s">
        <v>62</v>
      </c>
      <c r="H65" s="1" t="s">
        <v>74</v>
      </c>
      <c r="I65" s="9">
        <v>9943000</v>
      </c>
      <c r="J65" s="1">
        <v>0</v>
      </c>
      <c r="K65" s="2">
        <v>0</v>
      </c>
      <c r="L65" s="2">
        <v>0</v>
      </c>
      <c r="M65" s="31">
        <f t="shared" si="1"/>
        <v>9943000</v>
      </c>
      <c r="N65" s="1">
        <v>1083046036</v>
      </c>
      <c r="O65" s="1" t="s">
        <v>443</v>
      </c>
      <c r="P65" s="1" t="s">
        <v>696</v>
      </c>
      <c r="Q65" s="3">
        <v>44949</v>
      </c>
      <c r="R65" s="3">
        <v>44949</v>
      </c>
      <c r="S65" s="3">
        <v>45093</v>
      </c>
      <c r="T65" s="3" t="s">
        <v>1208</v>
      </c>
      <c r="U65" s="30">
        <v>0</v>
      </c>
      <c r="V65" s="9">
        <v>0</v>
      </c>
      <c r="W65" s="9">
        <v>9943000</v>
      </c>
      <c r="X65" s="33">
        <v>5.5555555555555552E-2</v>
      </c>
      <c r="Y65" s="1">
        <v>7631392</v>
      </c>
      <c r="Z65" s="1" t="s">
        <v>907</v>
      </c>
      <c r="AA65" s="1" t="s">
        <v>892</v>
      </c>
      <c r="AB65" s="1" t="s">
        <v>892</v>
      </c>
      <c r="AC65" s="3" t="s">
        <v>1208</v>
      </c>
      <c r="AD65" s="15" t="s">
        <v>1001</v>
      </c>
      <c r="AE65" s="15" t="s">
        <v>891</v>
      </c>
      <c r="AF65" s="15" t="s">
        <v>891</v>
      </c>
    </row>
    <row r="66" spans="1:32" s="4" customFormat="1" x14ac:dyDescent="0.3">
      <c r="A66" s="16">
        <v>891780111</v>
      </c>
      <c r="B66" s="16" t="s">
        <v>55</v>
      </c>
      <c r="C66" s="14" t="s">
        <v>57</v>
      </c>
      <c r="D66" s="16" t="s">
        <v>61</v>
      </c>
      <c r="E66" s="1" t="s">
        <v>177</v>
      </c>
      <c r="F66" s="16" t="s">
        <v>62</v>
      </c>
      <c r="G66" s="1" t="s">
        <v>62</v>
      </c>
      <c r="H66" s="1" t="s">
        <v>74</v>
      </c>
      <c r="I66" s="9">
        <v>28187000</v>
      </c>
      <c r="J66" s="1">
        <v>0</v>
      </c>
      <c r="K66" s="2">
        <v>0</v>
      </c>
      <c r="L66" s="2">
        <v>0</v>
      </c>
      <c r="M66" s="31">
        <f t="shared" si="1"/>
        <v>28187000</v>
      </c>
      <c r="N66" s="1">
        <v>19601307</v>
      </c>
      <c r="O66" s="1" t="s">
        <v>444</v>
      </c>
      <c r="P66" s="1" t="s">
        <v>697</v>
      </c>
      <c r="Q66" s="3">
        <v>44949</v>
      </c>
      <c r="R66" s="3">
        <v>44949</v>
      </c>
      <c r="S66" s="3">
        <v>45093</v>
      </c>
      <c r="T66" s="3" t="s">
        <v>1208</v>
      </c>
      <c r="U66" s="30">
        <v>0</v>
      </c>
      <c r="V66" s="9">
        <v>0</v>
      </c>
      <c r="W66" s="9">
        <v>28187000</v>
      </c>
      <c r="X66" s="33">
        <v>5.5555555555555552E-2</v>
      </c>
      <c r="Y66" s="1">
        <v>85465146</v>
      </c>
      <c r="Z66" s="1" t="s">
        <v>906</v>
      </c>
      <c r="AA66" s="1" t="s">
        <v>892</v>
      </c>
      <c r="AB66" s="1" t="s">
        <v>892</v>
      </c>
      <c r="AC66" s="3" t="s">
        <v>1208</v>
      </c>
      <c r="AD66" s="15" t="s">
        <v>1002</v>
      </c>
      <c r="AE66" s="15" t="s">
        <v>891</v>
      </c>
      <c r="AF66" s="15" t="s">
        <v>891</v>
      </c>
    </row>
    <row r="67" spans="1:32" s="4" customFormat="1" x14ac:dyDescent="0.3">
      <c r="A67" s="16">
        <v>891780111</v>
      </c>
      <c r="B67" s="16" t="s">
        <v>55</v>
      </c>
      <c r="C67" s="14" t="s">
        <v>57</v>
      </c>
      <c r="D67" s="16" t="s">
        <v>61</v>
      </c>
      <c r="E67" s="1" t="s">
        <v>178</v>
      </c>
      <c r="F67" s="16" t="s">
        <v>62</v>
      </c>
      <c r="G67" s="1" t="s">
        <v>62</v>
      </c>
      <c r="H67" s="1" t="s">
        <v>74</v>
      </c>
      <c r="I67" s="9">
        <v>8930000</v>
      </c>
      <c r="J67" s="1">
        <v>0</v>
      </c>
      <c r="K67" s="2">
        <v>0</v>
      </c>
      <c r="L67" s="2">
        <v>0</v>
      </c>
      <c r="M67" s="31">
        <f t="shared" si="1"/>
        <v>8930000</v>
      </c>
      <c r="N67" s="1">
        <v>57435172</v>
      </c>
      <c r="O67" s="1" t="s">
        <v>445</v>
      </c>
      <c r="P67" s="1" t="s">
        <v>693</v>
      </c>
      <c r="Q67" s="3">
        <v>44949</v>
      </c>
      <c r="R67" s="3">
        <v>44949</v>
      </c>
      <c r="S67" s="3">
        <v>45084</v>
      </c>
      <c r="T67" s="3" t="s">
        <v>1208</v>
      </c>
      <c r="U67" s="30">
        <v>0</v>
      </c>
      <c r="V67" s="9">
        <v>0</v>
      </c>
      <c r="W67" s="9">
        <v>8930000</v>
      </c>
      <c r="X67" s="33">
        <v>5.9259259259259262E-2</v>
      </c>
      <c r="Y67" s="1">
        <v>57444673</v>
      </c>
      <c r="Z67" s="1" t="s">
        <v>905</v>
      </c>
      <c r="AA67" s="1" t="s">
        <v>892</v>
      </c>
      <c r="AB67" s="1" t="s">
        <v>892</v>
      </c>
      <c r="AC67" s="3" t="s">
        <v>1208</v>
      </c>
      <c r="AD67" s="15" t="s">
        <v>1003</v>
      </c>
      <c r="AE67" s="15" t="s">
        <v>891</v>
      </c>
      <c r="AF67" s="15" t="s">
        <v>891</v>
      </c>
    </row>
    <row r="68" spans="1:32" s="4" customFormat="1" x14ac:dyDescent="0.3">
      <c r="A68" s="16">
        <v>891780111</v>
      </c>
      <c r="B68" s="16" t="s">
        <v>55</v>
      </c>
      <c r="C68" s="14" t="s">
        <v>57</v>
      </c>
      <c r="D68" s="16" t="s">
        <v>61</v>
      </c>
      <c r="E68" s="1" t="s">
        <v>179</v>
      </c>
      <c r="F68" s="16" t="s">
        <v>62</v>
      </c>
      <c r="G68" s="1" t="s">
        <v>62</v>
      </c>
      <c r="H68" s="1" t="s">
        <v>74</v>
      </c>
      <c r="I68" s="9">
        <v>11440000</v>
      </c>
      <c r="J68" s="1">
        <v>0</v>
      </c>
      <c r="K68" s="2">
        <v>0</v>
      </c>
      <c r="L68" s="2">
        <v>0</v>
      </c>
      <c r="M68" s="31">
        <f t="shared" si="1"/>
        <v>11440000</v>
      </c>
      <c r="N68" s="1">
        <v>57461875</v>
      </c>
      <c r="O68" s="1" t="s">
        <v>446</v>
      </c>
      <c r="P68" s="1" t="s">
        <v>698</v>
      </c>
      <c r="Q68" s="3">
        <v>44949</v>
      </c>
      <c r="R68" s="3">
        <v>44949</v>
      </c>
      <c r="S68" s="3">
        <v>45093</v>
      </c>
      <c r="T68" s="3" t="s">
        <v>1208</v>
      </c>
      <c r="U68" s="30">
        <v>0</v>
      </c>
      <c r="V68" s="9">
        <v>0</v>
      </c>
      <c r="W68" s="9">
        <v>11440000</v>
      </c>
      <c r="X68" s="33">
        <v>5.5555555555555552E-2</v>
      </c>
      <c r="Y68" s="1">
        <v>7634885</v>
      </c>
      <c r="Z68" s="1" t="s">
        <v>908</v>
      </c>
      <c r="AA68" s="1" t="s">
        <v>892</v>
      </c>
      <c r="AB68" s="1" t="s">
        <v>892</v>
      </c>
      <c r="AC68" s="3" t="s">
        <v>1208</v>
      </c>
      <c r="AD68" s="15" t="s">
        <v>1004</v>
      </c>
      <c r="AE68" s="15" t="s">
        <v>891</v>
      </c>
      <c r="AF68" s="15" t="s">
        <v>891</v>
      </c>
    </row>
    <row r="69" spans="1:32" s="4" customFormat="1" x14ac:dyDescent="0.3">
      <c r="A69" s="16">
        <v>891780111</v>
      </c>
      <c r="B69" s="16" t="s">
        <v>55</v>
      </c>
      <c r="C69" s="14" t="s">
        <v>57</v>
      </c>
      <c r="D69" s="16" t="s">
        <v>61</v>
      </c>
      <c r="E69" s="1" t="s">
        <v>180</v>
      </c>
      <c r="F69" s="16" t="s">
        <v>62</v>
      </c>
      <c r="G69" s="1" t="s">
        <v>62</v>
      </c>
      <c r="H69" s="1" t="s">
        <v>74</v>
      </c>
      <c r="I69" s="9">
        <v>15397000</v>
      </c>
      <c r="J69" s="1">
        <v>0</v>
      </c>
      <c r="K69" s="2">
        <v>0</v>
      </c>
      <c r="L69" s="2">
        <v>0</v>
      </c>
      <c r="M69" s="31">
        <f t="shared" si="1"/>
        <v>15397000</v>
      </c>
      <c r="N69" s="1">
        <v>1082410248</v>
      </c>
      <c r="O69" s="1" t="s">
        <v>447</v>
      </c>
      <c r="P69" s="1" t="s">
        <v>699</v>
      </c>
      <c r="Q69" s="3">
        <v>44949</v>
      </c>
      <c r="R69" s="3">
        <v>44949</v>
      </c>
      <c r="S69" s="3">
        <v>45093</v>
      </c>
      <c r="T69" s="3" t="s">
        <v>1208</v>
      </c>
      <c r="U69" s="30">
        <v>0</v>
      </c>
      <c r="V69" s="9">
        <v>0</v>
      </c>
      <c r="W69" s="9">
        <v>15397000</v>
      </c>
      <c r="X69" s="33">
        <v>5.5555555555555552E-2</v>
      </c>
      <c r="Y69" s="1">
        <v>1192791759</v>
      </c>
      <c r="Z69" s="1" t="s">
        <v>909</v>
      </c>
      <c r="AA69" s="1" t="s">
        <v>892</v>
      </c>
      <c r="AB69" s="1" t="s">
        <v>892</v>
      </c>
      <c r="AC69" s="3" t="s">
        <v>1208</v>
      </c>
      <c r="AD69" s="15" t="s">
        <v>1005</v>
      </c>
      <c r="AE69" s="15" t="s">
        <v>891</v>
      </c>
      <c r="AF69" s="15" t="s">
        <v>891</v>
      </c>
    </row>
    <row r="70" spans="1:32" s="4" customFormat="1" x14ac:dyDescent="0.3">
      <c r="A70" s="16">
        <v>891780111</v>
      </c>
      <c r="B70" s="16" t="s">
        <v>55</v>
      </c>
      <c r="C70" s="14" t="s">
        <v>57</v>
      </c>
      <c r="D70" s="16" t="s">
        <v>61</v>
      </c>
      <c r="E70" s="1" t="s">
        <v>181</v>
      </c>
      <c r="F70" s="16" t="s">
        <v>62</v>
      </c>
      <c r="G70" s="1" t="s">
        <v>62</v>
      </c>
      <c r="H70" s="1" t="s">
        <v>74</v>
      </c>
      <c r="I70" s="9">
        <v>11440000</v>
      </c>
      <c r="J70" s="1">
        <v>0</v>
      </c>
      <c r="K70" s="2">
        <v>0</v>
      </c>
      <c r="L70" s="2">
        <v>0</v>
      </c>
      <c r="M70" s="31">
        <f t="shared" si="1"/>
        <v>11440000</v>
      </c>
      <c r="N70" s="1">
        <v>1082861716</v>
      </c>
      <c r="O70" s="1" t="s">
        <v>448</v>
      </c>
      <c r="P70" s="1" t="s">
        <v>700</v>
      </c>
      <c r="Q70" s="3">
        <v>44949</v>
      </c>
      <c r="R70" s="3">
        <v>44949</v>
      </c>
      <c r="S70" s="3">
        <v>45093</v>
      </c>
      <c r="T70" s="3" t="s">
        <v>1208</v>
      </c>
      <c r="U70" s="30">
        <v>0</v>
      </c>
      <c r="V70" s="9">
        <v>0</v>
      </c>
      <c r="W70" s="9">
        <v>11440000</v>
      </c>
      <c r="X70" s="33">
        <v>5.5555555555555552E-2</v>
      </c>
      <c r="Y70" s="1">
        <v>85449357</v>
      </c>
      <c r="Z70" s="1" t="s">
        <v>902</v>
      </c>
      <c r="AA70" s="1" t="s">
        <v>892</v>
      </c>
      <c r="AB70" s="1" t="s">
        <v>892</v>
      </c>
      <c r="AC70" s="3" t="s">
        <v>1208</v>
      </c>
      <c r="AD70" s="15" t="s">
        <v>1006</v>
      </c>
      <c r="AE70" s="15" t="s">
        <v>891</v>
      </c>
      <c r="AF70" s="15" t="s">
        <v>891</v>
      </c>
    </row>
    <row r="71" spans="1:32" s="4" customFormat="1" x14ac:dyDescent="0.3">
      <c r="A71" s="16">
        <v>891780111</v>
      </c>
      <c r="B71" s="16" t="s">
        <v>55</v>
      </c>
      <c r="C71" s="14" t="s">
        <v>57</v>
      </c>
      <c r="D71" s="16" t="s">
        <v>61</v>
      </c>
      <c r="E71" s="1" t="s">
        <v>182</v>
      </c>
      <c r="F71" s="16" t="s">
        <v>62</v>
      </c>
      <c r="G71" s="1" t="s">
        <v>62</v>
      </c>
      <c r="H71" s="1" t="s">
        <v>74</v>
      </c>
      <c r="I71" s="9">
        <v>13083000</v>
      </c>
      <c r="J71" s="1">
        <v>0</v>
      </c>
      <c r="K71" s="2">
        <v>0</v>
      </c>
      <c r="L71" s="2">
        <v>0</v>
      </c>
      <c r="M71" s="31">
        <f t="shared" si="1"/>
        <v>13083000</v>
      </c>
      <c r="N71" s="1">
        <v>85462989</v>
      </c>
      <c r="O71" s="1" t="s">
        <v>449</v>
      </c>
      <c r="P71" s="1" t="s">
        <v>701</v>
      </c>
      <c r="Q71" s="3">
        <v>44949</v>
      </c>
      <c r="R71" s="3">
        <v>44949</v>
      </c>
      <c r="S71" s="3">
        <v>45093</v>
      </c>
      <c r="T71" s="3" t="s">
        <v>1208</v>
      </c>
      <c r="U71" s="30">
        <v>0</v>
      </c>
      <c r="V71" s="9">
        <v>0</v>
      </c>
      <c r="W71" s="9">
        <v>13083000</v>
      </c>
      <c r="X71" s="33">
        <v>5.5555555555555552E-2</v>
      </c>
      <c r="Y71" s="1">
        <v>36665858</v>
      </c>
      <c r="Z71" s="1" t="s">
        <v>910</v>
      </c>
      <c r="AA71" s="1" t="s">
        <v>892</v>
      </c>
      <c r="AB71" s="1" t="s">
        <v>892</v>
      </c>
      <c r="AC71" s="3" t="s">
        <v>1208</v>
      </c>
      <c r="AD71" s="15" t="s">
        <v>1007</v>
      </c>
      <c r="AE71" s="15" t="s">
        <v>891</v>
      </c>
      <c r="AF71" s="15" t="s">
        <v>891</v>
      </c>
    </row>
    <row r="72" spans="1:32" s="4" customFormat="1" x14ac:dyDescent="0.3">
      <c r="A72" s="16">
        <v>891780111</v>
      </c>
      <c r="B72" s="16" t="s">
        <v>55</v>
      </c>
      <c r="C72" s="14" t="s">
        <v>57</v>
      </c>
      <c r="D72" s="16" t="s">
        <v>61</v>
      </c>
      <c r="E72" s="1" t="s">
        <v>183</v>
      </c>
      <c r="F72" s="16" t="s">
        <v>62</v>
      </c>
      <c r="G72" s="1" t="s">
        <v>62</v>
      </c>
      <c r="H72" s="1" t="s">
        <v>74</v>
      </c>
      <c r="I72" s="9">
        <v>19250000</v>
      </c>
      <c r="J72" s="1">
        <v>0</v>
      </c>
      <c r="K72" s="2">
        <v>0</v>
      </c>
      <c r="L72" s="2">
        <v>0</v>
      </c>
      <c r="M72" s="31">
        <f t="shared" si="1"/>
        <v>19250000</v>
      </c>
      <c r="N72" s="1">
        <v>1082882287</v>
      </c>
      <c r="O72" s="1" t="s">
        <v>450</v>
      </c>
      <c r="P72" s="1" t="s">
        <v>702</v>
      </c>
      <c r="Q72" s="3">
        <v>44949</v>
      </c>
      <c r="R72" s="3">
        <v>44949</v>
      </c>
      <c r="S72" s="3">
        <v>45093</v>
      </c>
      <c r="T72" s="3" t="s">
        <v>1208</v>
      </c>
      <c r="U72" s="30">
        <v>0</v>
      </c>
      <c r="V72" s="9">
        <v>0</v>
      </c>
      <c r="W72" s="9">
        <v>19250000</v>
      </c>
      <c r="X72" s="33">
        <v>5.5555555555555552E-2</v>
      </c>
      <c r="Y72" s="1">
        <v>12621405</v>
      </c>
      <c r="Z72" s="1" t="s">
        <v>893</v>
      </c>
      <c r="AA72" s="1" t="s">
        <v>892</v>
      </c>
      <c r="AB72" s="1" t="s">
        <v>892</v>
      </c>
      <c r="AC72" s="3" t="s">
        <v>1208</v>
      </c>
      <c r="AD72" s="15" t="s">
        <v>1008</v>
      </c>
      <c r="AE72" s="15" t="s">
        <v>891</v>
      </c>
      <c r="AF72" s="15" t="s">
        <v>891</v>
      </c>
    </row>
    <row r="73" spans="1:32" s="4" customFormat="1" x14ac:dyDescent="0.3">
      <c r="A73" s="16">
        <v>891780111</v>
      </c>
      <c r="B73" s="16" t="s">
        <v>55</v>
      </c>
      <c r="C73" s="14" t="s">
        <v>57</v>
      </c>
      <c r="D73" s="16" t="s">
        <v>61</v>
      </c>
      <c r="E73" s="1" t="s">
        <v>184</v>
      </c>
      <c r="F73" s="16" t="s">
        <v>62</v>
      </c>
      <c r="G73" s="1" t="s">
        <v>62</v>
      </c>
      <c r="H73" s="1" t="s">
        <v>74</v>
      </c>
      <c r="I73" s="9">
        <v>13160000</v>
      </c>
      <c r="J73" s="1">
        <v>0</v>
      </c>
      <c r="K73" s="2">
        <v>0</v>
      </c>
      <c r="L73" s="2">
        <v>0</v>
      </c>
      <c r="M73" s="31">
        <f t="shared" si="1"/>
        <v>13160000</v>
      </c>
      <c r="N73" s="1">
        <v>57461973</v>
      </c>
      <c r="O73" s="1" t="s">
        <v>451</v>
      </c>
      <c r="P73" s="1" t="s">
        <v>703</v>
      </c>
      <c r="Q73" s="3">
        <v>44949</v>
      </c>
      <c r="R73" s="3">
        <v>44949</v>
      </c>
      <c r="S73" s="3">
        <v>45084</v>
      </c>
      <c r="T73" s="3" t="s">
        <v>1208</v>
      </c>
      <c r="U73" s="30">
        <v>0</v>
      </c>
      <c r="V73" s="9">
        <v>0</v>
      </c>
      <c r="W73" s="9">
        <v>13160000</v>
      </c>
      <c r="X73" s="33">
        <v>5.9259259259259262E-2</v>
      </c>
      <c r="Y73" s="1">
        <v>85460625</v>
      </c>
      <c r="Z73" s="1" t="s">
        <v>911</v>
      </c>
      <c r="AA73" s="1" t="s">
        <v>892</v>
      </c>
      <c r="AB73" s="1" t="s">
        <v>892</v>
      </c>
      <c r="AC73" s="3" t="s">
        <v>1208</v>
      </c>
      <c r="AD73" s="15" t="s">
        <v>1009</v>
      </c>
      <c r="AE73" s="15" t="s">
        <v>891</v>
      </c>
      <c r="AF73" s="15" t="s">
        <v>891</v>
      </c>
    </row>
    <row r="74" spans="1:32" s="4" customFormat="1" x14ac:dyDescent="0.3">
      <c r="A74" s="16">
        <v>891780111</v>
      </c>
      <c r="B74" s="16" t="s">
        <v>55</v>
      </c>
      <c r="C74" s="14" t="s">
        <v>57</v>
      </c>
      <c r="D74" s="16" t="s">
        <v>61</v>
      </c>
      <c r="E74" s="1" t="s">
        <v>185</v>
      </c>
      <c r="F74" s="16" t="s">
        <v>62</v>
      </c>
      <c r="G74" s="1" t="s">
        <v>62</v>
      </c>
      <c r="H74" s="1" t="s">
        <v>74</v>
      </c>
      <c r="I74" s="9">
        <v>14467000</v>
      </c>
      <c r="J74" s="1">
        <v>0</v>
      </c>
      <c r="K74" s="2">
        <v>0</v>
      </c>
      <c r="L74" s="2">
        <v>0</v>
      </c>
      <c r="M74" s="31">
        <f t="shared" si="1"/>
        <v>14467000</v>
      </c>
      <c r="N74" s="1">
        <v>1083567834</v>
      </c>
      <c r="O74" s="1" t="s">
        <v>452</v>
      </c>
      <c r="P74" s="1" t="s">
        <v>704</v>
      </c>
      <c r="Q74" s="3">
        <v>44949</v>
      </c>
      <c r="R74" s="3">
        <v>44949</v>
      </c>
      <c r="S74" s="3">
        <v>45093</v>
      </c>
      <c r="T74" s="3" t="s">
        <v>1208</v>
      </c>
      <c r="U74" s="30">
        <v>0</v>
      </c>
      <c r="V74" s="9">
        <v>0</v>
      </c>
      <c r="W74" s="9">
        <v>14467000</v>
      </c>
      <c r="X74" s="33">
        <v>5.5555555555555552E-2</v>
      </c>
      <c r="Y74" s="1">
        <v>85465146</v>
      </c>
      <c r="Z74" s="1" t="s">
        <v>906</v>
      </c>
      <c r="AA74" s="1" t="s">
        <v>892</v>
      </c>
      <c r="AB74" s="1" t="s">
        <v>892</v>
      </c>
      <c r="AC74" s="3" t="s">
        <v>1208</v>
      </c>
      <c r="AD74" s="15" t="s">
        <v>1010</v>
      </c>
      <c r="AE74" s="15" t="s">
        <v>891</v>
      </c>
      <c r="AF74" s="15" t="s">
        <v>891</v>
      </c>
    </row>
    <row r="75" spans="1:32" s="4" customFormat="1" x14ac:dyDescent="0.3">
      <c r="A75" s="16">
        <v>891780111</v>
      </c>
      <c r="B75" s="16" t="s">
        <v>55</v>
      </c>
      <c r="C75" s="14" t="s">
        <v>57</v>
      </c>
      <c r="D75" s="16" t="s">
        <v>61</v>
      </c>
      <c r="E75" s="1" t="s">
        <v>186</v>
      </c>
      <c r="F75" s="16" t="s">
        <v>62</v>
      </c>
      <c r="G75" s="1" t="s">
        <v>62</v>
      </c>
      <c r="H75" s="1" t="s">
        <v>74</v>
      </c>
      <c r="I75" s="9">
        <v>8930000</v>
      </c>
      <c r="J75" s="1">
        <v>0</v>
      </c>
      <c r="K75" s="2">
        <v>0</v>
      </c>
      <c r="L75" s="2">
        <v>0</v>
      </c>
      <c r="M75" s="31">
        <f t="shared" si="1"/>
        <v>8930000</v>
      </c>
      <c r="N75" s="1">
        <v>1082915041</v>
      </c>
      <c r="O75" s="1" t="s">
        <v>453</v>
      </c>
      <c r="P75" s="1" t="s">
        <v>705</v>
      </c>
      <c r="Q75" s="3">
        <v>44949</v>
      </c>
      <c r="R75" s="3">
        <v>44949</v>
      </c>
      <c r="S75" s="3">
        <v>45084</v>
      </c>
      <c r="T75" s="3" t="s">
        <v>1208</v>
      </c>
      <c r="U75" s="30">
        <v>0</v>
      </c>
      <c r="V75" s="9">
        <v>0</v>
      </c>
      <c r="W75" s="9">
        <v>8930000</v>
      </c>
      <c r="X75" s="33">
        <v>5.9259259259259262E-2</v>
      </c>
      <c r="Y75" s="1">
        <v>57444673</v>
      </c>
      <c r="Z75" s="1" t="s">
        <v>905</v>
      </c>
      <c r="AA75" s="1" t="s">
        <v>892</v>
      </c>
      <c r="AB75" s="1" t="s">
        <v>892</v>
      </c>
      <c r="AC75" s="3" t="s">
        <v>1208</v>
      </c>
      <c r="AD75" s="15" t="s">
        <v>1011</v>
      </c>
      <c r="AE75" s="15" t="s">
        <v>891</v>
      </c>
      <c r="AF75" s="15" t="s">
        <v>891</v>
      </c>
    </row>
    <row r="76" spans="1:32" s="4" customFormat="1" x14ac:dyDescent="0.3">
      <c r="A76" s="16">
        <v>891780111</v>
      </c>
      <c r="B76" s="16" t="s">
        <v>55</v>
      </c>
      <c r="C76" s="14" t="s">
        <v>57</v>
      </c>
      <c r="D76" s="16" t="s">
        <v>61</v>
      </c>
      <c r="E76" s="1" t="s">
        <v>187</v>
      </c>
      <c r="F76" s="16" t="s">
        <v>62</v>
      </c>
      <c r="G76" s="1" t="s">
        <v>62</v>
      </c>
      <c r="H76" s="1" t="s">
        <v>74</v>
      </c>
      <c r="I76" s="9">
        <v>15293000</v>
      </c>
      <c r="J76" s="1">
        <v>0</v>
      </c>
      <c r="K76" s="2">
        <v>0</v>
      </c>
      <c r="L76" s="2">
        <v>0</v>
      </c>
      <c r="M76" s="31">
        <f t="shared" si="1"/>
        <v>15293000</v>
      </c>
      <c r="N76" s="1">
        <v>1082902423</v>
      </c>
      <c r="O76" s="1" t="s">
        <v>454</v>
      </c>
      <c r="P76" s="1" t="s">
        <v>706</v>
      </c>
      <c r="Q76" s="3">
        <v>44949</v>
      </c>
      <c r="R76" s="3">
        <v>44949</v>
      </c>
      <c r="S76" s="3">
        <v>45084</v>
      </c>
      <c r="T76" s="3" t="s">
        <v>1208</v>
      </c>
      <c r="U76" s="30">
        <v>0</v>
      </c>
      <c r="V76" s="9">
        <v>0</v>
      </c>
      <c r="W76" s="9">
        <v>15293000</v>
      </c>
      <c r="X76" s="33">
        <v>5.9259259259259262E-2</v>
      </c>
      <c r="Y76" s="1">
        <v>57461216</v>
      </c>
      <c r="Z76" s="1" t="s">
        <v>899</v>
      </c>
      <c r="AA76" s="1" t="s">
        <v>892</v>
      </c>
      <c r="AB76" s="1" t="s">
        <v>892</v>
      </c>
      <c r="AC76" s="3" t="s">
        <v>1208</v>
      </c>
      <c r="AD76" s="15" t="s">
        <v>1012</v>
      </c>
      <c r="AE76" s="15" t="s">
        <v>891</v>
      </c>
      <c r="AF76" s="15" t="s">
        <v>891</v>
      </c>
    </row>
    <row r="77" spans="1:32" s="4" customFormat="1" x14ac:dyDescent="0.3">
      <c r="A77" s="16">
        <v>891780111</v>
      </c>
      <c r="B77" s="16" t="s">
        <v>55</v>
      </c>
      <c r="C77" s="14" t="s">
        <v>57</v>
      </c>
      <c r="D77" s="16" t="s">
        <v>61</v>
      </c>
      <c r="E77" s="1" t="s">
        <v>188</v>
      </c>
      <c r="F77" s="16" t="s">
        <v>62</v>
      </c>
      <c r="G77" s="1" t="s">
        <v>62</v>
      </c>
      <c r="H77" s="1" t="s">
        <v>74</v>
      </c>
      <c r="I77" s="9">
        <v>9563000</v>
      </c>
      <c r="J77" s="1">
        <v>0</v>
      </c>
      <c r="K77" s="2">
        <v>0</v>
      </c>
      <c r="L77" s="2">
        <v>0</v>
      </c>
      <c r="M77" s="31">
        <f t="shared" si="1"/>
        <v>9563000</v>
      </c>
      <c r="N77" s="1">
        <v>1082904580</v>
      </c>
      <c r="O77" s="1" t="s">
        <v>455</v>
      </c>
      <c r="P77" s="1" t="s">
        <v>677</v>
      </c>
      <c r="Q77" s="3">
        <v>44949</v>
      </c>
      <c r="R77" s="3">
        <v>44949</v>
      </c>
      <c r="S77" s="3">
        <v>45093</v>
      </c>
      <c r="T77" s="3" t="s">
        <v>1208</v>
      </c>
      <c r="U77" s="30">
        <v>0</v>
      </c>
      <c r="V77" s="9">
        <v>0</v>
      </c>
      <c r="W77" s="9">
        <v>9563000</v>
      </c>
      <c r="X77" s="33">
        <v>5.5555555555555552E-2</v>
      </c>
      <c r="Y77" s="1">
        <v>85459497</v>
      </c>
      <c r="Z77" s="1" t="s">
        <v>900</v>
      </c>
      <c r="AA77" s="1" t="s">
        <v>892</v>
      </c>
      <c r="AB77" s="1" t="s">
        <v>892</v>
      </c>
      <c r="AC77" s="3" t="s">
        <v>1208</v>
      </c>
      <c r="AD77" s="15" t="s">
        <v>1013</v>
      </c>
      <c r="AE77" s="15" t="s">
        <v>891</v>
      </c>
      <c r="AF77" s="15" t="s">
        <v>891</v>
      </c>
    </row>
    <row r="78" spans="1:32" s="4" customFormat="1" x14ac:dyDescent="0.3">
      <c r="A78" s="16">
        <v>891780111</v>
      </c>
      <c r="B78" s="16" t="s">
        <v>55</v>
      </c>
      <c r="C78" s="14" t="s">
        <v>57</v>
      </c>
      <c r="D78" s="16" t="s">
        <v>61</v>
      </c>
      <c r="E78" s="1" t="s">
        <v>189</v>
      </c>
      <c r="F78" s="16" t="s">
        <v>62</v>
      </c>
      <c r="G78" s="1" t="s">
        <v>62</v>
      </c>
      <c r="H78" s="1" t="s">
        <v>74</v>
      </c>
      <c r="I78" s="9">
        <v>10633000</v>
      </c>
      <c r="J78" s="1">
        <v>0</v>
      </c>
      <c r="K78" s="2">
        <v>0</v>
      </c>
      <c r="L78" s="2">
        <v>0</v>
      </c>
      <c r="M78" s="31">
        <f t="shared" si="1"/>
        <v>10633000</v>
      </c>
      <c r="N78" s="1">
        <v>1083464676</v>
      </c>
      <c r="O78" s="1" t="s">
        <v>456</v>
      </c>
      <c r="P78" s="1" t="s">
        <v>707</v>
      </c>
      <c r="Q78" s="3">
        <v>44949</v>
      </c>
      <c r="R78" s="3">
        <v>44949</v>
      </c>
      <c r="S78" s="3">
        <v>45084</v>
      </c>
      <c r="T78" s="3" t="s">
        <v>1208</v>
      </c>
      <c r="U78" s="30">
        <v>0</v>
      </c>
      <c r="V78" s="9">
        <v>0</v>
      </c>
      <c r="W78" s="9">
        <v>10633000</v>
      </c>
      <c r="X78" s="33">
        <v>5.9259259259259262E-2</v>
      </c>
      <c r="Y78" s="1">
        <v>36718996</v>
      </c>
      <c r="Z78" s="1" t="s">
        <v>912</v>
      </c>
      <c r="AA78" s="1" t="s">
        <v>892</v>
      </c>
      <c r="AB78" s="1" t="s">
        <v>892</v>
      </c>
      <c r="AC78" s="3" t="s">
        <v>1208</v>
      </c>
      <c r="AD78" s="15" t="s">
        <v>1014</v>
      </c>
      <c r="AE78" s="15" t="s">
        <v>891</v>
      </c>
      <c r="AF78" s="15" t="s">
        <v>891</v>
      </c>
    </row>
    <row r="79" spans="1:32" s="4" customFormat="1" x14ac:dyDescent="0.3">
      <c r="A79" s="16">
        <v>891780111</v>
      </c>
      <c r="B79" s="16" t="s">
        <v>55</v>
      </c>
      <c r="C79" s="14" t="s">
        <v>57</v>
      </c>
      <c r="D79" s="16" t="s">
        <v>61</v>
      </c>
      <c r="E79" s="1" t="s">
        <v>190</v>
      </c>
      <c r="F79" s="16" t="s">
        <v>62</v>
      </c>
      <c r="G79" s="1" t="s">
        <v>62</v>
      </c>
      <c r="H79" s="1" t="s">
        <v>74</v>
      </c>
      <c r="I79" s="9">
        <v>12917000</v>
      </c>
      <c r="J79" s="1">
        <v>0</v>
      </c>
      <c r="K79" s="2">
        <v>0</v>
      </c>
      <c r="L79" s="2">
        <v>0</v>
      </c>
      <c r="M79" s="31">
        <f t="shared" si="1"/>
        <v>12917000</v>
      </c>
      <c r="N79" s="1">
        <v>1082925612</v>
      </c>
      <c r="O79" s="1" t="s">
        <v>457</v>
      </c>
      <c r="P79" s="1" t="s">
        <v>708</v>
      </c>
      <c r="Q79" s="3">
        <v>44949</v>
      </c>
      <c r="R79" s="3">
        <v>44949</v>
      </c>
      <c r="S79" s="3">
        <v>45093</v>
      </c>
      <c r="T79" s="3" t="s">
        <v>1208</v>
      </c>
      <c r="U79" s="30">
        <v>0</v>
      </c>
      <c r="V79" s="9">
        <v>0</v>
      </c>
      <c r="W79" s="9">
        <v>12917000</v>
      </c>
      <c r="X79" s="33">
        <v>5.5555555555555552E-2</v>
      </c>
      <c r="Y79" s="1">
        <v>85465146</v>
      </c>
      <c r="Z79" s="1" t="s">
        <v>906</v>
      </c>
      <c r="AA79" s="1" t="s">
        <v>892</v>
      </c>
      <c r="AB79" s="1" t="s">
        <v>892</v>
      </c>
      <c r="AC79" s="3" t="s">
        <v>1208</v>
      </c>
      <c r="AD79" s="15" t="s">
        <v>1015</v>
      </c>
      <c r="AE79" s="15" t="s">
        <v>891</v>
      </c>
      <c r="AF79" s="15" t="s">
        <v>891</v>
      </c>
    </row>
    <row r="80" spans="1:32" s="4" customFormat="1" x14ac:dyDescent="0.3">
      <c r="A80" s="16">
        <v>891780111</v>
      </c>
      <c r="B80" s="16" t="s">
        <v>55</v>
      </c>
      <c r="C80" s="14" t="s">
        <v>57</v>
      </c>
      <c r="D80" s="16" t="s">
        <v>61</v>
      </c>
      <c r="E80" s="1" t="s">
        <v>191</v>
      </c>
      <c r="F80" s="16" t="s">
        <v>62</v>
      </c>
      <c r="G80" s="1" t="s">
        <v>62</v>
      </c>
      <c r="H80" s="1" t="s">
        <v>74</v>
      </c>
      <c r="I80" s="9">
        <v>16223000</v>
      </c>
      <c r="J80" s="1">
        <v>0</v>
      </c>
      <c r="K80" s="2">
        <v>0</v>
      </c>
      <c r="L80" s="2">
        <v>0</v>
      </c>
      <c r="M80" s="31">
        <f t="shared" si="1"/>
        <v>16223000</v>
      </c>
      <c r="N80" s="1">
        <v>7634651</v>
      </c>
      <c r="O80" s="1" t="s">
        <v>458</v>
      </c>
      <c r="P80" s="1" t="s">
        <v>709</v>
      </c>
      <c r="Q80" s="3">
        <v>44949</v>
      </c>
      <c r="R80" s="3">
        <v>44949</v>
      </c>
      <c r="S80" s="3">
        <v>45093</v>
      </c>
      <c r="T80" s="3" t="s">
        <v>1208</v>
      </c>
      <c r="U80" s="30">
        <v>0</v>
      </c>
      <c r="V80" s="9">
        <v>0</v>
      </c>
      <c r="W80" s="9">
        <v>16223000</v>
      </c>
      <c r="X80" s="33">
        <v>5.5555555555555552E-2</v>
      </c>
      <c r="Y80" s="1">
        <v>85459497</v>
      </c>
      <c r="Z80" s="1" t="s">
        <v>900</v>
      </c>
      <c r="AA80" s="1" t="s">
        <v>892</v>
      </c>
      <c r="AB80" s="1" t="s">
        <v>892</v>
      </c>
      <c r="AC80" s="3" t="s">
        <v>1208</v>
      </c>
      <c r="AD80" s="15" t="s">
        <v>1016</v>
      </c>
      <c r="AE80" s="15" t="s">
        <v>891</v>
      </c>
      <c r="AF80" s="15" t="s">
        <v>891</v>
      </c>
    </row>
    <row r="81" spans="1:32" s="4" customFormat="1" x14ac:dyDescent="0.3">
      <c r="A81" s="16">
        <v>891780111</v>
      </c>
      <c r="B81" s="16" t="s">
        <v>55</v>
      </c>
      <c r="C81" s="14" t="s">
        <v>57</v>
      </c>
      <c r="D81" s="16" t="s">
        <v>61</v>
      </c>
      <c r="E81" s="1" t="s">
        <v>192</v>
      </c>
      <c r="F81" s="16" t="s">
        <v>62</v>
      </c>
      <c r="G81" s="1" t="s">
        <v>62</v>
      </c>
      <c r="H81" s="1" t="s">
        <v>74</v>
      </c>
      <c r="I81" s="9">
        <v>15500000</v>
      </c>
      <c r="J81" s="1">
        <v>0</v>
      </c>
      <c r="K81" s="2">
        <v>0</v>
      </c>
      <c r="L81" s="2">
        <v>0</v>
      </c>
      <c r="M81" s="31">
        <f t="shared" si="1"/>
        <v>15500000</v>
      </c>
      <c r="N81" s="1">
        <v>7602309</v>
      </c>
      <c r="O81" s="1" t="s">
        <v>459</v>
      </c>
      <c r="P81" s="1" t="s">
        <v>710</v>
      </c>
      <c r="Q81" s="3">
        <v>44949</v>
      </c>
      <c r="R81" s="3">
        <v>44949</v>
      </c>
      <c r="S81" s="3">
        <v>45093</v>
      </c>
      <c r="T81" s="3" t="s">
        <v>1208</v>
      </c>
      <c r="U81" s="30">
        <v>0</v>
      </c>
      <c r="V81" s="9">
        <v>0</v>
      </c>
      <c r="W81" s="9">
        <v>15500000</v>
      </c>
      <c r="X81" s="33">
        <v>5.5555555555555552E-2</v>
      </c>
      <c r="Y81" s="1">
        <v>39058006</v>
      </c>
      <c r="Z81" s="1" t="s">
        <v>913</v>
      </c>
      <c r="AA81" s="1" t="s">
        <v>892</v>
      </c>
      <c r="AB81" s="1" t="s">
        <v>892</v>
      </c>
      <c r="AC81" s="3" t="s">
        <v>1208</v>
      </c>
      <c r="AD81" s="15" t="s">
        <v>1017</v>
      </c>
      <c r="AE81" s="15" t="s">
        <v>891</v>
      </c>
      <c r="AF81" s="15" t="s">
        <v>891</v>
      </c>
    </row>
    <row r="82" spans="1:32" s="4" customFormat="1" x14ac:dyDescent="0.3">
      <c r="A82" s="16">
        <v>891780111</v>
      </c>
      <c r="B82" s="16" t="s">
        <v>55</v>
      </c>
      <c r="C82" s="14" t="s">
        <v>57</v>
      </c>
      <c r="D82" s="16" t="s">
        <v>61</v>
      </c>
      <c r="E82" s="1" t="s">
        <v>193</v>
      </c>
      <c r="F82" s="16" t="s">
        <v>62</v>
      </c>
      <c r="G82" s="1" t="s">
        <v>62</v>
      </c>
      <c r="H82" s="1" t="s">
        <v>74</v>
      </c>
      <c r="I82" s="9">
        <v>15603000</v>
      </c>
      <c r="J82" s="1">
        <v>0</v>
      </c>
      <c r="K82" s="2">
        <v>0</v>
      </c>
      <c r="L82" s="2">
        <v>0</v>
      </c>
      <c r="M82" s="31">
        <f t="shared" ref="M82:M145" si="2">I82+K82-L82</f>
        <v>15603000</v>
      </c>
      <c r="N82" s="1">
        <v>7634396</v>
      </c>
      <c r="O82" s="1" t="s">
        <v>460</v>
      </c>
      <c r="P82" s="1" t="s">
        <v>711</v>
      </c>
      <c r="Q82" s="3">
        <v>44949</v>
      </c>
      <c r="R82" s="3">
        <v>44949</v>
      </c>
      <c r="S82" s="3">
        <v>45093</v>
      </c>
      <c r="T82" s="3" t="s">
        <v>1208</v>
      </c>
      <c r="U82" s="30">
        <v>0</v>
      </c>
      <c r="V82" s="9">
        <v>0</v>
      </c>
      <c r="W82" s="9">
        <v>15603000</v>
      </c>
      <c r="X82" s="33">
        <v>5.5555555555555552E-2</v>
      </c>
      <c r="Y82" s="1">
        <v>85465146</v>
      </c>
      <c r="Z82" s="1" t="s">
        <v>906</v>
      </c>
      <c r="AA82" s="1" t="s">
        <v>892</v>
      </c>
      <c r="AB82" s="1" t="s">
        <v>892</v>
      </c>
      <c r="AC82" s="3" t="s">
        <v>1208</v>
      </c>
      <c r="AD82" s="15" t="s">
        <v>1018</v>
      </c>
      <c r="AE82" s="15" t="s">
        <v>891</v>
      </c>
      <c r="AF82" s="15" t="s">
        <v>891</v>
      </c>
    </row>
    <row r="83" spans="1:32" s="4" customFormat="1" x14ac:dyDescent="0.3">
      <c r="A83" s="16">
        <v>891780111</v>
      </c>
      <c r="B83" s="16" t="s">
        <v>55</v>
      </c>
      <c r="C83" s="14" t="s">
        <v>57</v>
      </c>
      <c r="D83" s="16" t="s">
        <v>61</v>
      </c>
      <c r="E83" s="1" t="s">
        <v>194</v>
      </c>
      <c r="F83" s="16" t="s">
        <v>62</v>
      </c>
      <c r="G83" s="1" t="s">
        <v>62</v>
      </c>
      <c r="H83" s="1" t="s">
        <v>74</v>
      </c>
      <c r="I83" s="9">
        <v>16947000</v>
      </c>
      <c r="J83" s="1">
        <v>0</v>
      </c>
      <c r="K83" s="2">
        <v>0</v>
      </c>
      <c r="L83" s="2">
        <v>0</v>
      </c>
      <c r="M83" s="31">
        <f t="shared" si="2"/>
        <v>16947000</v>
      </c>
      <c r="N83" s="1">
        <v>1082941715</v>
      </c>
      <c r="O83" s="1" t="s">
        <v>461</v>
      </c>
      <c r="P83" s="1" t="s">
        <v>712</v>
      </c>
      <c r="Q83" s="3">
        <v>44949</v>
      </c>
      <c r="R83" s="3">
        <v>44949</v>
      </c>
      <c r="S83" s="3">
        <v>45093</v>
      </c>
      <c r="T83" s="3" t="s">
        <v>1208</v>
      </c>
      <c r="U83" s="30">
        <v>0</v>
      </c>
      <c r="V83" s="9">
        <v>0</v>
      </c>
      <c r="W83" s="9">
        <v>16947000</v>
      </c>
      <c r="X83" s="33">
        <v>5.5555555555555552E-2</v>
      </c>
      <c r="Y83" s="1">
        <v>85465146</v>
      </c>
      <c r="Z83" s="1" t="s">
        <v>906</v>
      </c>
      <c r="AA83" s="1" t="s">
        <v>892</v>
      </c>
      <c r="AB83" s="1" t="s">
        <v>892</v>
      </c>
      <c r="AC83" s="3" t="s">
        <v>1208</v>
      </c>
      <c r="AD83" s="15" t="s">
        <v>1019</v>
      </c>
      <c r="AE83" s="15" t="s">
        <v>891</v>
      </c>
      <c r="AF83" s="15" t="s">
        <v>891</v>
      </c>
    </row>
    <row r="84" spans="1:32" s="4" customFormat="1" x14ac:dyDescent="0.3">
      <c r="A84" s="16">
        <v>891780111</v>
      </c>
      <c r="B84" s="16" t="s">
        <v>55</v>
      </c>
      <c r="C84" s="14" t="s">
        <v>57</v>
      </c>
      <c r="D84" s="16" t="s">
        <v>61</v>
      </c>
      <c r="E84" s="1" t="s">
        <v>195</v>
      </c>
      <c r="F84" s="16" t="s">
        <v>62</v>
      </c>
      <c r="G84" s="1" t="s">
        <v>62</v>
      </c>
      <c r="H84" s="1" t="s">
        <v>74</v>
      </c>
      <c r="I84" s="9">
        <v>11367000</v>
      </c>
      <c r="J84" s="1">
        <v>0</v>
      </c>
      <c r="K84" s="2">
        <v>0</v>
      </c>
      <c r="L84" s="2">
        <v>0</v>
      </c>
      <c r="M84" s="31">
        <f t="shared" si="2"/>
        <v>11367000</v>
      </c>
      <c r="N84" s="1">
        <v>1082972337</v>
      </c>
      <c r="O84" s="1" t="s">
        <v>462</v>
      </c>
      <c r="P84" s="1" t="s">
        <v>713</v>
      </c>
      <c r="Q84" s="3">
        <v>44949</v>
      </c>
      <c r="R84" s="3">
        <v>44949</v>
      </c>
      <c r="S84" s="3">
        <v>45093</v>
      </c>
      <c r="T84" s="3" t="s">
        <v>1208</v>
      </c>
      <c r="U84" s="30">
        <v>0</v>
      </c>
      <c r="V84" s="9">
        <v>0</v>
      </c>
      <c r="W84" s="9">
        <v>11367000</v>
      </c>
      <c r="X84" s="33">
        <v>5.5555555555555552E-2</v>
      </c>
      <c r="Y84" s="1">
        <v>85465146</v>
      </c>
      <c r="Z84" s="1" t="s">
        <v>906</v>
      </c>
      <c r="AA84" s="1" t="s">
        <v>892</v>
      </c>
      <c r="AB84" s="1" t="s">
        <v>892</v>
      </c>
      <c r="AC84" s="3" t="s">
        <v>1208</v>
      </c>
      <c r="AD84" s="15" t="s">
        <v>1020</v>
      </c>
      <c r="AE84" s="15" t="s">
        <v>891</v>
      </c>
      <c r="AF84" s="15" t="s">
        <v>891</v>
      </c>
    </row>
    <row r="85" spans="1:32" s="4" customFormat="1" x14ac:dyDescent="0.3">
      <c r="A85" s="16">
        <v>891780111</v>
      </c>
      <c r="B85" s="16" t="s">
        <v>55</v>
      </c>
      <c r="C85" s="14" t="s">
        <v>57</v>
      </c>
      <c r="D85" s="16" t="s">
        <v>61</v>
      </c>
      <c r="E85" s="1" t="s">
        <v>196</v>
      </c>
      <c r="F85" s="16" t="s">
        <v>62</v>
      </c>
      <c r="G85" s="1" t="s">
        <v>62</v>
      </c>
      <c r="H85" s="1" t="s">
        <v>74</v>
      </c>
      <c r="I85" s="9">
        <v>9563000</v>
      </c>
      <c r="J85" s="1">
        <v>0</v>
      </c>
      <c r="K85" s="2">
        <v>0</v>
      </c>
      <c r="L85" s="2">
        <v>0</v>
      </c>
      <c r="M85" s="31">
        <f t="shared" si="2"/>
        <v>9563000</v>
      </c>
      <c r="N85" s="1">
        <v>84092041</v>
      </c>
      <c r="O85" s="1" t="s">
        <v>463</v>
      </c>
      <c r="P85" s="1" t="s">
        <v>714</v>
      </c>
      <c r="Q85" s="3">
        <v>44949</v>
      </c>
      <c r="R85" s="3">
        <v>44949</v>
      </c>
      <c r="S85" s="3">
        <v>45094</v>
      </c>
      <c r="T85" s="3" t="s">
        <v>1208</v>
      </c>
      <c r="U85" s="30">
        <v>0</v>
      </c>
      <c r="V85" s="9">
        <v>0</v>
      </c>
      <c r="W85" s="9">
        <v>9563000</v>
      </c>
      <c r="X85" s="33">
        <v>5.5172413793103448E-2</v>
      </c>
      <c r="Y85" s="1">
        <v>85459497</v>
      </c>
      <c r="Z85" s="1" t="s">
        <v>900</v>
      </c>
      <c r="AA85" s="1" t="s">
        <v>892</v>
      </c>
      <c r="AB85" s="1" t="s">
        <v>892</v>
      </c>
      <c r="AC85" s="3" t="s">
        <v>1208</v>
      </c>
      <c r="AD85" s="15" t="s">
        <v>1021</v>
      </c>
      <c r="AE85" s="15" t="s">
        <v>891</v>
      </c>
      <c r="AF85" s="15" t="s">
        <v>891</v>
      </c>
    </row>
    <row r="86" spans="1:32" s="4" customFormat="1" x14ac:dyDescent="0.3">
      <c r="A86" s="16">
        <v>891780111</v>
      </c>
      <c r="B86" s="16" t="s">
        <v>55</v>
      </c>
      <c r="C86" s="14" t="s">
        <v>57</v>
      </c>
      <c r="D86" s="16" t="s">
        <v>61</v>
      </c>
      <c r="E86" s="1" t="s">
        <v>197</v>
      </c>
      <c r="F86" s="16" t="s">
        <v>62</v>
      </c>
      <c r="G86" s="1" t="s">
        <v>62</v>
      </c>
      <c r="H86" s="1" t="s">
        <v>74</v>
      </c>
      <c r="I86" s="9">
        <v>8930000</v>
      </c>
      <c r="J86" s="1">
        <v>0</v>
      </c>
      <c r="K86" s="2">
        <v>0</v>
      </c>
      <c r="L86" s="2">
        <v>0</v>
      </c>
      <c r="M86" s="31">
        <f t="shared" si="2"/>
        <v>8930000</v>
      </c>
      <c r="N86" s="1">
        <v>1082977230</v>
      </c>
      <c r="O86" s="1" t="s">
        <v>464</v>
      </c>
      <c r="P86" s="1" t="s">
        <v>693</v>
      </c>
      <c r="Q86" s="3">
        <v>44949</v>
      </c>
      <c r="R86" s="3">
        <v>44949</v>
      </c>
      <c r="S86" s="3">
        <v>45095</v>
      </c>
      <c r="T86" s="3" t="s">
        <v>1208</v>
      </c>
      <c r="U86" s="30">
        <v>0</v>
      </c>
      <c r="V86" s="9">
        <v>0</v>
      </c>
      <c r="W86" s="9">
        <v>8930000</v>
      </c>
      <c r="X86" s="33">
        <v>5.4794520547945202E-2</v>
      </c>
      <c r="Y86" s="1">
        <v>57444673</v>
      </c>
      <c r="Z86" s="1" t="s">
        <v>905</v>
      </c>
      <c r="AA86" s="1" t="s">
        <v>892</v>
      </c>
      <c r="AB86" s="1" t="s">
        <v>892</v>
      </c>
      <c r="AC86" s="3" t="s">
        <v>1208</v>
      </c>
      <c r="AD86" s="15" t="s">
        <v>1022</v>
      </c>
      <c r="AE86" s="15" t="s">
        <v>891</v>
      </c>
      <c r="AF86" s="15" t="s">
        <v>891</v>
      </c>
    </row>
    <row r="87" spans="1:32" s="4" customFormat="1" x14ac:dyDescent="0.3">
      <c r="A87" s="16">
        <v>891780111</v>
      </c>
      <c r="B87" s="16" t="s">
        <v>55</v>
      </c>
      <c r="C87" s="14" t="s">
        <v>57</v>
      </c>
      <c r="D87" s="16" t="s">
        <v>61</v>
      </c>
      <c r="E87" s="1" t="s">
        <v>198</v>
      </c>
      <c r="F87" s="16" t="s">
        <v>62</v>
      </c>
      <c r="G87" s="1" t="s">
        <v>62</v>
      </c>
      <c r="H87" s="1" t="s">
        <v>74</v>
      </c>
      <c r="I87" s="9">
        <v>17113000</v>
      </c>
      <c r="J87" s="1">
        <v>0</v>
      </c>
      <c r="K87" s="2">
        <v>0</v>
      </c>
      <c r="L87" s="2">
        <v>0</v>
      </c>
      <c r="M87" s="31">
        <f t="shared" si="2"/>
        <v>17113000</v>
      </c>
      <c r="N87" s="1">
        <v>85154107</v>
      </c>
      <c r="O87" s="1" t="s">
        <v>465</v>
      </c>
      <c r="P87" s="1" t="s">
        <v>715</v>
      </c>
      <c r="Q87" s="3">
        <v>44949</v>
      </c>
      <c r="R87" s="3">
        <v>44949</v>
      </c>
      <c r="S87" s="3">
        <v>45093</v>
      </c>
      <c r="T87" s="3" t="s">
        <v>1208</v>
      </c>
      <c r="U87" s="30">
        <v>0</v>
      </c>
      <c r="V87" s="9">
        <v>0</v>
      </c>
      <c r="W87" s="9">
        <v>17113000</v>
      </c>
      <c r="X87" s="33">
        <v>5.5555555555555552E-2</v>
      </c>
      <c r="Y87" s="1">
        <v>84452087</v>
      </c>
      <c r="Z87" s="1" t="s">
        <v>904</v>
      </c>
      <c r="AA87" s="1" t="s">
        <v>892</v>
      </c>
      <c r="AB87" s="1" t="s">
        <v>892</v>
      </c>
      <c r="AC87" s="3" t="s">
        <v>1208</v>
      </c>
      <c r="AD87" s="15" t="s">
        <v>1023</v>
      </c>
      <c r="AE87" s="15" t="s">
        <v>891</v>
      </c>
      <c r="AF87" s="15" t="s">
        <v>891</v>
      </c>
    </row>
    <row r="88" spans="1:32" s="4" customFormat="1" x14ac:dyDescent="0.3">
      <c r="A88" s="16">
        <v>891780111</v>
      </c>
      <c r="B88" s="16" t="s">
        <v>55</v>
      </c>
      <c r="C88" s="14" t="s">
        <v>57</v>
      </c>
      <c r="D88" s="16" t="s">
        <v>61</v>
      </c>
      <c r="E88" s="1" t="s">
        <v>199</v>
      </c>
      <c r="F88" s="16" t="s">
        <v>62</v>
      </c>
      <c r="G88" s="1" t="s">
        <v>62</v>
      </c>
      <c r="H88" s="1" t="s">
        <v>74</v>
      </c>
      <c r="I88" s="9">
        <v>10387000</v>
      </c>
      <c r="J88" s="1">
        <v>0</v>
      </c>
      <c r="K88" s="2">
        <v>0</v>
      </c>
      <c r="L88" s="2">
        <v>0</v>
      </c>
      <c r="M88" s="31">
        <f t="shared" si="2"/>
        <v>10387000</v>
      </c>
      <c r="N88" s="1">
        <v>84459314</v>
      </c>
      <c r="O88" s="1" t="s">
        <v>466</v>
      </c>
      <c r="P88" s="1" t="s">
        <v>716</v>
      </c>
      <c r="Q88" s="3">
        <v>44949</v>
      </c>
      <c r="R88" s="3">
        <v>44949</v>
      </c>
      <c r="S88" s="3">
        <v>45093</v>
      </c>
      <c r="T88" s="3" t="s">
        <v>1208</v>
      </c>
      <c r="U88" s="30">
        <v>0</v>
      </c>
      <c r="V88" s="9">
        <v>0</v>
      </c>
      <c r="W88" s="9">
        <v>10387000</v>
      </c>
      <c r="X88" s="33">
        <v>5.5555555555555552E-2</v>
      </c>
      <c r="Y88" s="1">
        <v>85459497</v>
      </c>
      <c r="Z88" s="1" t="s">
        <v>900</v>
      </c>
      <c r="AA88" s="1" t="s">
        <v>892</v>
      </c>
      <c r="AB88" s="1" t="s">
        <v>892</v>
      </c>
      <c r="AC88" s="3" t="s">
        <v>1208</v>
      </c>
      <c r="AD88" s="15" t="s">
        <v>1024</v>
      </c>
      <c r="AE88" s="15" t="s">
        <v>891</v>
      </c>
      <c r="AF88" s="15" t="s">
        <v>891</v>
      </c>
    </row>
    <row r="89" spans="1:32" s="4" customFormat="1" x14ac:dyDescent="0.3">
      <c r="A89" s="16">
        <v>891780111</v>
      </c>
      <c r="B89" s="16" t="s">
        <v>55</v>
      </c>
      <c r="C89" s="14" t="s">
        <v>57</v>
      </c>
      <c r="D89" s="16" t="s">
        <v>61</v>
      </c>
      <c r="E89" s="1" t="s">
        <v>200</v>
      </c>
      <c r="F89" s="16" t="s">
        <v>62</v>
      </c>
      <c r="G89" s="1" t="s">
        <v>62</v>
      </c>
      <c r="H89" s="1" t="s">
        <v>74</v>
      </c>
      <c r="I89" s="9">
        <v>15397000</v>
      </c>
      <c r="J89" s="1">
        <v>0</v>
      </c>
      <c r="K89" s="2">
        <v>0</v>
      </c>
      <c r="L89" s="2">
        <v>0</v>
      </c>
      <c r="M89" s="31">
        <f t="shared" si="2"/>
        <v>15397000</v>
      </c>
      <c r="N89" s="1">
        <v>1081820476</v>
      </c>
      <c r="O89" s="1" t="s">
        <v>467</v>
      </c>
      <c r="P89" s="1" t="s">
        <v>717</v>
      </c>
      <c r="Q89" s="3">
        <v>44949</v>
      </c>
      <c r="R89" s="3">
        <v>44949</v>
      </c>
      <c r="S89" s="3">
        <v>45093</v>
      </c>
      <c r="T89" s="3" t="s">
        <v>1208</v>
      </c>
      <c r="U89" s="30">
        <v>0</v>
      </c>
      <c r="V89" s="9">
        <v>0</v>
      </c>
      <c r="W89" s="9">
        <v>15397000</v>
      </c>
      <c r="X89" s="33">
        <v>5.5555555555555552E-2</v>
      </c>
      <c r="Y89" s="1">
        <v>1192791759</v>
      </c>
      <c r="Z89" s="1" t="s">
        <v>909</v>
      </c>
      <c r="AA89" s="1" t="s">
        <v>892</v>
      </c>
      <c r="AB89" s="1" t="s">
        <v>892</v>
      </c>
      <c r="AC89" s="3" t="s">
        <v>1208</v>
      </c>
      <c r="AD89" s="15" t="s">
        <v>1025</v>
      </c>
      <c r="AE89" s="15" t="s">
        <v>891</v>
      </c>
      <c r="AF89" s="15" t="s">
        <v>891</v>
      </c>
    </row>
    <row r="90" spans="1:32" s="4" customFormat="1" x14ac:dyDescent="0.3">
      <c r="A90" s="16">
        <v>891780111</v>
      </c>
      <c r="B90" s="16" t="s">
        <v>55</v>
      </c>
      <c r="C90" s="14" t="s">
        <v>57</v>
      </c>
      <c r="D90" s="16" t="s">
        <v>61</v>
      </c>
      <c r="E90" s="1" t="s">
        <v>201</v>
      </c>
      <c r="F90" s="16" t="s">
        <v>62</v>
      </c>
      <c r="G90" s="1" t="s">
        <v>62</v>
      </c>
      <c r="H90" s="1" t="s">
        <v>74</v>
      </c>
      <c r="I90" s="9">
        <v>16120000</v>
      </c>
      <c r="J90" s="1">
        <v>0</v>
      </c>
      <c r="K90" s="2">
        <v>0</v>
      </c>
      <c r="L90" s="2">
        <v>0</v>
      </c>
      <c r="M90" s="31">
        <f t="shared" si="2"/>
        <v>16120000</v>
      </c>
      <c r="N90" s="1">
        <v>85472349</v>
      </c>
      <c r="O90" s="1" t="s">
        <v>468</v>
      </c>
      <c r="P90" s="1" t="s">
        <v>718</v>
      </c>
      <c r="Q90" s="3">
        <v>44949</v>
      </c>
      <c r="R90" s="3">
        <v>44949</v>
      </c>
      <c r="S90" s="3">
        <v>45093</v>
      </c>
      <c r="T90" s="3" t="s">
        <v>1208</v>
      </c>
      <c r="U90" s="30">
        <v>0</v>
      </c>
      <c r="V90" s="9">
        <v>0</v>
      </c>
      <c r="W90" s="9">
        <v>16120000</v>
      </c>
      <c r="X90" s="33">
        <v>5.5555555555555552E-2</v>
      </c>
      <c r="Y90" s="1">
        <v>85449357</v>
      </c>
      <c r="Z90" s="1" t="s">
        <v>902</v>
      </c>
      <c r="AA90" s="1" t="s">
        <v>892</v>
      </c>
      <c r="AB90" s="1" t="s">
        <v>892</v>
      </c>
      <c r="AC90" s="3" t="s">
        <v>1208</v>
      </c>
      <c r="AD90" s="15" t="s">
        <v>1026</v>
      </c>
      <c r="AE90" s="15" t="s">
        <v>891</v>
      </c>
      <c r="AF90" s="15" t="s">
        <v>891</v>
      </c>
    </row>
    <row r="91" spans="1:32" s="4" customFormat="1" x14ac:dyDescent="0.3">
      <c r="A91" s="16">
        <v>891780111</v>
      </c>
      <c r="B91" s="16" t="s">
        <v>55</v>
      </c>
      <c r="C91" s="14" t="s">
        <v>57</v>
      </c>
      <c r="D91" s="16" t="s">
        <v>61</v>
      </c>
      <c r="E91" s="1" t="s">
        <v>202</v>
      </c>
      <c r="F91" s="16" t="s">
        <v>62</v>
      </c>
      <c r="G91" s="1" t="s">
        <v>62</v>
      </c>
      <c r="H91" s="1" t="s">
        <v>74</v>
      </c>
      <c r="I91" s="9">
        <v>15500000</v>
      </c>
      <c r="J91" s="1">
        <v>0</v>
      </c>
      <c r="K91" s="2">
        <v>0</v>
      </c>
      <c r="L91" s="2">
        <v>0</v>
      </c>
      <c r="M91" s="31">
        <f t="shared" si="2"/>
        <v>15500000</v>
      </c>
      <c r="N91" s="1">
        <v>26671855</v>
      </c>
      <c r="O91" s="1" t="s">
        <v>469</v>
      </c>
      <c r="P91" s="1" t="s">
        <v>719</v>
      </c>
      <c r="Q91" s="3">
        <v>44949</v>
      </c>
      <c r="R91" s="3">
        <v>44949</v>
      </c>
      <c r="S91" s="3">
        <v>45093</v>
      </c>
      <c r="T91" s="3" t="s">
        <v>1208</v>
      </c>
      <c r="U91" s="30">
        <v>0</v>
      </c>
      <c r="V91" s="9">
        <v>0</v>
      </c>
      <c r="W91" s="9">
        <v>15500000</v>
      </c>
      <c r="X91" s="33">
        <v>5.5555555555555552E-2</v>
      </c>
      <c r="Y91" s="1">
        <v>39058006</v>
      </c>
      <c r="Z91" s="1" t="s">
        <v>913</v>
      </c>
      <c r="AA91" s="1" t="s">
        <v>892</v>
      </c>
      <c r="AB91" s="1" t="s">
        <v>892</v>
      </c>
      <c r="AC91" s="3" t="s">
        <v>1208</v>
      </c>
      <c r="AD91" s="15" t="s">
        <v>1027</v>
      </c>
      <c r="AE91" s="15" t="s">
        <v>891</v>
      </c>
      <c r="AF91" s="15" t="s">
        <v>891</v>
      </c>
    </row>
    <row r="92" spans="1:32" s="4" customFormat="1" x14ac:dyDescent="0.3">
      <c r="A92" s="16">
        <v>891780111</v>
      </c>
      <c r="B92" s="16" t="s">
        <v>55</v>
      </c>
      <c r="C92" s="14" t="s">
        <v>57</v>
      </c>
      <c r="D92" s="16" t="s">
        <v>61</v>
      </c>
      <c r="E92" s="1" t="s">
        <v>203</v>
      </c>
      <c r="F92" s="16" t="s">
        <v>62</v>
      </c>
      <c r="G92" s="1" t="s">
        <v>62</v>
      </c>
      <c r="H92" s="1" t="s">
        <v>74</v>
      </c>
      <c r="I92" s="9">
        <v>16017000</v>
      </c>
      <c r="J92" s="1">
        <v>0</v>
      </c>
      <c r="K92" s="2">
        <v>0</v>
      </c>
      <c r="L92" s="2">
        <v>0</v>
      </c>
      <c r="M92" s="31">
        <f t="shared" si="2"/>
        <v>16017000</v>
      </c>
      <c r="N92" s="1">
        <v>1083554776</v>
      </c>
      <c r="O92" s="1" t="s">
        <v>470</v>
      </c>
      <c r="P92" s="1" t="s">
        <v>720</v>
      </c>
      <c r="Q92" s="3">
        <v>44949</v>
      </c>
      <c r="R92" s="3">
        <v>44949</v>
      </c>
      <c r="S92" s="3">
        <v>45093</v>
      </c>
      <c r="T92" s="3" t="s">
        <v>1208</v>
      </c>
      <c r="U92" s="30">
        <v>0</v>
      </c>
      <c r="V92" s="9">
        <v>0</v>
      </c>
      <c r="W92" s="9">
        <v>16017000</v>
      </c>
      <c r="X92" s="33">
        <v>5.5555555555555552E-2</v>
      </c>
      <c r="Y92" s="1">
        <v>85465146</v>
      </c>
      <c r="Z92" s="1" t="s">
        <v>906</v>
      </c>
      <c r="AA92" s="1" t="s">
        <v>892</v>
      </c>
      <c r="AB92" s="1" t="s">
        <v>892</v>
      </c>
      <c r="AC92" s="3" t="s">
        <v>1208</v>
      </c>
      <c r="AD92" s="15" t="s">
        <v>1028</v>
      </c>
      <c r="AE92" s="15" t="s">
        <v>891</v>
      </c>
      <c r="AF92" s="15" t="s">
        <v>891</v>
      </c>
    </row>
    <row r="93" spans="1:32" s="4" customFormat="1" x14ac:dyDescent="0.3">
      <c r="A93" s="16">
        <v>891780111</v>
      </c>
      <c r="B93" s="16" t="s">
        <v>55</v>
      </c>
      <c r="C93" s="14" t="s">
        <v>57</v>
      </c>
      <c r="D93" s="16" t="s">
        <v>61</v>
      </c>
      <c r="E93" s="1" t="s">
        <v>204</v>
      </c>
      <c r="F93" s="16" t="s">
        <v>62</v>
      </c>
      <c r="G93" s="1" t="s">
        <v>62</v>
      </c>
      <c r="H93" s="1" t="s">
        <v>74</v>
      </c>
      <c r="I93" s="9">
        <v>15397000</v>
      </c>
      <c r="J93" s="1">
        <v>0</v>
      </c>
      <c r="K93" s="2">
        <v>0</v>
      </c>
      <c r="L93" s="2">
        <v>0</v>
      </c>
      <c r="M93" s="31">
        <f t="shared" si="2"/>
        <v>15397000</v>
      </c>
      <c r="N93" s="1">
        <v>1143142377</v>
      </c>
      <c r="O93" s="1" t="s">
        <v>471</v>
      </c>
      <c r="P93" s="1" t="s">
        <v>721</v>
      </c>
      <c r="Q93" s="3">
        <v>44949</v>
      </c>
      <c r="R93" s="3">
        <v>44949</v>
      </c>
      <c r="S93" s="3">
        <v>45093</v>
      </c>
      <c r="T93" s="3" t="s">
        <v>1208</v>
      </c>
      <c r="U93" s="30">
        <v>0</v>
      </c>
      <c r="V93" s="9">
        <v>0</v>
      </c>
      <c r="W93" s="9">
        <v>15397000</v>
      </c>
      <c r="X93" s="33">
        <v>5.5555555555555552E-2</v>
      </c>
      <c r="Y93" s="1">
        <v>1192791759</v>
      </c>
      <c r="Z93" s="1" t="s">
        <v>909</v>
      </c>
      <c r="AA93" s="1" t="s">
        <v>892</v>
      </c>
      <c r="AB93" s="1" t="s">
        <v>892</v>
      </c>
      <c r="AC93" s="3" t="s">
        <v>1208</v>
      </c>
      <c r="AD93" s="15" t="s">
        <v>1029</v>
      </c>
      <c r="AE93" s="15" t="s">
        <v>891</v>
      </c>
      <c r="AF93" s="15" t="s">
        <v>891</v>
      </c>
    </row>
    <row r="94" spans="1:32" s="4" customFormat="1" x14ac:dyDescent="0.3">
      <c r="A94" s="16">
        <v>891780111</v>
      </c>
      <c r="B94" s="16" t="s">
        <v>55</v>
      </c>
      <c r="C94" s="14" t="s">
        <v>57</v>
      </c>
      <c r="D94" s="16" t="s">
        <v>61</v>
      </c>
      <c r="E94" s="1" t="s">
        <v>205</v>
      </c>
      <c r="F94" s="16" t="s">
        <v>62</v>
      </c>
      <c r="G94" s="1" t="s">
        <v>62</v>
      </c>
      <c r="H94" s="1" t="s">
        <v>74</v>
      </c>
      <c r="I94" s="9">
        <v>11073000</v>
      </c>
      <c r="J94" s="1">
        <v>0</v>
      </c>
      <c r="K94" s="2">
        <v>0</v>
      </c>
      <c r="L94" s="2">
        <v>0</v>
      </c>
      <c r="M94" s="31">
        <f t="shared" si="2"/>
        <v>11073000</v>
      </c>
      <c r="N94" s="1">
        <v>1042457246</v>
      </c>
      <c r="O94" s="1" t="s">
        <v>472</v>
      </c>
      <c r="P94" s="1" t="s">
        <v>722</v>
      </c>
      <c r="Q94" s="3">
        <v>44949</v>
      </c>
      <c r="R94" s="3">
        <v>44949</v>
      </c>
      <c r="S94" s="3">
        <v>45093</v>
      </c>
      <c r="T94" s="3" t="s">
        <v>1208</v>
      </c>
      <c r="U94" s="30">
        <v>0</v>
      </c>
      <c r="V94" s="9">
        <v>0</v>
      </c>
      <c r="W94" s="9">
        <v>11073000</v>
      </c>
      <c r="X94" s="33">
        <v>5.5555555555555552E-2</v>
      </c>
      <c r="Y94" s="1">
        <v>93400727</v>
      </c>
      <c r="Z94" s="1" t="s">
        <v>895</v>
      </c>
      <c r="AA94" s="1" t="s">
        <v>892</v>
      </c>
      <c r="AB94" s="1" t="s">
        <v>892</v>
      </c>
      <c r="AC94" s="3" t="s">
        <v>1208</v>
      </c>
      <c r="AD94" s="15" t="s">
        <v>1030</v>
      </c>
      <c r="AE94" s="15" t="s">
        <v>891</v>
      </c>
      <c r="AF94" s="15" t="s">
        <v>891</v>
      </c>
    </row>
    <row r="95" spans="1:32" s="4" customFormat="1" x14ac:dyDescent="0.3">
      <c r="A95" s="16">
        <v>891780111</v>
      </c>
      <c r="B95" s="16" t="s">
        <v>55</v>
      </c>
      <c r="C95" s="14" t="s">
        <v>57</v>
      </c>
      <c r="D95" s="16" t="s">
        <v>61</v>
      </c>
      <c r="E95" s="1" t="s">
        <v>206</v>
      </c>
      <c r="F95" s="16" t="s">
        <v>62</v>
      </c>
      <c r="G95" s="1" t="s">
        <v>62</v>
      </c>
      <c r="H95" s="1" t="s">
        <v>74</v>
      </c>
      <c r="I95" s="9">
        <v>17153000</v>
      </c>
      <c r="J95" s="1">
        <v>0</v>
      </c>
      <c r="K95" s="2">
        <v>0</v>
      </c>
      <c r="L95" s="2">
        <v>0</v>
      </c>
      <c r="M95" s="31">
        <f t="shared" si="2"/>
        <v>17153000</v>
      </c>
      <c r="N95" s="1">
        <v>1004369176</v>
      </c>
      <c r="O95" s="1" t="s">
        <v>473</v>
      </c>
      <c r="P95" s="1" t="s">
        <v>723</v>
      </c>
      <c r="Q95" s="3">
        <v>44949</v>
      </c>
      <c r="R95" s="3">
        <v>44949</v>
      </c>
      <c r="S95" s="3">
        <v>45093</v>
      </c>
      <c r="T95" s="3" t="s">
        <v>1208</v>
      </c>
      <c r="U95" s="30">
        <v>0</v>
      </c>
      <c r="V95" s="9">
        <v>0</v>
      </c>
      <c r="W95" s="9">
        <v>17153000</v>
      </c>
      <c r="X95" s="33">
        <v>5.5555555555555552E-2</v>
      </c>
      <c r="Y95" s="1">
        <v>85449357</v>
      </c>
      <c r="Z95" s="1" t="s">
        <v>902</v>
      </c>
      <c r="AA95" s="1" t="s">
        <v>892</v>
      </c>
      <c r="AB95" s="1" t="s">
        <v>892</v>
      </c>
      <c r="AC95" s="3" t="s">
        <v>1208</v>
      </c>
      <c r="AD95" s="15" t="s">
        <v>1031</v>
      </c>
      <c r="AE95" s="15" t="s">
        <v>891</v>
      </c>
      <c r="AF95" s="15" t="s">
        <v>891</v>
      </c>
    </row>
    <row r="96" spans="1:32" s="4" customFormat="1" x14ac:dyDescent="0.3">
      <c r="A96" s="16">
        <v>891780111</v>
      </c>
      <c r="B96" s="16" t="s">
        <v>55</v>
      </c>
      <c r="C96" s="14" t="s">
        <v>57</v>
      </c>
      <c r="D96" s="16" t="s">
        <v>61</v>
      </c>
      <c r="E96" s="1" t="s">
        <v>207</v>
      </c>
      <c r="F96" s="16" t="s">
        <v>62</v>
      </c>
      <c r="G96" s="1" t="s">
        <v>62</v>
      </c>
      <c r="H96" s="1" t="s">
        <v>74</v>
      </c>
      <c r="I96" s="9">
        <v>15397000</v>
      </c>
      <c r="J96" s="1">
        <v>0</v>
      </c>
      <c r="K96" s="2">
        <v>0</v>
      </c>
      <c r="L96" s="2">
        <v>0</v>
      </c>
      <c r="M96" s="31">
        <f t="shared" si="2"/>
        <v>15397000</v>
      </c>
      <c r="N96" s="1">
        <v>1081826881</v>
      </c>
      <c r="O96" s="1" t="s">
        <v>474</v>
      </c>
      <c r="P96" s="1" t="s">
        <v>724</v>
      </c>
      <c r="Q96" s="3">
        <v>44949</v>
      </c>
      <c r="R96" s="3">
        <v>44949</v>
      </c>
      <c r="S96" s="3">
        <v>45093</v>
      </c>
      <c r="T96" s="3" t="s">
        <v>1208</v>
      </c>
      <c r="U96" s="30">
        <v>0</v>
      </c>
      <c r="V96" s="9">
        <v>0</v>
      </c>
      <c r="W96" s="9">
        <v>15397000</v>
      </c>
      <c r="X96" s="33">
        <v>5.5555555555555552E-2</v>
      </c>
      <c r="Y96" s="1">
        <v>1192791759</v>
      </c>
      <c r="Z96" s="1" t="s">
        <v>909</v>
      </c>
      <c r="AA96" s="1" t="s">
        <v>892</v>
      </c>
      <c r="AB96" s="1" t="s">
        <v>892</v>
      </c>
      <c r="AC96" s="3" t="s">
        <v>1208</v>
      </c>
      <c r="AD96" s="15" t="s">
        <v>1032</v>
      </c>
      <c r="AE96" s="15" t="s">
        <v>891</v>
      </c>
      <c r="AF96" s="15" t="s">
        <v>891</v>
      </c>
    </row>
    <row r="97" spans="1:32" s="4" customFormat="1" x14ac:dyDescent="0.3">
      <c r="A97" s="16">
        <v>891780111</v>
      </c>
      <c r="B97" s="16" t="s">
        <v>55</v>
      </c>
      <c r="C97" s="14" t="s">
        <v>57</v>
      </c>
      <c r="D97" s="16" t="s">
        <v>61</v>
      </c>
      <c r="E97" s="1" t="s">
        <v>208</v>
      </c>
      <c r="F97" s="16" t="s">
        <v>62</v>
      </c>
      <c r="G97" s="1" t="s">
        <v>62</v>
      </c>
      <c r="H97" s="1" t="s">
        <v>74</v>
      </c>
      <c r="I97" s="9">
        <v>14467000</v>
      </c>
      <c r="J97" s="1">
        <v>0</v>
      </c>
      <c r="K97" s="2">
        <v>0</v>
      </c>
      <c r="L97" s="2">
        <v>0</v>
      </c>
      <c r="M97" s="31">
        <f t="shared" si="2"/>
        <v>14467000</v>
      </c>
      <c r="N97" s="1">
        <v>1082872335</v>
      </c>
      <c r="O97" s="1" t="s">
        <v>475</v>
      </c>
      <c r="P97" s="1" t="s">
        <v>725</v>
      </c>
      <c r="Q97" s="3">
        <v>44949</v>
      </c>
      <c r="R97" s="3">
        <v>44949</v>
      </c>
      <c r="S97" s="3">
        <v>45093</v>
      </c>
      <c r="T97" s="3" t="s">
        <v>1208</v>
      </c>
      <c r="U97" s="30">
        <v>0</v>
      </c>
      <c r="V97" s="9">
        <v>0</v>
      </c>
      <c r="W97" s="9">
        <v>14467000</v>
      </c>
      <c r="X97" s="33">
        <v>5.5555555555555552E-2</v>
      </c>
      <c r="Y97" s="1">
        <v>85465146</v>
      </c>
      <c r="Z97" s="1" t="s">
        <v>906</v>
      </c>
      <c r="AA97" s="1" t="s">
        <v>892</v>
      </c>
      <c r="AB97" s="1" t="s">
        <v>892</v>
      </c>
      <c r="AC97" s="3" t="s">
        <v>1208</v>
      </c>
      <c r="AD97" s="15" t="s">
        <v>1033</v>
      </c>
      <c r="AE97" s="15" t="s">
        <v>891</v>
      </c>
      <c r="AF97" s="15" t="s">
        <v>891</v>
      </c>
    </row>
    <row r="98" spans="1:32" s="4" customFormat="1" x14ac:dyDescent="0.3">
      <c r="A98" s="16">
        <v>891780111</v>
      </c>
      <c r="B98" s="16" t="s">
        <v>55</v>
      </c>
      <c r="C98" s="14" t="s">
        <v>57</v>
      </c>
      <c r="D98" s="16" t="s">
        <v>61</v>
      </c>
      <c r="E98" s="1" t="s">
        <v>209</v>
      </c>
      <c r="F98" s="16" t="s">
        <v>62</v>
      </c>
      <c r="G98" s="1" t="s">
        <v>62</v>
      </c>
      <c r="H98" s="1" t="s">
        <v>74</v>
      </c>
      <c r="I98" s="9">
        <v>10340000</v>
      </c>
      <c r="J98" s="1">
        <v>0</v>
      </c>
      <c r="K98" s="2">
        <v>0</v>
      </c>
      <c r="L98" s="2">
        <v>0</v>
      </c>
      <c r="M98" s="31">
        <f t="shared" si="2"/>
        <v>10340000</v>
      </c>
      <c r="N98" s="1">
        <v>1082880869</v>
      </c>
      <c r="O98" s="1" t="s">
        <v>476</v>
      </c>
      <c r="P98" s="1" t="s">
        <v>726</v>
      </c>
      <c r="Q98" s="3">
        <v>44949</v>
      </c>
      <c r="R98" s="3">
        <v>44949</v>
      </c>
      <c r="S98" s="3">
        <v>45084</v>
      </c>
      <c r="T98" s="3" t="s">
        <v>1208</v>
      </c>
      <c r="U98" s="30">
        <v>0</v>
      </c>
      <c r="V98" s="9">
        <v>0</v>
      </c>
      <c r="W98" s="9">
        <v>10340000</v>
      </c>
      <c r="X98" s="33">
        <v>5.9259259259259262E-2</v>
      </c>
      <c r="Y98" s="1">
        <v>57444673</v>
      </c>
      <c r="Z98" s="1" t="s">
        <v>905</v>
      </c>
      <c r="AA98" s="1" t="s">
        <v>892</v>
      </c>
      <c r="AB98" s="1" t="s">
        <v>892</v>
      </c>
      <c r="AC98" s="3" t="s">
        <v>1208</v>
      </c>
      <c r="AD98" s="15" t="s">
        <v>1034</v>
      </c>
      <c r="AE98" s="15" t="s">
        <v>891</v>
      </c>
      <c r="AF98" s="15" t="s">
        <v>891</v>
      </c>
    </row>
    <row r="99" spans="1:32" s="4" customFormat="1" x14ac:dyDescent="0.3">
      <c r="A99" s="16">
        <v>891780111</v>
      </c>
      <c r="B99" s="16" t="s">
        <v>55</v>
      </c>
      <c r="C99" s="14" t="s">
        <v>57</v>
      </c>
      <c r="D99" s="16" t="s">
        <v>61</v>
      </c>
      <c r="E99" s="1" t="s">
        <v>210</v>
      </c>
      <c r="F99" s="16" t="s">
        <v>62</v>
      </c>
      <c r="G99" s="1" t="s">
        <v>62</v>
      </c>
      <c r="H99" s="1" t="s">
        <v>74</v>
      </c>
      <c r="I99" s="9">
        <v>26980000</v>
      </c>
      <c r="J99" s="1">
        <v>0</v>
      </c>
      <c r="K99" s="2">
        <v>0</v>
      </c>
      <c r="L99" s="2">
        <v>0</v>
      </c>
      <c r="M99" s="31">
        <f t="shared" si="2"/>
        <v>26980000</v>
      </c>
      <c r="N99" s="1">
        <v>51937854</v>
      </c>
      <c r="O99" s="1" t="s">
        <v>477</v>
      </c>
      <c r="P99" s="1" t="s">
        <v>727</v>
      </c>
      <c r="Q99" s="3">
        <v>44949</v>
      </c>
      <c r="R99" s="3">
        <v>44949</v>
      </c>
      <c r="S99" s="3">
        <v>45084</v>
      </c>
      <c r="T99" s="3" t="s">
        <v>1208</v>
      </c>
      <c r="U99" s="30">
        <v>0</v>
      </c>
      <c r="V99" s="9">
        <v>0</v>
      </c>
      <c r="W99" s="9">
        <v>26980000</v>
      </c>
      <c r="X99" s="33">
        <v>5.9259259259259262E-2</v>
      </c>
      <c r="Y99" s="1">
        <v>72175282</v>
      </c>
      <c r="Z99" s="1" t="s">
        <v>898</v>
      </c>
      <c r="AA99" s="1" t="s">
        <v>892</v>
      </c>
      <c r="AB99" s="1" t="s">
        <v>892</v>
      </c>
      <c r="AC99" s="3" t="s">
        <v>1208</v>
      </c>
      <c r="AD99" s="15" t="s">
        <v>1035</v>
      </c>
      <c r="AE99" s="15" t="s">
        <v>891</v>
      </c>
      <c r="AF99" s="15" t="s">
        <v>891</v>
      </c>
    </row>
    <row r="100" spans="1:32" s="4" customFormat="1" x14ac:dyDescent="0.3">
      <c r="A100" s="16">
        <v>891780111</v>
      </c>
      <c r="B100" s="16" t="s">
        <v>55</v>
      </c>
      <c r="C100" s="14" t="s">
        <v>57</v>
      </c>
      <c r="D100" s="16" t="s">
        <v>61</v>
      </c>
      <c r="E100" s="1" t="s">
        <v>211</v>
      </c>
      <c r="F100" s="16" t="s">
        <v>62</v>
      </c>
      <c r="G100" s="1" t="s">
        <v>62</v>
      </c>
      <c r="H100" s="1" t="s">
        <v>74</v>
      </c>
      <c r="I100" s="9">
        <v>9563000</v>
      </c>
      <c r="J100" s="1">
        <v>0</v>
      </c>
      <c r="K100" s="2">
        <v>0</v>
      </c>
      <c r="L100" s="2">
        <v>0</v>
      </c>
      <c r="M100" s="31">
        <f t="shared" si="2"/>
        <v>9563000</v>
      </c>
      <c r="N100" s="1">
        <v>1083023147</v>
      </c>
      <c r="O100" s="1" t="s">
        <v>478</v>
      </c>
      <c r="P100" s="1" t="s">
        <v>728</v>
      </c>
      <c r="Q100" s="3">
        <v>44949</v>
      </c>
      <c r="R100" s="3">
        <v>44949</v>
      </c>
      <c r="S100" s="3">
        <v>45093</v>
      </c>
      <c r="T100" s="3" t="s">
        <v>1208</v>
      </c>
      <c r="U100" s="30">
        <v>0</v>
      </c>
      <c r="V100" s="9">
        <v>0</v>
      </c>
      <c r="W100" s="9">
        <v>9563000</v>
      </c>
      <c r="X100" s="33">
        <v>5.5555555555555552E-2</v>
      </c>
      <c r="Y100" s="1">
        <v>93400727</v>
      </c>
      <c r="Z100" s="1" t="s">
        <v>895</v>
      </c>
      <c r="AA100" s="1" t="s">
        <v>892</v>
      </c>
      <c r="AB100" s="1" t="s">
        <v>892</v>
      </c>
      <c r="AC100" s="3" t="s">
        <v>1208</v>
      </c>
      <c r="AD100" s="15" t="s">
        <v>1036</v>
      </c>
      <c r="AE100" s="15" t="s">
        <v>891</v>
      </c>
      <c r="AF100" s="15" t="s">
        <v>891</v>
      </c>
    </row>
    <row r="101" spans="1:32" s="4" customFormat="1" x14ac:dyDescent="0.3">
      <c r="A101" s="16">
        <v>891780111</v>
      </c>
      <c r="B101" s="16" t="s">
        <v>55</v>
      </c>
      <c r="C101" s="14" t="s">
        <v>57</v>
      </c>
      <c r="D101" s="16" t="s">
        <v>61</v>
      </c>
      <c r="E101" s="1" t="s">
        <v>212</v>
      </c>
      <c r="F101" s="16" t="s">
        <v>62</v>
      </c>
      <c r="G101" s="1" t="s">
        <v>62</v>
      </c>
      <c r="H101" s="1" t="s">
        <v>74</v>
      </c>
      <c r="I101" s="9">
        <v>15307000</v>
      </c>
      <c r="J101" s="1">
        <v>0</v>
      </c>
      <c r="K101" s="2">
        <v>0</v>
      </c>
      <c r="L101" s="2">
        <v>0</v>
      </c>
      <c r="M101" s="31">
        <f t="shared" si="2"/>
        <v>15307000</v>
      </c>
      <c r="N101" s="1">
        <v>1143139441</v>
      </c>
      <c r="O101" s="1" t="s">
        <v>479</v>
      </c>
      <c r="P101" s="1" t="s">
        <v>729</v>
      </c>
      <c r="Q101" s="3">
        <v>44949</v>
      </c>
      <c r="R101" s="3">
        <v>44949</v>
      </c>
      <c r="S101" s="3">
        <v>45093</v>
      </c>
      <c r="T101" s="3" t="s">
        <v>1208</v>
      </c>
      <c r="U101" s="30">
        <v>0</v>
      </c>
      <c r="V101" s="9">
        <v>0</v>
      </c>
      <c r="W101" s="9">
        <v>15307000</v>
      </c>
      <c r="X101" s="33">
        <v>5.5555555555555552E-2</v>
      </c>
      <c r="Y101" s="1">
        <v>84452087</v>
      </c>
      <c r="Z101" s="1" t="s">
        <v>904</v>
      </c>
      <c r="AA101" s="1" t="s">
        <v>892</v>
      </c>
      <c r="AB101" s="1" t="s">
        <v>892</v>
      </c>
      <c r="AC101" s="3" t="s">
        <v>1208</v>
      </c>
      <c r="AD101" s="15" t="s">
        <v>1037</v>
      </c>
      <c r="AE101" s="15" t="s">
        <v>891</v>
      </c>
      <c r="AF101" s="15" t="s">
        <v>891</v>
      </c>
    </row>
    <row r="102" spans="1:32" s="4" customFormat="1" x14ac:dyDescent="0.3">
      <c r="A102" s="16">
        <v>891780111</v>
      </c>
      <c r="B102" s="16" t="s">
        <v>55</v>
      </c>
      <c r="C102" s="14" t="s">
        <v>57</v>
      </c>
      <c r="D102" s="16" t="s">
        <v>61</v>
      </c>
      <c r="E102" s="1" t="s">
        <v>213</v>
      </c>
      <c r="F102" s="16" t="s">
        <v>62</v>
      </c>
      <c r="G102" s="1" t="s">
        <v>62</v>
      </c>
      <c r="H102" s="1" t="s">
        <v>74</v>
      </c>
      <c r="I102" s="9">
        <v>10583000</v>
      </c>
      <c r="J102" s="1">
        <v>0</v>
      </c>
      <c r="K102" s="2">
        <v>0</v>
      </c>
      <c r="L102" s="2">
        <v>0</v>
      </c>
      <c r="M102" s="31">
        <f t="shared" si="2"/>
        <v>10583000</v>
      </c>
      <c r="N102" s="1">
        <v>1148702081</v>
      </c>
      <c r="O102" s="1" t="s">
        <v>480</v>
      </c>
      <c r="P102" s="1" t="s">
        <v>730</v>
      </c>
      <c r="Q102" s="3">
        <v>44949</v>
      </c>
      <c r="R102" s="3">
        <v>44949</v>
      </c>
      <c r="S102" s="3">
        <v>45068</v>
      </c>
      <c r="T102" s="3" t="s">
        <v>1208</v>
      </c>
      <c r="U102" s="30">
        <v>0</v>
      </c>
      <c r="V102" s="9">
        <v>0</v>
      </c>
      <c r="W102" s="9">
        <v>10583000</v>
      </c>
      <c r="X102" s="33">
        <v>6.7226890756302518E-2</v>
      </c>
      <c r="Y102" s="1">
        <v>85449357</v>
      </c>
      <c r="Z102" s="1" t="s">
        <v>902</v>
      </c>
      <c r="AA102" s="1" t="s">
        <v>892</v>
      </c>
      <c r="AB102" s="1" t="s">
        <v>892</v>
      </c>
      <c r="AC102" s="3" t="s">
        <v>1208</v>
      </c>
      <c r="AD102" s="15" t="s">
        <v>1038</v>
      </c>
      <c r="AE102" s="15" t="s">
        <v>891</v>
      </c>
      <c r="AF102" s="15" t="s">
        <v>891</v>
      </c>
    </row>
    <row r="103" spans="1:32" s="4" customFormat="1" x14ac:dyDescent="0.3">
      <c r="A103" s="16">
        <v>891780111</v>
      </c>
      <c r="B103" s="16" t="s">
        <v>55</v>
      </c>
      <c r="C103" s="14" t="s">
        <v>57</v>
      </c>
      <c r="D103" s="16" t="s">
        <v>61</v>
      </c>
      <c r="E103" s="1" t="s">
        <v>214</v>
      </c>
      <c r="F103" s="16" t="s">
        <v>62</v>
      </c>
      <c r="G103" s="1" t="s">
        <v>62</v>
      </c>
      <c r="H103" s="1" t="s">
        <v>74</v>
      </c>
      <c r="I103" s="9">
        <v>2700000</v>
      </c>
      <c r="J103" s="1">
        <v>0</v>
      </c>
      <c r="K103" s="2">
        <v>0</v>
      </c>
      <c r="L103" s="2">
        <v>0</v>
      </c>
      <c r="M103" s="31">
        <f t="shared" si="2"/>
        <v>2700000</v>
      </c>
      <c r="N103" s="1">
        <v>32939679</v>
      </c>
      <c r="O103" s="1" t="s">
        <v>481</v>
      </c>
      <c r="P103" s="1" t="s">
        <v>731</v>
      </c>
      <c r="Q103" s="3">
        <v>44949</v>
      </c>
      <c r="R103" s="3">
        <v>44949</v>
      </c>
      <c r="S103" s="3">
        <v>44952</v>
      </c>
      <c r="T103" s="3" t="s">
        <v>1208</v>
      </c>
      <c r="U103" s="30">
        <v>0</v>
      </c>
      <c r="V103" s="9">
        <v>0</v>
      </c>
      <c r="W103" s="9">
        <v>2700000</v>
      </c>
      <c r="X103" s="33">
        <v>1</v>
      </c>
      <c r="Y103" s="1">
        <v>41947381</v>
      </c>
      <c r="Z103" s="1" t="s">
        <v>897</v>
      </c>
      <c r="AA103" s="1" t="s">
        <v>892</v>
      </c>
      <c r="AB103" s="1" t="s">
        <v>892</v>
      </c>
      <c r="AC103" s="3" t="s">
        <v>1208</v>
      </c>
      <c r="AD103" s="15" t="s">
        <v>1039</v>
      </c>
      <c r="AE103" s="15" t="s">
        <v>891</v>
      </c>
      <c r="AF103" s="15" t="s">
        <v>891</v>
      </c>
    </row>
    <row r="104" spans="1:32" s="4" customFormat="1" x14ac:dyDescent="0.3">
      <c r="A104" s="16">
        <v>891780111</v>
      </c>
      <c r="B104" s="16" t="s">
        <v>55</v>
      </c>
      <c r="C104" s="14" t="s">
        <v>57</v>
      </c>
      <c r="D104" s="16" t="s">
        <v>61</v>
      </c>
      <c r="E104" s="1" t="s">
        <v>215</v>
      </c>
      <c r="F104" s="16" t="s">
        <v>62</v>
      </c>
      <c r="G104" s="1" t="s">
        <v>62</v>
      </c>
      <c r="H104" s="1" t="s">
        <v>74</v>
      </c>
      <c r="I104" s="9">
        <v>11750000</v>
      </c>
      <c r="J104" s="1">
        <v>0</v>
      </c>
      <c r="K104" s="2">
        <v>0</v>
      </c>
      <c r="L104" s="2">
        <v>0</v>
      </c>
      <c r="M104" s="31">
        <f t="shared" si="2"/>
        <v>11750000</v>
      </c>
      <c r="N104" s="1">
        <v>57466567</v>
      </c>
      <c r="O104" s="1" t="s">
        <v>482</v>
      </c>
      <c r="P104" s="1" t="s">
        <v>732</v>
      </c>
      <c r="Q104" s="3">
        <v>44949</v>
      </c>
      <c r="R104" s="3">
        <v>44949</v>
      </c>
      <c r="S104" s="3">
        <v>45084</v>
      </c>
      <c r="T104" s="3" t="s">
        <v>1208</v>
      </c>
      <c r="U104" s="30">
        <v>0</v>
      </c>
      <c r="V104" s="9">
        <v>0</v>
      </c>
      <c r="W104" s="9">
        <v>11750000</v>
      </c>
      <c r="X104" s="33">
        <v>5.9259259259259262E-2</v>
      </c>
      <c r="Y104" s="1">
        <v>57444673</v>
      </c>
      <c r="Z104" s="1" t="s">
        <v>905</v>
      </c>
      <c r="AA104" s="1" t="s">
        <v>892</v>
      </c>
      <c r="AB104" s="1" t="s">
        <v>892</v>
      </c>
      <c r="AC104" s="3" t="s">
        <v>1208</v>
      </c>
      <c r="AD104" s="15" t="s">
        <v>1040</v>
      </c>
      <c r="AE104" s="15" t="s">
        <v>891</v>
      </c>
      <c r="AF104" s="15" t="s">
        <v>891</v>
      </c>
    </row>
    <row r="105" spans="1:32" s="4" customFormat="1" x14ac:dyDescent="0.3">
      <c r="A105" s="16">
        <v>891780111</v>
      </c>
      <c r="B105" s="16" t="s">
        <v>55</v>
      </c>
      <c r="C105" s="14" t="s">
        <v>57</v>
      </c>
      <c r="D105" s="16" t="s">
        <v>61</v>
      </c>
      <c r="E105" s="1" t="s">
        <v>216</v>
      </c>
      <c r="F105" s="16" t="s">
        <v>62</v>
      </c>
      <c r="G105" s="1" t="s">
        <v>62</v>
      </c>
      <c r="H105" s="1" t="s">
        <v>74</v>
      </c>
      <c r="I105" s="9">
        <v>12583000</v>
      </c>
      <c r="J105" s="1">
        <v>0</v>
      </c>
      <c r="K105" s="2">
        <v>0</v>
      </c>
      <c r="L105" s="2">
        <v>0</v>
      </c>
      <c r="M105" s="31">
        <f t="shared" si="2"/>
        <v>12583000</v>
      </c>
      <c r="N105" s="1">
        <v>84451148</v>
      </c>
      <c r="O105" s="1" t="s">
        <v>483</v>
      </c>
      <c r="P105" s="1" t="s">
        <v>713</v>
      </c>
      <c r="Q105" s="3">
        <v>44949</v>
      </c>
      <c r="R105" s="3">
        <v>44949</v>
      </c>
      <c r="S105" s="3">
        <v>45093</v>
      </c>
      <c r="T105" s="3" t="s">
        <v>1208</v>
      </c>
      <c r="U105" s="30">
        <v>0</v>
      </c>
      <c r="V105" s="9">
        <v>0</v>
      </c>
      <c r="W105" s="9">
        <v>12583000</v>
      </c>
      <c r="X105" s="33">
        <v>5.5555555555555552E-2</v>
      </c>
      <c r="Y105" s="1">
        <v>85465146</v>
      </c>
      <c r="Z105" s="1" t="s">
        <v>906</v>
      </c>
      <c r="AA105" s="1" t="s">
        <v>892</v>
      </c>
      <c r="AB105" s="1" t="s">
        <v>892</v>
      </c>
      <c r="AC105" s="3" t="s">
        <v>1208</v>
      </c>
      <c r="AD105" s="15" t="s">
        <v>1041</v>
      </c>
      <c r="AE105" s="15" t="s">
        <v>891</v>
      </c>
      <c r="AF105" s="15" t="s">
        <v>891</v>
      </c>
    </row>
    <row r="106" spans="1:32" s="4" customFormat="1" x14ac:dyDescent="0.3">
      <c r="A106" s="16">
        <v>891780111</v>
      </c>
      <c r="B106" s="16" t="s">
        <v>55</v>
      </c>
      <c r="C106" s="14" t="s">
        <v>57</v>
      </c>
      <c r="D106" s="16" t="s">
        <v>61</v>
      </c>
      <c r="E106" s="1" t="s">
        <v>217</v>
      </c>
      <c r="F106" s="16" t="s">
        <v>62</v>
      </c>
      <c r="G106" s="1" t="s">
        <v>62</v>
      </c>
      <c r="H106" s="1" t="s">
        <v>74</v>
      </c>
      <c r="I106" s="9">
        <v>9563000</v>
      </c>
      <c r="J106" s="1">
        <v>1</v>
      </c>
      <c r="K106" s="2">
        <v>0</v>
      </c>
      <c r="L106" s="2">
        <v>8613000</v>
      </c>
      <c r="M106" s="31">
        <f t="shared" si="2"/>
        <v>950000</v>
      </c>
      <c r="N106" s="1">
        <v>1140855705</v>
      </c>
      <c r="O106" s="1" t="s">
        <v>484</v>
      </c>
      <c r="P106" s="1" t="s">
        <v>733</v>
      </c>
      <c r="Q106" s="3">
        <v>44949</v>
      </c>
      <c r="R106" s="3">
        <v>44949</v>
      </c>
      <c r="S106" s="3">
        <v>45093</v>
      </c>
      <c r="T106" s="3">
        <v>44957</v>
      </c>
      <c r="U106" s="30">
        <v>1</v>
      </c>
      <c r="V106" s="9">
        <v>0</v>
      </c>
      <c r="W106" s="9">
        <v>9563000</v>
      </c>
      <c r="X106" s="33">
        <v>5.5555555555555552E-2</v>
      </c>
      <c r="Y106" s="1">
        <v>93400727</v>
      </c>
      <c r="Z106" s="1" t="s">
        <v>895</v>
      </c>
      <c r="AA106" s="1" t="s">
        <v>892</v>
      </c>
      <c r="AB106" s="1" t="s">
        <v>892</v>
      </c>
      <c r="AC106" s="3" t="s">
        <v>1208</v>
      </c>
      <c r="AD106" s="15" t="s">
        <v>1042</v>
      </c>
      <c r="AE106" s="15" t="s">
        <v>891</v>
      </c>
      <c r="AF106" s="15" t="s">
        <v>891</v>
      </c>
    </row>
    <row r="107" spans="1:32" s="4" customFormat="1" x14ac:dyDescent="0.3">
      <c r="A107" s="16">
        <v>891780111</v>
      </c>
      <c r="B107" s="16" t="s">
        <v>55</v>
      </c>
      <c r="C107" s="14" t="s">
        <v>57</v>
      </c>
      <c r="D107" s="16" t="s">
        <v>61</v>
      </c>
      <c r="E107" s="1" t="s">
        <v>218</v>
      </c>
      <c r="F107" s="16" t="s">
        <v>62</v>
      </c>
      <c r="G107" s="1" t="s">
        <v>62</v>
      </c>
      <c r="H107" s="1" t="s">
        <v>74</v>
      </c>
      <c r="I107" s="9">
        <v>13627000</v>
      </c>
      <c r="J107" s="1">
        <v>0</v>
      </c>
      <c r="K107" s="2">
        <v>0</v>
      </c>
      <c r="L107" s="2">
        <v>0</v>
      </c>
      <c r="M107" s="31">
        <f t="shared" si="2"/>
        <v>13627000</v>
      </c>
      <c r="N107" s="1">
        <v>7602221</v>
      </c>
      <c r="O107" s="1" t="s">
        <v>485</v>
      </c>
      <c r="P107" s="1" t="s">
        <v>734</v>
      </c>
      <c r="Q107" s="3">
        <v>44949</v>
      </c>
      <c r="R107" s="3">
        <v>44949</v>
      </c>
      <c r="S107" s="3">
        <v>45084</v>
      </c>
      <c r="T107" s="3" t="s">
        <v>1208</v>
      </c>
      <c r="U107" s="30">
        <v>0</v>
      </c>
      <c r="V107" s="9">
        <v>0</v>
      </c>
      <c r="W107" s="9">
        <v>13627000</v>
      </c>
      <c r="X107" s="33">
        <v>5.9259259259259262E-2</v>
      </c>
      <c r="Y107" s="1">
        <v>57297693</v>
      </c>
      <c r="Z107" s="1" t="s">
        <v>914</v>
      </c>
      <c r="AA107" s="1" t="s">
        <v>892</v>
      </c>
      <c r="AB107" s="1" t="s">
        <v>892</v>
      </c>
      <c r="AC107" s="3" t="s">
        <v>1208</v>
      </c>
      <c r="AD107" s="15" t="s">
        <v>1043</v>
      </c>
      <c r="AE107" s="15" t="s">
        <v>891</v>
      </c>
      <c r="AF107" s="15" t="s">
        <v>891</v>
      </c>
    </row>
    <row r="108" spans="1:32" s="4" customFormat="1" x14ac:dyDescent="0.3">
      <c r="A108" s="16">
        <v>891780111</v>
      </c>
      <c r="B108" s="16" t="s">
        <v>55</v>
      </c>
      <c r="C108" s="14" t="s">
        <v>57</v>
      </c>
      <c r="D108" s="16" t="s">
        <v>61</v>
      </c>
      <c r="E108" s="1" t="s">
        <v>219</v>
      </c>
      <c r="F108" s="16" t="s">
        <v>62</v>
      </c>
      <c r="G108" s="1" t="s">
        <v>62</v>
      </c>
      <c r="H108" s="1" t="s">
        <v>74</v>
      </c>
      <c r="I108" s="9">
        <v>14109000</v>
      </c>
      <c r="J108" s="1">
        <v>0</v>
      </c>
      <c r="K108" s="2">
        <v>0</v>
      </c>
      <c r="L108" s="2">
        <v>0</v>
      </c>
      <c r="M108" s="31">
        <f t="shared" si="2"/>
        <v>14109000</v>
      </c>
      <c r="N108" s="1">
        <v>1085045367</v>
      </c>
      <c r="O108" s="1" t="s">
        <v>486</v>
      </c>
      <c r="P108" s="1" t="s">
        <v>735</v>
      </c>
      <c r="Q108" s="3">
        <v>44949</v>
      </c>
      <c r="R108" s="3">
        <v>44949</v>
      </c>
      <c r="S108" s="3">
        <v>45084</v>
      </c>
      <c r="T108" s="3" t="s">
        <v>1208</v>
      </c>
      <c r="U108" s="30">
        <v>0</v>
      </c>
      <c r="V108" s="9">
        <v>0</v>
      </c>
      <c r="W108" s="9">
        <v>14109000</v>
      </c>
      <c r="X108" s="33">
        <v>5.9259259259259262E-2</v>
      </c>
      <c r="Y108" s="1">
        <v>57461216</v>
      </c>
      <c r="Z108" s="1" t="s">
        <v>899</v>
      </c>
      <c r="AA108" s="1" t="s">
        <v>892</v>
      </c>
      <c r="AB108" s="1" t="s">
        <v>892</v>
      </c>
      <c r="AC108" s="3" t="s">
        <v>1208</v>
      </c>
      <c r="AD108" s="15" t="s">
        <v>1044</v>
      </c>
      <c r="AE108" s="15" t="s">
        <v>891</v>
      </c>
      <c r="AF108" s="15" t="s">
        <v>891</v>
      </c>
    </row>
    <row r="109" spans="1:32" s="4" customFormat="1" x14ac:dyDescent="0.3">
      <c r="A109" s="16">
        <v>891780111</v>
      </c>
      <c r="B109" s="16" t="s">
        <v>55</v>
      </c>
      <c r="C109" s="14" t="s">
        <v>57</v>
      </c>
      <c r="D109" s="16" t="s">
        <v>61</v>
      </c>
      <c r="E109" s="1" t="s">
        <v>220</v>
      </c>
      <c r="F109" s="16" t="s">
        <v>62</v>
      </c>
      <c r="G109" s="1" t="s">
        <v>62</v>
      </c>
      <c r="H109" s="1" t="s">
        <v>74</v>
      </c>
      <c r="I109" s="9">
        <v>15397000</v>
      </c>
      <c r="J109" s="1">
        <v>0</v>
      </c>
      <c r="K109" s="2">
        <v>0</v>
      </c>
      <c r="L109" s="2">
        <v>0</v>
      </c>
      <c r="M109" s="31">
        <f t="shared" si="2"/>
        <v>15397000</v>
      </c>
      <c r="N109" s="1">
        <v>1084739561</v>
      </c>
      <c r="O109" s="1" t="s">
        <v>487</v>
      </c>
      <c r="P109" s="1" t="s">
        <v>736</v>
      </c>
      <c r="Q109" s="3">
        <v>44949</v>
      </c>
      <c r="R109" s="3">
        <v>44949</v>
      </c>
      <c r="S109" s="3">
        <v>45093</v>
      </c>
      <c r="T109" s="3" t="s">
        <v>1208</v>
      </c>
      <c r="U109" s="30">
        <v>0</v>
      </c>
      <c r="V109" s="9">
        <v>0</v>
      </c>
      <c r="W109" s="9">
        <v>15397000</v>
      </c>
      <c r="X109" s="33">
        <v>5.5555555555555552E-2</v>
      </c>
      <c r="Y109" s="1">
        <v>1192791759</v>
      </c>
      <c r="Z109" s="1" t="s">
        <v>909</v>
      </c>
      <c r="AA109" s="1" t="s">
        <v>892</v>
      </c>
      <c r="AB109" s="1" t="s">
        <v>892</v>
      </c>
      <c r="AC109" s="3" t="s">
        <v>1208</v>
      </c>
      <c r="AD109" s="15" t="s">
        <v>1045</v>
      </c>
      <c r="AE109" s="15" t="s">
        <v>891</v>
      </c>
      <c r="AF109" s="15" t="s">
        <v>891</v>
      </c>
    </row>
    <row r="110" spans="1:32" s="4" customFormat="1" x14ac:dyDescent="0.3">
      <c r="A110" s="16">
        <v>891780111</v>
      </c>
      <c r="B110" s="16" t="s">
        <v>55</v>
      </c>
      <c r="C110" s="14" t="s">
        <v>57</v>
      </c>
      <c r="D110" s="16" t="s">
        <v>61</v>
      </c>
      <c r="E110" s="1" t="s">
        <v>221</v>
      </c>
      <c r="F110" s="16" t="s">
        <v>62</v>
      </c>
      <c r="G110" s="1" t="s">
        <v>62</v>
      </c>
      <c r="H110" s="1" t="s">
        <v>74</v>
      </c>
      <c r="I110" s="9">
        <v>13813000</v>
      </c>
      <c r="J110" s="1">
        <v>0</v>
      </c>
      <c r="K110" s="2">
        <v>0</v>
      </c>
      <c r="L110" s="2">
        <v>0</v>
      </c>
      <c r="M110" s="31">
        <f t="shared" si="2"/>
        <v>13813000</v>
      </c>
      <c r="N110" s="1">
        <v>1065836973</v>
      </c>
      <c r="O110" s="1" t="s">
        <v>488</v>
      </c>
      <c r="P110" s="1" t="s">
        <v>737</v>
      </c>
      <c r="Q110" s="3">
        <v>44949</v>
      </c>
      <c r="R110" s="3">
        <v>44949</v>
      </c>
      <c r="S110" s="3">
        <v>45084</v>
      </c>
      <c r="T110" s="3" t="s">
        <v>1208</v>
      </c>
      <c r="U110" s="30">
        <v>0</v>
      </c>
      <c r="V110" s="9">
        <v>0</v>
      </c>
      <c r="W110" s="9">
        <v>13813000</v>
      </c>
      <c r="X110" s="33">
        <v>5.9259259259259262E-2</v>
      </c>
      <c r="Y110" s="1">
        <v>57461216</v>
      </c>
      <c r="Z110" s="1" t="s">
        <v>899</v>
      </c>
      <c r="AA110" s="1" t="s">
        <v>892</v>
      </c>
      <c r="AB110" s="1" t="s">
        <v>892</v>
      </c>
      <c r="AC110" s="3" t="s">
        <v>1208</v>
      </c>
      <c r="AD110" s="15" t="s">
        <v>1046</v>
      </c>
      <c r="AE110" s="15" t="s">
        <v>891</v>
      </c>
      <c r="AF110" s="15" t="s">
        <v>891</v>
      </c>
    </row>
    <row r="111" spans="1:32" s="4" customFormat="1" x14ac:dyDescent="0.3">
      <c r="A111" s="16">
        <v>891780111</v>
      </c>
      <c r="B111" s="16" t="s">
        <v>55</v>
      </c>
      <c r="C111" s="14" t="s">
        <v>57</v>
      </c>
      <c r="D111" s="16" t="s">
        <v>61</v>
      </c>
      <c r="E111" s="1" t="s">
        <v>222</v>
      </c>
      <c r="F111" s="16" t="s">
        <v>62</v>
      </c>
      <c r="G111" s="1" t="s">
        <v>62</v>
      </c>
      <c r="H111" s="1" t="s">
        <v>74</v>
      </c>
      <c r="I111" s="9">
        <v>11440000</v>
      </c>
      <c r="J111" s="1">
        <v>0</v>
      </c>
      <c r="K111" s="2">
        <v>0</v>
      </c>
      <c r="L111" s="2">
        <v>0</v>
      </c>
      <c r="M111" s="31">
        <f t="shared" si="2"/>
        <v>11440000</v>
      </c>
      <c r="N111" s="1">
        <v>36667908</v>
      </c>
      <c r="O111" s="1" t="s">
        <v>489</v>
      </c>
      <c r="P111" s="1" t="s">
        <v>738</v>
      </c>
      <c r="Q111" s="3">
        <v>44949</v>
      </c>
      <c r="R111" s="3">
        <v>44949</v>
      </c>
      <c r="S111" s="3">
        <v>45093</v>
      </c>
      <c r="T111" s="3" t="s">
        <v>1208</v>
      </c>
      <c r="U111" s="30">
        <v>0</v>
      </c>
      <c r="V111" s="9">
        <v>0</v>
      </c>
      <c r="W111" s="9">
        <v>11440000</v>
      </c>
      <c r="X111" s="33">
        <v>5.5555555555555552E-2</v>
      </c>
      <c r="Y111" s="1">
        <v>7634885</v>
      </c>
      <c r="Z111" s="1" t="s">
        <v>908</v>
      </c>
      <c r="AA111" s="1" t="s">
        <v>892</v>
      </c>
      <c r="AB111" s="1" t="s">
        <v>892</v>
      </c>
      <c r="AC111" s="3" t="s">
        <v>1208</v>
      </c>
      <c r="AD111" s="15" t="s">
        <v>1047</v>
      </c>
      <c r="AE111" s="15" t="s">
        <v>891</v>
      </c>
      <c r="AF111" s="15" t="s">
        <v>891</v>
      </c>
    </row>
    <row r="112" spans="1:32" s="4" customFormat="1" x14ac:dyDescent="0.3">
      <c r="A112" s="16">
        <v>891780111</v>
      </c>
      <c r="B112" s="16" t="s">
        <v>55</v>
      </c>
      <c r="C112" s="14" t="s">
        <v>57</v>
      </c>
      <c r="D112" s="16" t="s">
        <v>61</v>
      </c>
      <c r="E112" s="1" t="s">
        <v>223</v>
      </c>
      <c r="F112" s="16" t="s">
        <v>62</v>
      </c>
      <c r="G112" s="1" t="s">
        <v>62</v>
      </c>
      <c r="H112" s="1" t="s">
        <v>74</v>
      </c>
      <c r="I112" s="9">
        <v>16223000</v>
      </c>
      <c r="J112" s="1">
        <v>0</v>
      </c>
      <c r="K112" s="2">
        <v>0</v>
      </c>
      <c r="L112" s="2">
        <v>0</v>
      </c>
      <c r="M112" s="31">
        <f t="shared" si="2"/>
        <v>16223000</v>
      </c>
      <c r="N112" s="1">
        <v>84453261</v>
      </c>
      <c r="O112" s="1" t="s">
        <v>490</v>
      </c>
      <c r="P112" s="1" t="s">
        <v>739</v>
      </c>
      <c r="Q112" s="3">
        <v>44949</v>
      </c>
      <c r="R112" s="3">
        <v>44949</v>
      </c>
      <c r="S112" s="3">
        <v>45093</v>
      </c>
      <c r="T112" s="3" t="s">
        <v>1208</v>
      </c>
      <c r="U112" s="30">
        <v>0</v>
      </c>
      <c r="V112" s="9">
        <v>0</v>
      </c>
      <c r="W112" s="9">
        <v>16223000</v>
      </c>
      <c r="X112" s="33">
        <v>5.5555555555555552E-2</v>
      </c>
      <c r="Y112" s="1">
        <v>85459497</v>
      </c>
      <c r="Z112" s="1" t="s">
        <v>900</v>
      </c>
      <c r="AA112" s="1" t="s">
        <v>892</v>
      </c>
      <c r="AB112" s="1" t="s">
        <v>892</v>
      </c>
      <c r="AC112" s="3" t="s">
        <v>1208</v>
      </c>
      <c r="AD112" s="15" t="s">
        <v>1048</v>
      </c>
      <c r="AE112" s="15" t="s">
        <v>891</v>
      </c>
      <c r="AF112" s="15" t="s">
        <v>891</v>
      </c>
    </row>
    <row r="113" spans="1:32" s="4" customFormat="1" x14ac:dyDescent="0.3">
      <c r="A113" s="16">
        <v>891780111</v>
      </c>
      <c r="B113" s="16" t="s">
        <v>55</v>
      </c>
      <c r="C113" s="14" t="s">
        <v>57</v>
      </c>
      <c r="D113" s="16" t="s">
        <v>61</v>
      </c>
      <c r="E113" s="1" t="s">
        <v>224</v>
      </c>
      <c r="F113" s="16" t="s">
        <v>62</v>
      </c>
      <c r="G113" s="1" t="s">
        <v>62</v>
      </c>
      <c r="H113" s="1" t="s">
        <v>74</v>
      </c>
      <c r="I113" s="9">
        <v>17000000</v>
      </c>
      <c r="J113" s="1">
        <v>0</v>
      </c>
      <c r="K113" s="2">
        <v>0</v>
      </c>
      <c r="L113" s="2">
        <v>0</v>
      </c>
      <c r="M113" s="31">
        <f t="shared" si="2"/>
        <v>17000000</v>
      </c>
      <c r="N113" s="1">
        <v>1082968283</v>
      </c>
      <c r="O113" s="1" t="s">
        <v>491</v>
      </c>
      <c r="P113" s="1" t="s">
        <v>740</v>
      </c>
      <c r="Q113" s="3">
        <v>44949</v>
      </c>
      <c r="R113" s="3">
        <v>44949</v>
      </c>
      <c r="S113" s="3">
        <v>45093</v>
      </c>
      <c r="T113" s="3" t="s">
        <v>1208</v>
      </c>
      <c r="U113" s="30">
        <v>0</v>
      </c>
      <c r="V113" s="9">
        <v>0</v>
      </c>
      <c r="W113" s="9">
        <v>17000000</v>
      </c>
      <c r="X113" s="33">
        <v>5.5555555555555552E-2</v>
      </c>
      <c r="Y113" s="1">
        <v>12621405</v>
      </c>
      <c r="Z113" s="1" t="s">
        <v>893</v>
      </c>
      <c r="AA113" s="1" t="s">
        <v>892</v>
      </c>
      <c r="AB113" s="1" t="s">
        <v>892</v>
      </c>
      <c r="AC113" s="3" t="s">
        <v>1208</v>
      </c>
      <c r="AD113" s="15" t="s">
        <v>1049</v>
      </c>
      <c r="AE113" s="15" t="s">
        <v>891</v>
      </c>
      <c r="AF113" s="15" t="s">
        <v>891</v>
      </c>
    </row>
    <row r="114" spans="1:32" s="4" customFormat="1" x14ac:dyDescent="0.3">
      <c r="A114" s="16">
        <v>891780111</v>
      </c>
      <c r="B114" s="16" t="s">
        <v>55</v>
      </c>
      <c r="C114" s="14" t="s">
        <v>57</v>
      </c>
      <c r="D114" s="16" t="s">
        <v>61</v>
      </c>
      <c r="E114" s="1" t="s">
        <v>225</v>
      </c>
      <c r="F114" s="16" t="s">
        <v>62</v>
      </c>
      <c r="G114" s="1" t="s">
        <v>62</v>
      </c>
      <c r="H114" s="1" t="s">
        <v>74</v>
      </c>
      <c r="I114" s="9">
        <v>11853000</v>
      </c>
      <c r="J114" s="1">
        <v>0</v>
      </c>
      <c r="K114" s="2">
        <v>0</v>
      </c>
      <c r="L114" s="2">
        <v>0</v>
      </c>
      <c r="M114" s="31">
        <f t="shared" si="2"/>
        <v>11853000</v>
      </c>
      <c r="N114" s="1">
        <v>7628973</v>
      </c>
      <c r="O114" s="1" t="s">
        <v>492</v>
      </c>
      <c r="P114" s="1" t="s">
        <v>741</v>
      </c>
      <c r="Q114" s="3">
        <v>44949</v>
      </c>
      <c r="R114" s="3">
        <v>44949</v>
      </c>
      <c r="S114" s="3">
        <v>45068</v>
      </c>
      <c r="T114" s="3" t="s">
        <v>1208</v>
      </c>
      <c r="U114" s="30">
        <v>0</v>
      </c>
      <c r="V114" s="9">
        <v>0</v>
      </c>
      <c r="W114" s="9">
        <v>11853000</v>
      </c>
      <c r="X114" s="33">
        <v>6.7226890756302518E-2</v>
      </c>
      <c r="Y114" s="1">
        <v>85465146</v>
      </c>
      <c r="Z114" s="1" t="s">
        <v>906</v>
      </c>
      <c r="AA114" s="1" t="s">
        <v>892</v>
      </c>
      <c r="AB114" s="1" t="s">
        <v>892</v>
      </c>
      <c r="AC114" s="3" t="s">
        <v>1208</v>
      </c>
      <c r="AD114" s="15" t="s">
        <v>1050</v>
      </c>
      <c r="AE114" s="15" t="s">
        <v>891</v>
      </c>
      <c r="AF114" s="15" t="s">
        <v>891</v>
      </c>
    </row>
    <row r="115" spans="1:32" s="4" customFormat="1" x14ac:dyDescent="0.3">
      <c r="A115" s="16">
        <v>891780111</v>
      </c>
      <c r="B115" s="16" t="s">
        <v>55</v>
      </c>
      <c r="C115" s="14" t="s">
        <v>57</v>
      </c>
      <c r="D115" s="16" t="s">
        <v>61</v>
      </c>
      <c r="E115" s="1" t="s">
        <v>226</v>
      </c>
      <c r="F115" s="16" t="s">
        <v>62</v>
      </c>
      <c r="G115" s="1" t="s">
        <v>62</v>
      </c>
      <c r="H115" s="1" t="s">
        <v>74</v>
      </c>
      <c r="I115" s="9">
        <v>15913000</v>
      </c>
      <c r="J115" s="1">
        <v>0</v>
      </c>
      <c r="K115" s="2">
        <v>0</v>
      </c>
      <c r="L115" s="2">
        <v>0</v>
      </c>
      <c r="M115" s="31">
        <f t="shared" si="2"/>
        <v>15913000</v>
      </c>
      <c r="N115" s="1">
        <v>1065883393</v>
      </c>
      <c r="O115" s="1" t="s">
        <v>493</v>
      </c>
      <c r="P115" s="1" t="s">
        <v>742</v>
      </c>
      <c r="Q115" s="3">
        <v>44949</v>
      </c>
      <c r="R115" s="3">
        <v>44949</v>
      </c>
      <c r="S115" s="3">
        <v>45093</v>
      </c>
      <c r="T115" s="3" t="s">
        <v>1208</v>
      </c>
      <c r="U115" s="30">
        <v>0</v>
      </c>
      <c r="V115" s="9">
        <v>0</v>
      </c>
      <c r="W115" s="9">
        <v>15913000</v>
      </c>
      <c r="X115" s="33">
        <v>5.5555555555555552E-2</v>
      </c>
      <c r="Y115" s="1">
        <v>15443332</v>
      </c>
      <c r="Z115" s="1" t="s">
        <v>915</v>
      </c>
      <c r="AA115" s="1" t="s">
        <v>892</v>
      </c>
      <c r="AB115" s="1" t="s">
        <v>892</v>
      </c>
      <c r="AC115" s="3" t="s">
        <v>1208</v>
      </c>
      <c r="AD115" s="15" t="s">
        <v>1051</v>
      </c>
      <c r="AE115" s="15" t="s">
        <v>891</v>
      </c>
      <c r="AF115" s="15" t="s">
        <v>891</v>
      </c>
    </row>
    <row r="116" spans="1:32" s="4" customFormat="1" x14ac:dyDescent="0.3">
      <c r="A116" s="16">
        <v>891780111</v>
      </c>
      <c r="B116" s="16" t="s">
        <v>55</v>
      </c>
      <c r="C116" s="14" t="s">
        <v>57</v>
      </c>
      <c r="D116" s="16" t="s">
        <v>61</v>
      </c>
      <c r="E116" s="1" t="s">
        <v>227</v>
      </c>
      <c r="F116" s="16" t="s">
        <v>62</v>
      </c>
      <c r="G116" s="1" t="s">
        <v>62</v>
      </c>
      <c r="H116" s="1" t="s">
        <v>74</v>
      </c>
      <c r="I116" s="9">
        <v>17987000</v>
      </c>
      <c r="J116" s="1">
        <v>0</v>
      </c>
      <c r="K116" s="2">
        <v>0</v>
      </c>
      <c r="L116" s="2">
        <v>0</v>
      </c>
      <c r="M116" s="31">
        <f t="shared" si="2"/>
        <v>17987000</v>
      </c>
      <c r="N116" s="1">
        <v>1018414715</v>
      </c>
      <c r="O116" s="1" t="s">
        <v>494</v>
      </c>
      <c r="P116" s="1" t="s">
        <v>743</v>
      </c>
      <c r="Q116" s="3">
        <v>44949</v>
      </c>
      <c r="R116" s="3">
        <v>44949</v>
      </c>
      <c r="S116" s="3">
        <v>45084</v>
      </c>
      <c r="T116" s="3" t="s">
        <v>1208</v>
      </c>
      <c r="U116" s="30">
        <v>0</v>
      </c>
      <c r="V116" s="9">
        <v>0</v>
      </c>
      <c r="W116" s="9">
        <v>17987000</v>
      </c>
      <c r="X116" s="33">
        <v>5.9259259259259262E-2</v>
      </c>
      <c r="Y116" s="1">
        <v>72175282</v>
      </c>
      <c r="Z116" s="1" t="s">
        <v>898</v>
      </c>
      <c r="AA116" s="1" t="s">
        <v>892</v>
      </c>
      <c r="AB116" s="1" t="s">
        <v>892</v>
      </c>
      <c r="AC116" s="3" t="s">
        <v>1208</v>
      </c>
      <c r="AD116" s="15" t="s">
        <v>1052</v>
      </c>
      <c r="AE116" s="15" t="s">
        <v>891</v>
      </c>
      <c r="AF116" s="15" t="s">
        <v>891</v>
      </c>
    </row>
    <row r="117" spans="1:32" s="4" customFormat="1" x14ac:dyDescent="0.3">
      <c r="A117" s="16">
        <v>891780111</v>
      </c>
      <c r="B117" s="16" t="s">
        <v>55</v>
      </c>
      <c r="C117" s="14" t="s">
        <v>57</v>
      </c>
      <c r="D117" s="16" t="s">
        <v>61</v>
      </c>
      <c r="E117" s="1" t="s">
        <v>228</v>
      </c>
      <c r="F117" s="16" t="s">
        <v>62</v>
      </c>
      <c r="G117" s="1" t="s">
        <v>62</v>
      </c>
      <c r="H117" s="1" t="s">
        <v>74</v>
      </c>
      <c r="I117" s="9">
        <v>9943000</v>
      </c>
      <c r="J117" s="1">
        <v>0</v>
      </c>
      <c r="K117" s="2">
        <v>0</v>
      </c>
      <c r="L117" s="2">
        <v>0</v>
      </c>
      <c r="M117" s="31">
        <f t="shared" si="2"/>
        <v>9943000</v>
      </c>
      <c r="N117" s="1">
        <v>1082900551</v>
      </c>
      <c r="O117" s="1" t="s">
        <v>495</v>
      </c>
      <c r="P117" s="1" t="s">
        <v>744</v>
      </c>
      <c r="Q117" s="3">
        <v>44949</v>
      </c>
      <c r="R117" s="3">
        <v>44949</v>
      </c>
      <c r="S117" s="3">
        <v>45093</v>
      </c>
      <c r="T117" s="3" t="s">
        <v>1208</v>
      </c>
      <c r="U117" s="30">
        <v>0</v>
      </c>
      <c r="V117" s="9">
        <v>0</v>
      </c>
      <c r="W117" s="9">
        <v>9943000</v>
      </c>
      <c r="X117" s="33">
        <v>5.5555555555555552E-2</v>
      </c>
      <c r="Y117" s="1">
        <v>7631392</v>
      </c>
      <c r="Z117" s="1" t="s">
        <v>916</v>
      </c>
      <c r="AA117" s="1" t="s">
        <v>892</v>
      </c>
      <c r="AB117" s="1" t="s">
        <v>892</v>
      </c>
      <c r="AC117" s="3" t="s">
        <v>1208</v>
      </c>
      <c r="AD117" s="15" t="s">
        <v>1053</v>
      </c>
      <c r="AE117" s="15" t="s">
        <v>891</v>
      </c>
      <c r="AF117" s="15" t="s">
        <v>891</v>
      </c>
    </row>
    <row r="118" spans="1:32" s="4" customFormat="1" x14ac:dyDescent="0.3">
      <c r="A118" s="16">
        <v>891780111</v>
      </c>
      <c r="B118" s="16" t="s">
        <v>55</v>
      </c>
      <c r="C118" s="14" t="s">
        <v>57</v>
      </c>
      <c r="D118" s="16" t="s">
        <v>61</v>
      </c>
      <c r="E118" s="1" t="s">
        <v>229</v>
      </c>
      <c r="F118" s="16" t="s">
        <v>62</v>
      </c>
      <c r="G118" s="1" t="s">
        <v>62</v>
      </c>
      <c r="H118" s="1" t="s">
        <v>74</v>
      </c>
      <c r="I118" s="9">
        <v>13253000</v>
      </c>
      <c r="J118" s="1">
        <v>0</v>
      </c>
      <c r="K118" s="2">
        <v>0</v>
      </c>
      <c r="L118" s="2">
        <v>0</v>
      </c>
      <c r="M118" s="31">
        <f t="shared" si="2"/>
        <v>13253000</v>
      </c>
      <c r="N118" s="1">
        <v>1082921709</v>
      </c>
      <c r="O118" s="1" t="s">
        <v>496</v>
      </c>
      <c r="P118" s="1" t="s">
        <v>745</v>
      </c>
      <c r="Q118" s="3">
        <v>44949</v>
      </c>
      <c r="R118" s="3">
        <v>44949</v>
      </c>
      <c r="S118" s="3">
        <v>45084</v>
      </c>
      <c r="T118" s="3" t="s">
        <v>1208</v>
      </c>
      <c r="U118" s="30">
        <v>0</v>
      </c>
      <c r="V118" s="9">
        <v>0</v>
      </c>
      <c r="W118" s="9">
        <v>13253000</v>
      </c>
      <c r="X118" s="33">
        <v>5.9259259259259262E-2</v>
      </c>
      <c r="Y118" s="1">
        <v>72175282</v>
      </c>
      <c r="Z118" s="1" t="s">
        <v>898</v>
      </c>
      <c r="AA118" s="1" t="s">
        <v>892</v>
      </c>
      <c r="AB118" s="1" t="s">
        <v>892</v>
      </c>
      <c r="AC118" s="3" t="s">
        <v>1208</v>
      </c>
      <c r="AD118" s="15" t="s">
        <v>1054</v>
      </c>
      <c r="AE118" s="15" t="s">
        <v>891</v>
      </c>
      <c r="AF118" s="15" t="s">
        <v>891</v>
      </c>
    </row>
    <row r="119" spans="1:32" s="4" customFormat="1" x14ac:dyDescent="0.3">
      <c r="A119" s="16">
        <v>891780111</v>
      </c>
      <c r="B119" s="16" t="s">
        <v>55</v>
      </c>
      <c r="C119" s="14" t="s">
        <v>57</v>
      </c>
      <c r="D119" s="16" t="s">
        <v>61</v>
      </c>
      <c r="E119" s="1" t="s">
        <v>230</v>
      </c>
      <c r="F119" s="16" t="s">
        <v>62</v>
      </c>
      <c r="G119" s="1" t="s">
        <v>62</v>
      </c>
      <c r="H119" s="1" t="s">
        <v>74</v>
      </c>
      <c r="I119" s="9">
        <v>15293000</v>
      </c>
      <c r="J119" s="1">
        <v>0</v>
      </c>
      <c r="K119" s="2">
        <v>0</v>
      </c>
      <c r="L119" s="2">
        <v>0</v>
      </c>
      <c r="M119" s="31">
        <f t="shared" si="2"/>
        <v>15293000</v>
      </c>
      <c r="N119" s="1">
        <v>1082990998</v>
      </c>
      <c r="O119" s="1" t="s">
        <v>497</v>
      </c>
      <c r="P119" s="1" t="s">
        <v>746</v>
      </c>
      <c r="Q119" s="3">
        <v>44949</v>
      </c>
      <c r="R119" s="3">
        <v>44951</v>
      </c>
      <c r="S119" s="3">
        <v>45084</v>
      </c>
      <c r="T119" s="3" t="s">
        <v>1208</v>
      </c>
      <c r="U119" s="30">
        <v>0</v>
      </c>
      <c r="V119" s="9">
        <v>0</v>
      </c>
      <c r="W119" s="9">
        <v>15293000</v>
      </c>
      <c r="X119" s="33">
        <v>4.5112781954887216E-2</v>
      </c>
      <c r="Y119" s="1">
        <v>57461216</v>
      </c>
      <c r="Z119" s="1" t="s">
        <v>899</v>
      </c>
      <c r="AA119" s="1" t="s">
        <v>892</v>
      </c>
      <c r="AB119" s="1" t="s">
        <v>892</v>
      </c>
      <c r="AC119" s="3" t="s">
        <v>1208</v>
      </c>
      <c r="AD119" s="15" t="s">
        <v>1055</v>
      </c>
      <c r="AE119" s="15" t="s">
        <v>891</v>
      </c>
      <c r="AF119" s="15" t="s">
        <v>891</v>
      </c>
    </row>
    <row r="120" spans="1:32" s="4" customFormat="1" x14ac:dyDescent="0.3">
      <c r="A120" s="16">
        <v>891780111</v>
      </c>
      <c r="B120" s="16" t="s">
        <v>55</v>
      </c>
      <c r="C120" s="14" t="s">
        <v>57</v>
      </c>
      <c r="D120" s="16" t="s">
        <v>61</v>
      </c>
      <c r="E120" s="1" t="s">
        <v>231</v>
      </c>
      <c r="F120" s="16" t="s">
        <v>62</v>
      </c>
      <c r="G120" s="1" t="s">
        <v>62</v>
      </c>
      <c r="H120" s="1" t="s">
        <v>74</v>
      </c>
      <c r="I120" s="9">
        <v>12000000</v>
      </c>
      <c r="J120" s="1">
        <v>0</v>
      </c>
      <c r="K120" s="2">
        <v>0</v>
      </c>
      <c r="L120" s="2">
        <v>0</v>
      </c>
      <c r="M120" s="31">
        <f t="shared" si="2"/>
        <v>12000000</v>
      </c>
      <c r="N120" s="1">
        <v>1082941024</v>
      </c>
      <c r="O120" s="1" t="s">
        <v>498</v>
      </c>
      <c r="P120" s="1" t="s">
        <v>747</v>
      </c>
      <c r="Q120" s="3">
        <v>44950</v>
      </c>
      <c r="R120" s="3">
        <v>44950</v>
      </c>
      <c r="S120" s="3">
        <v>45093</v>
      </c>
      <c r="T120" s="3" t="s">
        <v>1208</v>
      </c>
      <c r="U120" s="30">
        <v>0</v>
      </c>
      <c r="V120" s="9">
        <v>0</v>
      </c>
      <c r="W120" s="9">
        <v>12000000</v>
      </c>
      <c r="X120" s="33">
        <v>4.8951048951048952E-2</v>
      </c>
      <c r="Y120" s="1">
        <v>12621405</v>
      </c>
      <c r="Z120" s="1" t="s">
        <v>893</v>
      </c>
      <c r="AA120" s="1" t="s">
        <v>892</v>
      </c>
      <c r="AB120" s="1" t="s">
        <v>892</v>
      </c>
      <c r="AC120" s="3" t="s">
        <v>1208</v>
      </c>
      <c r="AD120" s="15" t="s">
        <v>1056</v>
      </c>
      <c r="AE120" s="15" t="s">
        <v>891</v>
      </c>
      <c r="AF120" s="15" t="s">
        <v>891</v>
      </c>
    </row>
    <row r="121" spans="1:32" s="4" customFormat="1" x14ac:dyDescent="0.3">
      <c r="A121" s="16">
        <v>891780111</v>
      </c>
      <c r="B121" s="16" t="s">
        <v>55</v>
      </c>
      <c r="C121" s="14" t="s">
        <v>57</v>
      </c>
      <c r="D121" s="16" t="s">
        <v>61</v>
      </c>
      <c r="E121" s="1" t="s">
        <v>232</v>
      </c>
      <c r="F121" s="16" t="s">
        <v>62</v>
      </c>
      <c r="G121" s="1" t="s">
        <v>62</v>
      </c>
      <c r="H121" s="1" t="s">
        <v>74</v>
      </c>
      <c r="I121" s="9">
        <v>10413000</v>
      </c>
      <c r="J121" s="1">
        <v>0</v>
      </c>
      <c r="K121" s="2">
        <v>0</v>
      </c>
      <c r="L121" s="2">
        <v>0</v>
      </c>
      <c r="M121" s="31">
        <f t="shared" si="2"/>
        <v>10413000</v>
      </c>
      <c r="N121" s="1">
        <v>57463940</v>
      </c>
      <c r="O121" s="1" t="s">
        <v>499</v>
      </c>
      <c r="P121" s="1" t="s">
        <v>748</v>
      </c>
      <c r="Q121" s="3">
        <v>44950</v>
      </c>
      <c r="R121" s="3">
        <v>44950</v>
      </c>
      <c r="S121" s="3">
        <v>45084</v>
      </c>
      <c r="T121" s="3" t="s">
        <v>1208</v>
      </c>
      <c r="U121" s="30">
        <v>0</v>
      </c>
      <c r="V121" s="9">
        <v>0</v>
      </c>
      <c r="W121" s="9">
        <v>10413000</v>
      </c>
      <c r="X121" s="33">
        <v>5.2238805970149252E-2</v>
      </c>
      <c r="Y121" s="1">
        <v>57297693</v>
      </c>
      <c r="Z121" s="1" t="s">
        <v>914</v>
      </c>
      <c r="AA121" s="1" t="s">
        <v>892</v>
      </c>
      <c r="AB121" s="1" t="s">
        <v>892</v>
      </c>
      <c r="AC121" s="3" t="s">
        <v>1208</v>
      </c>
      <c r="AD121" s="15" t="s">
        <v>1057</v>
      </c>
      <c r="AE121" s="15" t="s">
        <v>891</v>
      </c>
      <c r="AF121" s="15" t="s">
        <v>891</v>
      </c>
    </row>
    <row r="122" spans="1:32" s="4" customFormat="1" x14ac:dyDescent="0.3">
      <c r="A122" s="16">
        <v>891780111</v>
      </c>
      <c r="B122" s="16" t="s">
        <v>55</v>
      </c>
      <c r="C122" s="14" t="s">
        <v>57</v>
      </c>
      <c r="D122" s="16" t="s">
        <v>61</v>
      </c>
      <c r="E122" s="1" t="s">
        <v>233</v>
      </c>
      <c r="F122" s="16" t="s">
        <v>62</v>
      </c>
      <c r="G122" s="1" t="s">
        <v>62</v>
      </c>
      <c r="H122" s="1" t="s">
        <v>74</v>
      </c>
      <c r="I122" s="9">
        <v>13627000</v>
      </c>
      <c r="J122" s="1">
        <v>0</v>
      </c>
      <c r="K122" s="2">
        <v>0</v>
      </c>
      <c r="L122" s="2">
        <v>0</v>
      </c>
      <c r="M122" s="31">
        <f t="shared" si="2"/>
        <v>13627000</v>
      </c>
      <c r="N122" s="1">
        <v>1082927274</v>
      </c>
      <c r="O122" s="1" t="s">
        <v>500</v>
      </c>
      <c r="P122" s="1" t="s">
        <v>749</v>
      </c>
      <c r="Q122" s="3">
        <v>44950</v>
      </c>
      <c r="R122" s="3">
        <v>44950</v>
      </c>
      <c r="S122" s="3">
        <v>45084</v>
      </c>
      <c r="T122" s="3" t="s">
        <v>1208</v>
      </c>
      <c r="U122" s="30">
        <v>0</v>
      </c>
      <c r="V122" s="9">
        <v>0</v>
      </c>
      <c r="W122" s="9">
        <v>13627000</v>
      </c>
      <c r="X122" s="33">
        <v>5.2238805970149252E-2</v>
      </c>
      <c r="Y122" s="1">
        <v>57297693</v>
      </c>
      <c r="Z122" s="1" t="s">
        <v>914</v>
      </c>
      <c r="AA122" s="1" t="s">
        <v>892</v>
      </c>
      <c r="AB122" s="1" t="s">
        <v>892</v>
      </c>
      <c r="AC122" s="3" t="s">
        <v>1208</v>
      </c>
      <c r="AD122" s="15" t="s">
        <v>1058</v>
      </c>
      <c r="AE122" s="15" t="s">
        <v>891</v>
      </c>
      <c r="AF122" s="15" t="s">
        <v>891</v>
      </c>
    </row>
    <row r="123" spans="1:32" s="4" customFormat="1" x14ac:dyDescent="0.3">
      <c r="A123" s="16">
        <v>891780111</v>
      </c>
      <c r="B123" s="16" t="s">
        <v>55</v>
      </c>
      <c r="C123" s="14" t="s">
        <v>57</v>
      </c>
      <c r="D123" s="16" t="s">
        <v>61</v>
      </c>
      <c r="E123" s="1" t="s">
        <v>234</v>
      </c>
      <c r="F123" s="16" t="s">
        <v>62</v>
      </c>
      <c r="G123" s="1" t="s">
        <v>62</v>
      </c>
      <c r="H123" s="1" t="s">
        <v>74</v>
      </c>
      <c r="I123" s="9">
        <v>14560000</v>
      </c>
      <c r="J123" s="1">
        <v>0</v>
      </c>
      <c r="K123" s="2">
        <v>0</v>
      </c>
      <c r="L123" s="2">
        <v>0</v>
      </c>
      <c r="M123" s="31">
        <f t="shared" si="2"/>
        <v>14560000</v>
      </c>
      <c r="N123" s="1">
        <v>1082952176</v>
      </c>
      <c r="O123" s="1" t="s">
        <v>501</v>
      </c>
      <c r="P123" s="1" t="s">
        <v>750</v>
      </c>
      <c r="Q123" s="3">
        <v>44950</v>
      </c>
      <c r="R123" s="3">
        <v>44950</v>
      </c>
      <c r="S123" s="3">
        <v>45093</v>
      </c>
      <c r="T123" s="3" t="s">
        <v>1208</v>
      </c>
      <c r="U123" s="30">
        <v>0</v>
      </c>
      <c r="V123" s="9">
        <v>0</v>
      </c>
      <c r="W123" s="9">
        <v>14560000</v>
      </c>
      <c r="X123" s="33">
        <v>4.8951048951048952E-2</v>
      </c>
      <c r="Y123" s="1">
        <v>85449357</v>
      </c>
      <c r="Z123" s="1" t="s">
        <v>917</v>
      </c>
      <c r="AA123" s="1" t="s">
        <v>892</v>
      </c>
      <c r="AB123" s="1" t="s">
        <v>892</v>
      </c>
      <c r="AC123" s="3" t="s">
        <v>1208</v>
      </c>
      <c r="AD123" s="15" t="s">
        <v>1059</v>
      </c>
      <c r="AE123" s="15" t="s">
        <v>891</v>
      </c>
      <c r="AF123" s="15" t="s">
        <v>891</v>
      </c>
    </row>
    <row r="124" spans="1:32" s="4" customFormat="1" x14ac:dyDescent="0.3">
      <c r="A124" s="16">
        <v>891780111</v>
      </c>
      <c r="B124" s="16" t="s">
        <v>55</v>
      </c>
      <c r="C124" s="14" t="s">
        <v>57</v>
      </c>
      <c r="D124" s="16" t="s">
        <v>61</v>
      </c>
      <c r="E124" s="1" t="s">
        <v>235</v>
      </c>
      <c r="F124" s="16" t="s">
        <v>62</v>
      </c>
      <c r="G124" s="1" t="s">
        <v>62</v>
      </c>
      <c r="H124" s="1" t="s">
        <v>74</v>
      </c>
      <c r="I124" s="9">
        <v>17000000</v>
      </c>
      <c r="J124" s="1">
        <v>0</v>
      </c>
      <c r="K124" s="2">
        <v>0</v>
      </c>
      <c r="L124" s="2">
        <v>0</v>
      </c>
      <c r="M124" s="31">
        <f t="shared" si="2"/>
        <v>17000000</v>
      </c>
      <c r="N124" s="1">
        <v>1082926372</v>
      </c>
      <c r="O124" s="1" t="s">
        <v>502</v>
      </c>
      <c r="P124" s="1" t="s">
        <v>751</v>
      </c>
      <c r="Q124" s="3">
        <v>44951</v>
      </c>
      <c r="R124" s="3">
        <v>44951</v>
      </c>
      <c r="S124" s="3">
        <v>45093</v>
      </c>
      <c r="T124" s="3" t="s">
        <v>1208</v>
      </c>
      <c r="U124" s="30">
        <v>0</v>
      </c>
      <c r="V124" s="9">
        <v>0</v>
      </c>
      <c r="W124" s="9">
        <v>17000000</v>
      </c>
      <c r="X124" s="33">
        <v>4.2253521126760563E-2</v>
      </c>
      <c r="Y124" s="1">
        <v>12621405</v>
      </c>
      <c r="Z124" s="1" t="s">
        <v>893</v>
      </c>
      <c r="AA124" s="1" t="s">
        <v>892</v>
      </c>
      <c r="AB124" s="1" t="s">
        <v>892</v>
      </c>
      <c r="AC124" s="3" t="s">
        <v>1208</v>
      </c>
      <c r="AD124" s="15" t="s">
        <v>1060</v>
      </c>
      <c r="AE124" s="15" t="s">
        <v>891</v>
      </c>
      <c r="AF124" s="15" t="s">
        <v>891</v>
      </c>
    </row>
    <row r="125" spans="1:32" s="4" customFormat="1" x14ac:dyDescent="0.3">
      <c r="A125" s="16">
        <v>891780111</v>
      </c>
      <c r="B125" s="16" t="s">
        <v>55</v>
      </c>
      <c r="C125" s="14" t="s">
        <v>57</v>
      </c>
      <c r="D125" s="16" t="s">
        <v>61</v>
      </c>
      <c r="E125" s="1" t="s">
        <v>236</v>
      </c>
      <c r="F125" s="16" t="s">
        <v>62</v>
      </c>
      <c r="G125" s="1" t="s">
        <v>62</v>
      </c>
      <c r="H125" s="1" t="s">
        <v>74</v>
      </c>
      <c r="I125" s="9">
        <v>14560000</v>
      </c>
      <c r="J125" s="1">
        <v>0</v>
      </c>
      <c r="K125" s="2">
        <v>0</v>
      </c>
      <c r="L125" s="2">
        <v>0</v>
      </c>
      <c r="M125" s="31">
        <f t="shared" si="2"/>
        <v>14560000</v>
      </c>
      <c r="N125" s="1">
        <v>1082908421</v>
      </c>
      <c r="O125" s="1" t="s">
        <v>503</v>
      </c>
      <c r="P125" s="1" t="s">
        <v>752</v>
      </c>
      <c r="Q125" s="3">
        <v>44951</v>
      </c>
      <c r="R125" s="3">
        <v>44951</v>
      </c>
      <c r="S125" s="3">
        <v>45093</v>
      </c>
      <c r="T125" s="3" t="s">
        <v>1208</v>
      </c>
      <c r="U125" s="30">
        <v>0</v>
      </c>
      <c r="V125" s="9">
        <v>0</v>
      </c>
      <c r="W125" s="9">
        <v>14560000</v>
      </c>
      <c r="X125" s="33">
        <v>4.2253521126760563E-2</v>
      </c>
      <c r="Y125" s="1">
        <v>85449357</v>
      </c>
      <c r="Z125" s="1" t="s">
        <v>902</v>
      </c>
      <c r="AA125" s="1" t="s">
        <v>892</v>
      </c>
      <c r="AB125" s="1" t="s">
        <v>892</v>
      </c>
      <c r="AC125" s="3" t="s">
        <v>1208</v>
      </c>
      <c r="AD125" s="15" t="s">
        <v>1061</v>
      </c>
      <c r="AE125" s="15" t="s">
        <v>891</v>
      </c>
      <c r="AF125" s="15" t="s">
        <v>891</v>
      </c>
    </row>
    <row r="126" spans="1:32" s="4" customFormat="1" x14ac:dyDescent="0.3">
      <c r="A126" s="16">
        <v>891780111</v>
      </c>
      <c r="B126" s="16" t="s">
        <v>55</v>
      </c>
      <c r="C126" s="14" t="s">
        <v>57</v>
      </c>
      <c r="D126" s="16" t="s">
        <v>61</v>
      </c>
      <c r="E126" s="1" t="s">
        <v>237</v>
      </c>
      <c r="F126" s="16" t="s">
        <v>62</v>
      </c>
      <c r="G126" s="1" t="s">
        <v>62</v>
      </c>
      <c r="H126" s="1" t="s">
        <v>74</v>
      </c>
      <c r="I126" s="9">
        <v>16947000</v>
      </c>
      <c r="J126" s="1">
        <v>0</v>
      </c>
      <c r="K126" s="2">
        <v>0</v>
      </c>
      <c r="L126" s="2">
        <v>0</v>
      </c>
      <c r="M126" s="31">
        <f t="shared" si="2"/>
        <v>16947000</v>
      </c>
      <c r="N126" s="1">
        <v>7601915</v>
      </c>
      <c r="O126" s="1" t="s">
        <v>504</v>
      </c>
      <c r="P126" s="1" t="s">
        <v>753</v>
      </c>
      <c r="Q126" s="3">
        <v>44951</v>
      </c>
      <c r="R126" s="3">
        <v>44951</v>
      </c>
      <c r="S126" s="3">
        <v>45093</v>
      </c>
      <c r="T126" s="3" t="s">
        <v>1208</v>
      </c>
      <c r="U126" s="30">
        <v>0</v>
      </c>
      <c r="V126" s="9">
        <v>0</v>
      </c>
      <c r="W126" s="9">
        <v>16947000</v>
      </c>
      <c r="X126" s="33">
        <v>4.2253521126760563E-2</v>
      </c>
      <c r="Y126" s="1">
        <v>39058006</v>
      </c>
      <c r="Z126" s="1" t="s">
        <v>913</v>
      </c>
      <c r="AA126" s="1" t="s">
        <v>892</v>
      </c>
      <c r="AB126" s="1" t="s">
        <v>892</v>
      </c>
      <c r="AC126" s="3" t="s">
        <v>1208</v>
      </c>
      <c r="AD126" s="15" t="s">
        <v>1062</v>
      </c>
      <c r="AE126" s="15" t="s">
        <v>891</v>
      </c>
      <c r="AF126" s="15" t="s">
        <v>891</v>
      </c>
    </row>
    <row r="127" spans="1:32" s="4" customFormat="1" x14ac:dyDescent="0.3">
      <c r="A127" s="16">
        <v>891780111</v>
      </c>
      <c r="B127" s="16" t="s">
        <v>55</v>
      </c>
      <c r="C127" s="14" t="s">
        <v>57</v>
      </c>
      <c r="D127" s="16" t="s">
        <v>61</v>
      </c>
      <c r="E127" s="1" t="s">
        <v>238</v>
      </c>
      <c r="F127" s="16" t="s">
        <v>62</v>
      </c>
      <c r="G127" s="1" t="s">
        <v>62</v>
      </c>
      <c r="H127" s="1" t="s">
        <v>74</v>
      </c>
      <c r="I127" s="9">
        <v>8930000</v>
      </c>
      <c r="J127" s="1">
        <v>0</v>
      </c>
      <c r="K127" s="2">
        <v>0</v>
      </c>
      <c r="L127" s="2">
        <v>0</v>
      </c>
      <c r="M127" s="31">
        <f t="shared" si="2"/>
        <v>8930000</v>
      </c>
      <c r="N127" s="1">
        <v>39055352</v>
      </c>
      <c r="O127" s="1" t="s">
        <v>505</v>
      </c>
      <c r="P127" s="1" t="s">
        <v>754</v>
      </c>
      <c r="Q127" s="3">
        <v>44951</v>
      </c>
      <c r="R127" s="3">
        <v>44951</v>
      </c>
      <c r="S127" s="3">
        <v>45084</v>
      </c>
      <c r="T127" s="3" t="s">
        <v>1208</v>
      </c>
      <c r="U127" s="30">
        <v>0</v>
      </c>
      <c r="V127" s="9">
        <v>0</v>
      </c>
      <c r="W127" s="9">
        <v>8930000</v>
      </c>
      <c r="X127" s="33">
        <v>4.5112781954887216E-2</v>
      </c>
      <c r="Y127" s="1">
        <v>57444673</v>
      </c>
      <c r="Z127" s="1" t="s">
        <v>905</v>
      </c>
      <c r="AA127" s="1" t="s">
        <v>892</v>
      </c>
      <c r="AB127" s="1" t="s">
        <v>892</v>
      </c>
      <c r="AC127" s="3" t="s">
        <v>1208</v>
      </c>
      <c r="AD127" s="15" t="s">
        <v>1063</v>
      </c>
      <c r="AE127" s="15" t="s">
        <v>891</v>
      </c>
      <c r="AF127" s="15" t="s">
        <v>891</v>
      </c>
    </row>
    <row r="128" spans="1:32" s="4" customFormat="1" x14ac:dyDescent="0.3">
      <c r="A128" s="16">
        <v>891780111</v>
      </c>
      <c r="B128" s="16" t="s">
        <v>55</v>
      </c>
      <c r="C128" s="14" t="s">
        <v>57</v>
      </c>
      <c r="D128" s="16" t="s">
        <v>61</v>
      </c>
      <c r="E128" s="1" t="s">
        <v>239</v>
      </c>
      <c r="F128" s="16" t="s">
        <v>62</v>
      </c>
      <c r="G128" s="1" t="s">
        <v>62</v>
      </c>
      <c r="H128" s="1" t="s">
        <v>74</v>
      </c>
      <c r="I128" s="9">
        <v>10413000</v>
      </c>
      <c r="J128" s="1">
        <v>0</v>
      </c>
      <c r="K128" s="2">
        <v>0</v>
      </c>
      <c r="L128" s="2">
        <v>0</v>
      </c>
      <c r="M128" s="31">
        <f t="shared" si="2"/>
        <v>10413000</v>
      </c>
      <c r="N128" s="1">
        <v>39047351</v>
      </c>
      <c r="O128" s="1" t="s">
        <v>506</v>
      </c>
      <c r="P128" s="1" t="s">
        <v>755</v>
      </c>
      <c r="Q128" s="3">
        <v>44951</v>
      </c>
      <c r="R128" s="3">
        <v>44951</v>
      </c>
      <c r="S128" s="3">
        <v>45084</v>
      </c>
      <c r="T128" s="3" t="s">
        <v>1208</v>
      </c>
      <c r="U128" s="30">
        <v>0</v>
      </c>
      <c r="V128" s="9">
        <v>0</v>
      </c>
      <c r="W128" s="9">
        <v>10413000</v>
      </c>
      <c r="X128" s="33">
        <v>4.5112781954887216E-2</v>
      </c>
      <c r="Y128" s="1">
        <v>57441846</v>
      </c>
      <c r="Z128" s="1" t="s">
        <v>918</v>
      </c>
      <c r="AA128" s="1" t="s">
        <v>892</v>
      </c>
      <c r="AB128" s="1" t="s">
        <v>892</v>
      </c>
      <c r="AC128" s="3" t="s">
        <v>1208</v>
      </c>
      <c r="AD128" s="15" t="s">
        <v>1064</v>
      </c>
      <c r="AE128" s="15" t="s">
        <v>891</v>
      </c>
      <c r="AF128" s="15" t="s">
        <v>891</v>
      </c>
    </row>
    <row r="129" spans="1:32" s="4" customFormat="1" x14ac:dyDescent="0.3">
      <c r="A129" s="16">
        <v>891780111</v>
      </c>
      <c r="B129" s="16" t="s">
        <v>55</v>
      </c>
      <c r="C129" s="14" t="s">
        <v>57</v>
      </c>
      <c r="D129" s="16" t="s">
        <v>61</v>
      </c>
      <c r="E129" s="1" t="s">
        <v>240</v>
      </c>
      <c r="F129" s="16" t="s">
        <v>62</v>
      </c>
      <c r="G129" s="1" t="s">
        <v>62</v>
      </c>
      <c r="H129" s="1" t="s">
        <v>74</v>
      </c>
      <c r="I129" s="9">
        <v>9437000</v>
      </c>
      <c r="J129" s="1">
        <v>0</v>
      </c>
      <c r="K129" s="2">
        <v>0</v>
      </c>
      <c r="L129" s="2">
        <v>0</v>
      </c>
      <c r="M129" s="31">
        <f t="shared" si="2"/>
        <v>9437000</v>
      </c>
      <c r="N129" s="1">
        <v>1082887356</v>
      </c>
      <c r="O129" s="1" t="s">
        <v>507</v>
      </c>
      <c r="P129" s="1" t="s">
        <v>756</v>
      </c>
      <c r="Q129" s="3">
        <v>44951</v>
      </c>
      <c r="R129" s="3">
        <v>44951</v>
      </c>
      <c r="S129" s="3">
        <v>45093</v>
      </c>
      <c r="T129" s="3" t="s">
        <v>1208</v>
      </c>
      <c r="U129" s="30">
        <v>0</v>
      </c>
      <c r="V129" s="9">
        <v>0</v>
      </c>
      <c r="W129" s="9">
        <v>9437000</v>
      </c>
      <c r="X129" s="33">
        <v>4.2253521126760563E-2</v>
      </c>
      <c r="Y129" s="1">
        <v>26668285</v>
      </c>
      <c r="Z129" s="1" t="s">
        <v>919</v>
      </c>
      <c r="AA129" s="1" t="s">
        <v>892</v>
      </c>
      <c r="AB129" s="1" t="s">
        <v>892</v>
      </c>
      <c r="AC129" s="3" t="s">
        <v>1208</v>
      </c>
      <c r="AD129" s="15" t="s">
        <v>1065</v>
      </c>
      <c r="AE129" s="15" t="s">
        <v>891</v>
      </c>
      <c r="AF129" s="15" t="s">
        <v>891</v>
      </c>
    </row>
    <row r="130" spans="1:32" s="4" customFormat="1" x14ac:dyDescent="0.3">
      <c r="A130" s="16">
        <v>891780111</v>
      </c>
      <c r="B130" s="16" t="s">
        <v>55</v>
      </c>
      <c r="C130" s="14" t="s">
        <v>57</v>
      </c>
      <c r="D130" s="16" t="s">
        <v>61</v>
      </c>
      <c r="E130" s="1" t="s">
        <v>241</v>
      </c>
      <c r="F130" s="16" t="s">
        <v>62</v>
      </c>
      <c r="G130" s="1" t="s">
        <v>62</v>
      </c>
      <c r="H130" s="1" t="s">
        <v>74</v>
      </c>
      <c r="I130" s="9">
        <v>11833000</v>
      </c>
      <c r="J130" s="1">
        <v>0</v>
      </c>
      <c r="K130" s="2">
        <v>0</v>
      </c>
      <c r="L130" s="2">
        <v>0</v>
      </c>
      <c r="M130" s="31">
        <f t="shared" si="2"/>
        <v>11833000</v>
      </c>
      <c r="N130" s="1">
        <v>1083006157</v>
      </c>
      <c r="O130" s="1" t="s">
        <v>508</v>
      </c>
      <c r="P130" s="1" t="s">
        <v>757</v>
      </c>
      <c r="Q130" s="3">
        <v>44951</v>
      </c>
      <c r="R130" s="3">
        <v>44951</v>
      </c>
      <c r="S130" s="3">
        <v>45084</v>
      </c>
      <c r="T130" s="3" t="s">
        <v>1208</v>
      </c>
      <c r="U130" s="30">
        <v>0</v>
      </c>
      <c r="V130" s="9">
        <v>0</v>
      </c>
      <c r="W130" s="9">
        <v>11833000</v>
      </c>
      <c r="X130" s="33">
        <v>4.5112781954887216E-2</v>
      </c>
      <c r="Y130" s="1">
        <v>12550726</v>
      </c>
      <c r="Z130" s="1" t="s">
        <v>920</v>
      </c>
      <c r="AA130" s="1" t="s">
        <v>892</v>
      </c>
      <c r="AB130" s="1" t="s">
        <v>892</v>
      </c>
      <c r="AC130" s="3" t="s">
        <v>1208</v>
      </c>
      <c r="AD130" s="15" t="s">
        <v>1066</v>
      </c>
      <c r="AE130" s="15" t="s">
        <v>891</v>
      </c>
      <c r="AF130" s="15" t="s">
        <v>891</v>
      </c>
    </row>
    <row r="131" spans="1:32" s="4" customFormat="1" x14ac:dyDescent="0.3">
      <c r="A131" s="16">
        <v>891780111</v>
      </c>
      <c r="B131" s="16" t="s">
        <v>55</v>
      </c>
      <c r="C131" s="14" t="s">
        <v>57</v>
      </c>
      <c r="D131" s="16" t="s">
        <v>61</v>
      </c>
      <c r="E131" s="1" t="s">
        <v>242</v>
      </c>
      <c r="F131" s="16" t="s">
        <v>62</v>
      </c>
      <c r="G131" s="1" t="s">
        <v>62</v>
      </c>
      <c r="H131" s="1" t="s">
        <v>74</v>
      </c>
      <c r="I131" s="9">
        <v>1667000</v>
      </c>
      <c r="J131" s="1">
        <v>0</v>
      </c>
      <c r="K131" s="2">
        <v>0</v>
      </c>
      <c r="L131" s="2">
        <v>0</v>
      </c>
      <c r="M131" s="31">
        <f t="shared" si="2"/>
        <v>1667000</v>
      </c>
      <c r="N131" s="1">
        <v>1081827299</v>
      </c>
      <c r="O131" s="1" t="s">
        <v>509</v>
      </c>
      <c r="P131" s="1" t="s">
        <v>758</v>
      </c>
      <c r="Q131" s="3">
        <v>44951</v>
      </c>
      <c r="R131" s="3">
        <v>44951</v>
      </c>
      <c r="S131" s="3">
        <v>44956</v>
      </c>
      <c r="T131" s="3" t="s">
        <v>1208</v>
      </c>
      <c r="U131" s="30">
        <v>0</v>
      </c>
      <c r="V131" s="9">
        <v>0</v>
      </c>
      <c r="W131" s="9">
        <v>1667000</v>
      </c>
      <c r="X131" s="33">
        <v>1</v>
      </c>
      <c r="Y131" s="1">
        <v>72004252</v>
      </c>
      <c r="Z131" s="1" t="s">
        <v>921</v>
      </c>
      <c r="AA131" s="1" t="s">
        <v>892</v>
      </c>
      <c r="AB131" s="1" t="s">
        <v>892</v>
      </c>
      <c r="AC131" s="3" t="s">
        <v>1208</v>
      </c>
      <c r="AD131" s="15" t="s">
        <v>1067</v>
      </c>
      <c r="AE131" s="15" t="s">
        <v>891</v>
      </c>
      <c r="AF131" s="15" t="s">
        <v>891</v>
      </c>
    </row>
    <row r="132" spans="1:32" s="4" customFormat="1" x14ac:dyDescent="0.3">
      <c r="A132" s="16">
        <v>891780111</v>
      </c>
      <c r="B132" s="16" t="s">
        <v>55</v>
      </c>
      <c r="C132" s="14" t="s">
        <v>57</v>
      </c>
      <c r="D132" s="16" t="s">
        <v>61</v>
      </c>
      <c r="E132" s="1" t="s">
        <v>243</v>
      </c>
      <c r="F132" s="16" t="s">
        <v>62</v>
      </c>
      <c r="G132" s="1" t="s">
        <v>62</v>
      </c>
      <c r="H132" s="1" t="s">
        <v>74</v>
      </c>
      <c r="I132" s="9">
        <v>13253000</v>
      </c>
      <c r="J132" s="1">
        <v>0</v>
      </c>
      <c r="K132" s="2">
        <v>0</v>
      </c>
      <c r="L132" s="2">
        <v>0</v>
      </c>
      <c r="M132" s="31">
        <f t="shared" si="2"/>
        <v>13253000</v>
      </c>
      <c r="N132" s="1">
        <v>1083553499</v>
      </c>
      <c r="O132" s="1" t="s">
        <v>510</v>
      </c>
      <c r="P132" s="1" t="s">
        <v>759</v>
      </c>
      <c r="Q132" s="3">
        <v>44951</v>
      </c>
      <c r="R132" s="3">
        <v>44951</v>
      </c>
      <c r="S132" s="3">
        <v>45084</v>
      </c>
      <c r="T132" s="3" t="s">
        <v>1208</v>
      </c>
      <c r="U132" s="30">
        <v>0</v>
      </c>
      <c r="V132" s="9">
        <v>0</v>
      </c>
      <c r="W132" s="9">
        <v>13253000</v>
      </c>
      <c r="X132" s="33">
        <v>4.5112781954887216E-2</v>
      </c>
      <c r="Y132" s="1">
        <v>7144175</v>
      </c>
      <c r="Z132" s="1" t="s">
        <v>922</v>
      </c>
      <c r="AA132" s="1" t="s">
        <v>892</v>
      </c>
      <c r="AB132" s="1" t="s">
        <v>892</v>
      </c>
      <c r="AC132" s="3" t="s">
        <v>1208</v>
      </c>
      <c r="AD132" s="15" t="s">
        <v>1068</v>
      </c>
      <c r="AE132" s="15" t="s">
        <v>891</v>
      </c>
      <c r="AF132" s="15" t="s">
        <v>891</v>
      </c>
    </row>
    <row r="133" spans="1:32" s="4" customFormat="1" x14ac:dyDescent="0.3">
      <c r="A133" s="16">
        <v>891780111</v>
      </c>
      <c r="B133" s="16" t="s">
        <v>55</v>
      </c>
      <c r="C133" s="14" t="s">
        <v>57</v>
      </c>
      <c r="D133" s="16" t="s">
        <v>61</v>
      </c>
      <c r="E133" s="1" t="s">
        <v>244</v>
      </c>
      <c r="F133" s="16" t="s">
        <v>62</v>
      </c>
      <c r="G133" s="1" t="s">
        <v>62</v>
      </c>
      <c r="H133" s="1" t="s">
        <v>74</v>
      </c>
      <c r="I133" s="9">
        <v>14673000</v>
      </c>
      <c r="J133" s="1">
        <v>0</v>
      </c>
      <c r="K133" s="2">
        <v>0</v>
      </c>
      <c r="L133" s="2">
        <v>0</v>
      </c>
      <c r="M133" s="31">
        <f t="shared" si="2"/>
        <v>14673000</v>
      </c>
      <c r="N133" s="1">
        <v>1082957435</v>
      </c>
      <c r="O133" s="1" t="s">
        <v>511</v>
      </c>
      <c r="P133" s="1" t="s">
        <v>760</v>
      </c>
      <c r="Q133" s="3">
        <v>44951</v>
      </c>
      <c r="R133" s="3">
        <v>44951</v>
      </c>
      <c r="S133" s="3">
        <v>45084</v>
      </c>
      <c r="T133" s="3" t="s">
        <v>1208</v>
      </c>
      <c r="U133" s="30">
        <v>0</v>
      </c>
      <c r="V133" s="9">
        <v>0</v>
      </c>
      <c r="W133" s="9">
        <v>14673000</v>
      </c>
      <c r="X133" s="33">
        <v>4.5112781954887216E-2</v>
      </c>
      <c r="Y133" s="1">
        <v>1082868728</v>
      </c>
      <c r="Z133" s="1" t="s">
        <v>923</v>
      </c>
      <c r="AA133" s="1" t="s">
        <v>892</v>
      </c>
      <c r="AB133" s="1" t="s">
        <v>892</v>
      </c>
      <c r="AC133" s="3" t="s">
        <v>1208</v>
      </c>
      <c r="AD133" s="15" t="s">
        <v>1069</v>
      </c>
      <c r="AE133" s="15" t="s">
        <v>891</v>
      </c>
      <c r="AF133" s="15" t="s">
        <v>891</v>
      </c>
    </row>
    <row r="134" spans="1:32" s="4" customFormat="1" x14ac:dyDescent="0.3">
      <c r="A134" s="16">
        <v>891780111</v>
      </c>
      <c r="B134" s="16" t="s">
        <v>55</v>
      </c>
      <c r="C134" s="14" t="s">
        <v>57</v>
      </c>
      <c r="D134" s="16" t="s">
        <v>61</v>
      </c>
      <c r="E134" s="1" t="s">
        <v>245</v>
      </c>
      <c r="F134" s="16" t="s">
        <v>62</v>
      </c>
      <c r="G134" s="1" t="s">
        <v>62</v>
      </c>
      <c r="H134" s="1" t="s">
        <v>74</v>
      </c>
      <c r="I134" s="9">
        <v>9900000</v>
      </c>
      <c r="J134" s="1">
        <v>0</v>
      </c>
      <c r="K134" s="2">
        <v>0</v>
      </c>
      <c r="L134" s="2">
        <v>0</v>
      </c>
      <c r="M134" s="31">
        <f t="shared" si="2"/>
        <v>9900000</v>
      </c>
      <c r="N134" s="1">
        <v>36719808</v>
      </c>
      <c r="O134" s="1" t="s">
        <v>512</v>
      </c>
      <c r="P134" s="1" t="s">
        <v>761</v>
      </c>
      <c r="Q134" s="3">
        <v>44951</v>
      </c>
      <c r="R134" s="3">
        <v>44951</v>
      </c>
      <c r="S134" s="3">
        <v>45084</v>
      </c>
      <c r="T134" s="3" t="s">
        <v>1208</v>
      </c>
      <c r="U134" s="30">
        <v>0</v>
      </c>
      <c r="V134" s="9">
        <v>0</v>
      </c>
      <c r="W134" s="9">
        <v>9900000</v>
      </c>
      <c r="X134" s="33">
        <v>4.5112781954887216E-2</v>
      </c>
      <c r="Y134" s="1">
        <v>45507423</v>
      </c>
      <c r="Z134" s="1" t="s">
        <v>924</v>
      </c>
      <c r="AA134" s="1" t="s">
        <v>892</v>
      </c>
      <c r="AB134" s="1" t="s">
        <v>892</v>
      </c>
      <c r="AC134" s="3" t="s">
        <v>1208</v>
      </c>
      <c r="AD134" s="15" t="s">
        <v>1070</v>
      </c>
      <c r="AE134" s="15" t="s">
        <v>891</v>
      </c>
      <c r="AF134" s="15" t="s">
        <v>891</v>
      </c>
    </row>
    <row r="135" spans="1:32" s="4" customFormat="1" x14ac:dyDescent="0.3">
      <c r="A135" s="16">
        <v>891780111</v>
      </c>
      <c r="B135" s="16" t="s">
        <v>55</v>
      </c>
      <c r="C135" s="14" t="s">
        <v>57</v>
      </c>
      <c r="D135" s="16" t="s">
        <v>61</v>
      </c>
      <c r="E135" s="1" t="s">
        <v>246</v>
      </c>
      <c r="F135" s="16" t="s">
        <v>62</v>
      </c>
      <c r="G135" s="1" t="s">
        <v>62</v>
      </c>
      <c r="H135" s="1" t="s">
        <v>74</v>
      </c>
      <c r="I135" s="9">
        <v>11833000</v>
      </c>
      <c r="J135" s="1">
        <v>0</v>
      </c>
      <c r="K135" s="2">
        <v>0</v>
      </c>
      <c r="L135" s="2">
        <v>0</v>
      </c>
      <c r="M135" s="31">
        <f t="shared" si="2"/>
        <v>11833000</v>
      </c>
      <c r="N135" s="1">
        <v>85449538</v>
      </c>
      <c r="O135" s="1" t="s">
        <v>513</v>
      </c>
      <c r="P135" s="1" t="s">
        <v>762</v>
      </c>
      <c r="Q135" s="3">
        <v>44951</v>
      </c>
      <c r="R135" s="3">
        <v>44951</v>
      </c>
      <c r="S135" s="3">
        <v>45084</v>
      </c>
      <c r="T135" s="3" t="s">
        <v>1208</v>
      </c>
      <c r="U135" s="30">
        <v>0</v>
      </c>
      <c r="V135" s="9">
        <v>0</v>
      </c>
      <c r="W135" s="9">
        <v>11833000</v>
      </c>
      <c r="X135" s="33">
        <v>4.5112781954887216E-2</v>
      </c>
      <c r="Y135" s="1">
        <v>36557666</v>
      </c>
      <c r="Z135" s="1" t="s">
        <v>925</v>
      </c>
      <c r="AA135" s="1" t="s">
        <v>892</v>
      </c>
      <c r="AB135" s="1" t="s">
        <v>892</v>
      </c>
      <c r="AC135" s="3" t="s">
        <v>1208</v>
      </c>
      <c r="AD135" s="15" t="s">
        <v>1071</v>
      </c>
      <c r="AE135" s="15" t="s">
        <v>891</v>
      </c>
      <c r="AF135" s="15" t="s">
        <v>891</v>
      </c>
    </row>
    <row r="136" spans="1:32" s="4" customFormat="1" x14ac:dyDescent="0.3">
      <c r="A136" s="16">
        <v>891780111</v>
      </c>
      <c r="B136" s="16" t="s">
        <v>55</v>
      </c>
      <c r="C136" s="14" t="s">
        <v>57</v>
      </c>
      <c r="D136" s="16" t="s">
        <v>61</v>
      </c>
      <c r="E136" s="1" t="s">
        <v>247</v>
      </c>
      <c r="F136" s="16" t="s">
        <v>62</v>
      </c>
      <c r="G136" s="1" t="s">
        <v>62</v>
      </c>
      <c r="H136" s="1" t="s">
        <v>74</v>
      </c>
      <c r="I136" s="9">
        <v>16017000</v>
      </c>
      <c r="J136" s="1">
        <v>0</v>
      </c>
      <c r="K136" s="2">
        <v>0</v>
      </c>
      <c r="L136" s="2">
        <v>0</v>
      </c>
      <c r="M136" s="31">
        <f t="shared" si="2"/>
        <v>16017000</v>
      </c>
      <c r="N136" s="1">
        <v>85155379</v>
      </c>
      <c r="O136" s="1" t="s">
        <v>514</v>
      </c>
      <c r="P136" s="1" t="s">
        <v>763</v>
      </c>
      <c r="Q136" s="3">
        <v>44951</v>
      </c>
      <c r="R136" s="3">
        <v>44951</v>
      </c>
      <c r="S136" s="3">
        <v>45093</v>
      </c>
      <c r="T136" s="3" t="s">
        <v>1208</v>
      </c>
      <c r="U136" s="30">
        <v>0</v>
      </c>
      <c r="V136" s="9">
        <v>0</v>
      </c>
      <c r="W136" s="9">
        <v>16017000</v>
      </c>
      <c r="X136" s="33">
        <v>4.2253521126760563E-2</v>
      </c>
      <c r="Y136" s="1">
        <v>85465146</v>
      </c>
      <c r="Z136" s="1" t="s">
        <v>906</v>
      </c>
      <c r="AA136" s="1" t="s">
        <v>892</v>
      </c>
      <c r="AB136" s="1" t="s">
        <v>892</v>
      </c>
      <c r="AC136" s="3" t="s">
        <v>1208</v>
      </c>
      <c r="AD136" s="15" t="s">
        <v>1072</v>
      </c>
      <c r="AE136" s="15" t="s">
        <v>891</v>
      </c>
      <c r="AF136" s="15" t="s">
        <v>891</v>
      </c>
    </row>
    <row r="137" spans="1:32" s="4" customFormat="1" x14ac:dyDescent="0.3">
      <c r="A137" s="16">
        <v>891780111</v>
      </c>
      <c r="B137" s="16" t="s">
        <v>55</v>
      </c>
      <c r="C137" s="14" t="s">
        <v>57</v>
      </c>
      <c r="D137" s="16" t="s">
        <v>61</v>
      </c>
      <c r="E137" s="1" t="s">
        <v>248</v>
      </c>
      <c r="F137" s="16" t="s">
        <v>62</v>
      </c>
      <c r="G137" s="1" t="s">
        <v>62</v>
      </c>
      <c r="H137" s="1" t="s">
        <v>74</v>
      </c>
      <c r="I137" s="9">
        <v>14673000</v>
      </c>
      <c r="J137" s="1">
        <v>0</v>
      </c>
      <c r="K137" s="2">
        <v>0</v>
      </c>
      <c r="L137" s="2">
        <v>0</v>
      </c>
      <c r="M137" s="31">
        <f t="shared" si="2"/>
        <v>14673000</v>
      </c>
      <c r="N137" s="1">
        <v>26671795</v>
      </c>
      <c r="O137" s="1" t="s">
        <v>515</v>
      </c>
      <c r="P137" s="1" t="s">
        <v>764</v>
      </c>
      <c r="Q137" s="3">
        <v>44951</v>
      </c>
      <c r="R137" s="3">
        <v>44951</v>
      </c>
      <c r="S137" s="3">
        <v>45084</v>
      </c>
      <c r="T137" s="3" t="s">
        <v>1208</v>
      </c>
      <c r="U137" s="30">
        <v>0</v>
      </c>
      <c r="V137" s="9">
        <v>0</v>
      </c>
      <c r="W137" s="9">
        <v>14673000</v>
      </c>
      <c r="X137" s="33">
        <v>4.5112781954887216E-2</v>
      </c>
      <c r="Y137" s="1">
        <v>12548945</v>
      </c>
      <c r="Z137" s="1" t="s">
        <v>926</v>
      </c>
      <c r="AA137" s="1" t="s">
        <v>892</v>
      </c>
      <c r="AB137" s="1" t="s">
        <v>892</v>
      </c>
      <c r="AC137" s="3" t="s">
        <v>1208</v>
      </c>
      <c r="AD137" s="15" t="s">
        <v>1073</v>
      </c>
      <c r="AE137" s="15" t="s">
        <v>891</v>
      </c>
      <c r="AF137" s="15" t="s">
        <v>891</v>
      </c>
    </row>
    <row r="138" spans="1:32" s="4" customFormat="1" x14ac:dyDescent="0.3">
      <c r="A138" s="16">
        <v>891780111</v>
      </c>
      <c r="B138" s="16" t="s">
        <v>55</v>
      </c>
      <c r="C138" s="14" t="s">
        <v>57</v>
      </c>
      <c r="D138" s="16" t="s">
        <v>61</v>
      </c>
      <c r="E138" s="1" t="s">
        <v>249</v>
      </c>
      <c r="F138" s="16" t="s">
        <v>62</v>
      </c>
      <c r="G138" s="1" t="s">
        <v>62</v>
      </c>
      <c r="H138" s="1" t="s">
        <v>74</v>
      </c>
      <c r="I138" s="9">
        <v>30500000</v>
      </c>
      <c r="J138" s="1">
        <v>0</v>
      </c>
      <c r="K138" s="2">
        <v>0</v>
      </c>
      <c r="L138" s="2">
        <v>0</v>
      </c>
      <c r="M138" s="31">
        <f t="shared" si="2"/>
        <v>30500000</v>
      </c>
      <c r="N138" s="1">
        <v>36724902</v>
      </c>
      <c r="O138" s="1" t="s">
        <v>516</v>
      </c>
      <c r="P138" s="1" t="s">
        <v>765</v>
      </c>
      <c r="Q138" s="3">
        <v>44951</v>
      </c>
      <c r="R138" s="3">
        <v>44951</v>
      </c>
      <c r="S138" s="3">
        <v>45093</v>
      </c>
      <c r="T138" s="3" t="s">
        <v>1208</v>
      </c>
      <c r="U138" s="30">
        <v>0</v>
      </c>
      <c r="V138" s="9">
        <v>0</v>
      </c>
      <c r="W138" s="9">
        <v>30500000</v>
      </c>
      <c r="X138" s="33">
        <v>4.2253521126760563E-2</v>
      </c>
      <c r="Y138" s="1">
        <v>12621405</v>
      </c>
      <c r="Z138" s="1" t="s">
        <v>893</v>
      </c>
      <c r="AA138" s="1" t="s">
        <v>892</v>
      </c>
      <c r="AB138" s="1" t="s">
        <v>892</v>
      </c>
      <c r="AC138" s="3" t="s">
        <v>1208</v>
      </c>
      <c r="AD138" s="15" t="s">
        <v>1074</v>
      </c>
      <c r="AE138" s="15" t="s">
        <v>891</v>
      </c>
      <c r="AF138" s="15" t="s">
        <v>891</v>
      </c>
    </row>
    <row r="139" spans="1:32" s="4" customFormat="1" x14ac:dyDescent="0.3">
      <c r="A139" s="16">
        <v>891780111</v>
      </c>
      <c r="B139" s="16" t="s">
        <v>55</v>
      </c>
      <c r="C139" s="14" t="s">
        <v>57</v>
      </c>
      <c r="D139" s="16" t="s">
        <v>61</v>
      </c>
      <c r="E139" s="1" t="s">
        <v>250</v>
      </c>
      <c r="F139" s="16" t="s">
        <v>62</v>
      </c>
      <c r="G139" s="1" t="s">
        <v>62</v>
      </c>
      <c r="H139" s="1" t="s">
        <v>74</v>
      </c>
      <c r="I139" s="9">
        <v>17513000</v>
      </c>
      <c r="J139" s="1">
        <v>0</v>
      </c>
      <c r="K139" s="2">
        <v>0</v>
      </c>
      <c r="L139" s="2">
        <v>0</v>
      </c>
      <c r="M139" s="31">
        <f t="shared" si="2"/>
        <v>17513000</v>
      </c>
      <c r="N139" s="1">
        <v>1082889745</v>
      </c>
      <c r="O139" s="1" t="s">
        <v>517</v>
      </c>
      <c r="P139" s="1" t="s">
        <v>766</v>
      </c>
      <c r="Q139" s="3">
        <v>44951</v>
      </c>
      <c r="R139" s="3">
        <v>44951</v>
      </c>
      <c r="S139" s="3">
        <v>45084</v>
      </c>
      <c r="T139" s="3" t="s">
        <v>1208</v>
      </c>
      <c r="U139" s="30">
        <v>0</v>
      </c>
      <c r="V139" s="9">
        <v>0</v>
      </c>
      <c r="W139" s="9">
        <v>17513000</v>
      </c>
      <c r="X139" s="33">
        <v>4.5112781954887216E-2</v>
      </c>
      <c r="Y139" s="1">
        <v>36718996</v>
      </c>
      <c r="Z139" s="1" t="s">
        <v>912</v>
      </c>
      <c r="AA139" s="1" t="s">
        <v>892</v>
      </c>
      <c r="AB139" s="1" t="s">
        <v>892</v>
      </c>
      <c r="AC139" s="3" t="s">
        <v>1208</v>
      </c>
      <c r="AD139" s="15" t="s">
        <v>1075</v>
      </c>
      <c r="AE139" s="15" t="s">
        <v>891</v>
      </c>
      <c r="AF139" s="15" t="s">
        <v>891</v>
      </c>
    </row>
    <row r="140" spans="1:32" s="4" customFormat="1" x14ac:dyDescent="0.3">
      <c r="A140" s="16">
        <v>891780111</v>
      </c>
      <c r="B140" s="16" t="s">
        <v>55</v>
      </c>
      <c r="C140" s="14" t="s">
        <v>57</v>
      </c>
      <c r="D140" s="16" t="s">
        <v>61</v>
      </c>
      <c r="E140" s="1" t="s">
        <v>251</v>
      </c>
      <c r="F140" s="16" t="s">
        <v>62</v>
      </c>
      <c r="G140" s="1" t="s">
        <v>62</v>
      </c>
      <c r="H140" s="1" t="s">
        <v>74</v>
      </c>
      <c r="I140" s="9">
        <v>14570000</v>
      </c>
      <c r="J140" s="1">
        <v>0</v>
      </c>
      <c r="K140" s="2">
        <v>0</v>
      </c>
      <c r="L140" s="2">
        <v>0</v>
      </c>
      <c r="M140" s="31">
        <f t="shared" si="2"/>
        <v>14570000</v>
      </c>
      <c r="N140" s="1">
        <v>1082996348</v>
      </c>
      <c r="O140" s="1" t="s">
        <v>518</v>
      </c>
      <c r="P140" s="1" t="s">
        <v>767</v>
      </c>
      <c r="Q140" s="3">
        <v>44951</v>
      </c>
      <c r="R140" s="3">
        <v>44951</v>
      </c>
      <c r="S140" s="3">
        <v>45084</v>
      </c>
      <c r="T140" s="3" t="s">
        <v>1208</v>
      </c>
      <c r="U140" s="30">
        <v>0</v>
      </c>
      <c r="V140" s="9">
        <v>0</v>
      </c>
      <c r="W140" s="9">
        <v>14570000</v>
      </c>
      <c r="X140" s="33">
        <v>4.5112781954887216E-2</v>
      </c>
      <c r="Y140" s="1">
        <v>32770239</v>
      </c>
      <c r="Z140" s="1" t="s">
        <v>927</v>
      </c>
      <c r="AA140" s="1" t="s">
        <v>892</v>
      </c>
      <c r="AB140" s="1" t="s">
        <v>892</v>
      </c>
      <c r="AC140" s="3" t="s">
        <v>1208</v>
      </c>
      <c r="AD140" s="15" t="s">
        <v>1076</v>
      </c>
      <c r="AE140" s="15" t="s">
        <v>891</v>
      </c>
      <c r="AF140" s="15" t="s">
        <v>891</v>
      </c>
    </row>
    <row r="141" spans="1:32" s="4" customFormat="1" x14ac:dyDescent="0.3">
      <c r="A141" s="16">
        <v>891780111</v>
      </c>
      <c r="B141" s="16" t="s">
        <v>55</v>
      </c>
      <c r="C141" s="14" t="s">
        <v>57</v>
      </c>
      <c r="D141" s="16" t="s">
        <v>61</v>
      </c>
      <c r="E141" s="1" t="s">
        <v>252</v>
      </c>
      <c r="F141" s="16" t="s">
        <v>62</v>
      </c>
      <c r="G141" s="1" t="s">
        <v>62</v>
      </c>
      <c r="H141" s="1" t="s">
        <v>74</v>
      </c>
      <c r="I141" s="9">
        <v>15397000</v>
      </c>
      <c r="J141" s="1">
        <v>0</v>
      </c>
      <c r="K141" s="2">
        <v>0</v>
      </c>
      <c r="L141" s="2">
        <v>0</v>
      </c>
      <c r="M141" s="31">
        <f t="shared" si="2"/>
        <v>15397000</v>
      </c>
      <c r="N141" s="1">
        <v>84450965</v>
      </c>
      <c r="O141" s="1" t="s">
        <v>519</v>
      </c>
      <c r="P141" s="1" t="s">
        <v>768</v>
      </c>
      <c r="Q141" s="3">
        <v>44951</v>
      </c>
      <c r="R141" s="3">
        <v>44951</v>
      </c>
      <c r="S141" s="3">
        <v>45093</v>
      </c>
      <c r="T141" s="3" t="s">
        <v>1208</v>
      </c>
      <c r="U141" s="30">
        <v>0</v>
      </c>
      <c r="V141" s="9">
        <v>0</v>
      </c>
      <c r="W141" s="9">
        <v>15397000</v>
      </c>
      <c r="X141" s="33">
        <v>4.2253521126760563E-2</v>
      </c>
      <c r="Y141" s="1">
        <v>26668285</v>
      </c>
      <c r="Z141" s="1" t="s">
        <v>919</v>
      </c>
      <c r="AA141" s="1" t="s">
        <v>892</v>
      </c>
      <c r="AB141" s="1" t="s">
        <v>892</v>
      </c>
      <c r="AC141" s="3" t="s">
        <v>1208</v>
      </c>
      <c r="AD141" s="15" t="s">
        <v>1077</v>
      </c>
      <c r="AE141" s="15" t="s">
        <v>891</v>
      </c>
      <c r="AF141" s="15" t="s">
        <v>891</v>
      </c>
    </row>
    <row r="142" spans="1:32" s="4" customFormat="1" x14ac:dyDescent="0.3">
      <c r="A142" s="16">
        <v>891780111</v>
      </c>
      <c r="B142" s="16" t="s">
        <v>55</v>
      </c>
      <c r="C142" s="14" t="s">
        <v>57</v>
      </c>
      <c r="D142" s="16" t="s">
        <v>61</v>
      </c>
      <c r="E142" s="1" t="s">
        <v>253</v>
      </c>
      <c r="F142" s="16" t="s">
        <v>62</v>
      </c>
      <c r="G142" s="1" t="s">
        <v>62</v>
      </c>
      <c r="H142" s="1" t="s">
        <v>74</v>
      </c>
      <c r="I142" s="9">
        <v>13253000</v>
      </c>
      <c r="J142" s="1">
        <v>0</v>
      </c>
      <c r="K142" s="2">
        <v>0</v>
      </c>
      <c r="L142" s="2">
        <v>0</v>
      </c>
      <c r="M142" s="31">
        <f t="shared" si="2"/>
        <v>13253000</v>
      </c>
      <c r="N142" s="1">
        <v>1082881245</v>
      </c>
      <c r="O142" s="1" t="s">
        <v>520</v>
      </c>
      <c r="P142" s="1" t="s">
        <v>769</v>
      </c>
      <c r="Q142" s="3">
        <v>44951</v>
      </c>
      <c r="R142" s="3">
        <v>44951</v>
      </c>
      <c r="S142" s="3">
        <v>45084</v>
      </c>
      <c r="T142" s="3" t="s">
        <v>1208</v>
      </c>
      <c r="U142" s="30">
        <v>0</v>
      </c>
      <c r="V142" s="9">
        <v>0</v>
      </c>
      <c r="W142" s="9">
        <v>13253000</v>
      </c>
      <c r="X142" s="33">
        <v>4.5112781954887216E-2</v>
      </c>
      <c r="Y142" s="1">
        <v>36557666</v>
      </c>
      <c r="Z142" s="1" t="s">
        <v>925</v>
      </c>
      <c r="AA142" s="1" t="s">
        <v>892</v>
      </c>
      <c r="AB142" s="1" t="s">
        <v>892</v>
      </c>
      <c r="AC142" s="3" t="s">
        <v>1208</v>
      </c>
      <c r="AD142" s="15" t="s">
        <v>1078</v>
      </c>
      <c r="AE142" s="15" t="s">
        <v>891</v>
      </c>
      <c r="AF142" s="15" t="s">
        <v>891</v>
      </c>
    </row>
    <row r="143" spans="1:32" s="4" customFormat="1" x14ac:dyDescent="0.3">
      <c r="A143" s="16">
        <v>891780111</v>
      </c>
      <c r="B143" s="16" t="s">
        <v>55</v>
      </c>
      <c r="C143" s="14" t="s">
        <v>57</v>
      </c>
      <c r="D143" s="16" t="s">
        <v>61</v>
      </c>
      <c r="E143" s="1" t="s">
        <v>254</v>
      </c>
      <c r="F143" s="16" t="s">
        <v>62</v>
      </c>
      <c r="G143" s="1" t="s">
        <v>62</v>
      </c>
      <c r="H143" s="1" t="s">
        <v>74</v>
      </c>
      <c r="I143" s="9">
        <v>9000000</v>
      </c>
      <c r="J143" s="1">
        <v>0</v>
      </c>
      <c r="K143" s="2">
        <v>0</v>
      </c>
      <c r="L143" s="2">
        <v>0</v>
      </c>
      <c r="M143" s="31">
        <f t="shared" si="2"/>
        <v>9000000</v>
      </c>
      <c r="N143" s="1">
        <v>84459830</v>
      </c>
      <c r="O143" s="1" t="s">
        <v>521</v>
      </c>
      <c r="P143" s="1" t="s">
        <v>770</v>
      </c>
      <c r="Q143" s="3">
        <v>44951</v>
      </c>
      <c r="R143" s="3">
        <v>44951</v>
      </c>
      <c r="S143" s="3">
        <v>45032</v>
      </c>
      <c r="T143" s="3" t="s">
        <v>1208</v>
      </c>
      <c r="U143" s="30">
        <v>0</v>
      </c>
      <c r="V143" s="9">
        <v>0</v>
      </c>
      <c r="W143" s="9">
        <v>9000000</v>
      </c>
      <c r="X143" s="33">
        <v>7.407407407407407E-2</v>
      </c>
      <c r="Y143" s="1">
        <v>7631392</v>
      </c>
      <c r="Z143" s="1" t="s">
        <v>916</v>
      </c>
      <c r="AA143" s="1" t="s">
        <v>892</v>
      </c>
      <c r="AB143" s="1" t="s">
        <v>892</v>
      </c>
      <c r="AC143" s="3" t="s">
        <v>1208</v>
      </c>
      <c r="AD143" s="15" t="s">
        <v>1079</v>
      </c>
      <c r="AE143" s="15" t="s">
        <v>891</v>
      </c>
      <c r="AF143" s="15" t="s">
        <v>891</v>
      </c>
    </row>
    <row r="144" spans="1:32" s="4" customFormat="1" x14ac:dyDescent="0.3">
      <c r="A144" s="16">
        <v>891780111</v>
      </c>
      <c r="B144" s="16" t="s">
        <v>55</v>
      </c>
      <c r="C144" s="14" t="s">
        <v>57</v>
      </c>
      <c r="D144" s="16" t="s">
        <v>61</v>
      </c>
      <c r="E144" s="1" t="s">
        <v>255</v>
      </c>
      <c r="F144" s="16" t="s">
        <v>62</v>
      </c>
      <c r="G144" s="1" t="s">
        <v>62</v>
      </c>
      <c r="H144" s="1" t="s">
        <v>74</v>
      </c>
      <c r="I144" s="9">
        <v>12167000</v>
      </c>
      <c r="J144" s="1">
        <v>0</v>
      </c>
      <c r="K144" s="2">
        <v>0</v>
      </c>
      <c r="L144" s="2">
        <v>0</v>
      </c>
      <c r="M144" s="31">
        <f t="shared" si="2"/>
        <v>12167000</v>
      </c>
      <c r="N144" s="1">
        <v>7144425</v>
      </c>
      <c r="O144" s="1" t="s">
        <v>522</v>
      </c>
      <c r="P144" s="1" t="s">
        <v>771</v>
      </c>
      <c r="Q144" s="3">
        <v>44951</v>
      </c>
      <c r="R144" s="3">
        <v>44951</v>
      </c>
      <c r="S144" s="3">
        <v>45084</v>
      </c>
      <c r="T144" s="3" t="s">
        <v>1208</v>
      </c>
      <c r="U144" s="30">
        <v>0</v>
      </c>
      <c r="V144" s="9">
        <v>0</v>
      </c>
      <c r="W144" s="9">
        <v>12167000</v>
      </c>
      <c r="X144" s="33">
        <v>4.5112781954887216E-2</v>
      </c>
      <c r="Y144" s="1">
        <v>57297693</v>
      </c>
      <c r="Z144" s="1" t="s">
        <v>914</v>
      </c>
      <c r="AA144" s="1" t="s">
        <v>892</v>
      </c>
      <c r="AB144" s="1" t="s">
        <v>892</v>
      </c>
      <c r="AC144" s="3" t="s">
        <v>1208</v>
      </c>
      <c r="AD144" s="15" t="s">
        <v>1080</v>
      </c>
      <c r="AE144" s="15" t="s">
        <v>891</v>
      </c>
      <c r="AF144" s="15" t="s">
        <v>891</v>
      </c>
    </row>
    <row r="145" spans="1:32" s="4" customFormat="1" x14ac:dyDescent="0.3">
      <c r="A145" s="16">
        <v>891780111</v>
      </c>
      <c r="B145" s="16" t="s">
        <v>55</v>
      </c>
      <c r="C145" s="14" t="s">
        <v>57</v>
      </c>
      <c r="D145" s="16" t="s">
        <v>61</v>
      </c>
      <c r="E145" s="1" t="s">
        <v>256</v>
      </c>
      <c r="F145" s="16" t="s">
        <v>62</v>
      </c>
      <c r="G145" s="1" t="s">
        <v>62</v>
      </c>
      <c r="H145" s="1" t="s">
        <v>74</v>
      </c>
      <c r="I145" s="9">
        <v>13160000</v>
      </c>
      <c r="J145" s="1">
        <v>0</v>
      </c>
      <c r="K145" s="2">
        <v>0</v>
      </c>
      <c r="L145" s="2">
        <v>0</v>
      </c>
      <c r="M145" s="31">
        <f t="shared" si="2"/>
        <v>13160000</v>
      </c>
      <c r="N145" s="1">
        <v>1082992753</v>
      </c>
      <c r="O145" s="1" t="s">
        <v>523</v>
      </c>
      <c r="P145" s="1" t="s">
        <v>772</v>
      </c>
      <c r="Q145" s="3">
        <v>44951</v>
      </c>
      <c r="R145" s="3">
        <v>44951</v>
      </c>
      <c r="S145" s="3">
        <v>45084</v>
      </c>
      <c r="T145" s="3" t="s">
        <v>1208</v>
      </c>
      <c r="U145" s="30">
        <v>0</v>
      </c>
      <c r="V145" s="9">
        <v>0</v>
      </c>
      <c r="W145" s="9">
        <v>13160000</v>
      </c>
      <c r="X145" s="33">
        <v>4.5112781954887216E-2</v>
      </c>
      <c r="Y145" s="1">
        <v>36718996</v>
      </c>
      <c r="Z145" s="1" t="s">
        <v>912</v>
      </c>
      <c r="AA145" s="1" t="s">
        <v>892</v>
      </c>
      <c r="AB145" s="1" t="s">
        <v>892</v>
      </c>
      <c r="AC145" s="3" t="s">
        <v>1208</v>
      </c>
      <c r="AD145" s="15" t="s">
        <v>1081</v>
      </c>
      <c r="AE145" s="15" t="s">
        <v>891</v>
      </c>
      <c r="AF145" s="15" t="s">
        <v>891</v>
      </c>
    </row>
    <row r="146" spans="1:32" s="4" customFormat="1" x14ac:dyDescent="0.3">
      <c r="A146" s="16">
        <v>891780111</v>
      </c>
      <c r="B146" s="16" t="s">
        <v>55</v>
      </c>
      <c r="C146" s="14" t="s">
        <v>57</v>
      </c>
      <c r="D146" s="16" t="s">
        <v>61</v>
      </c>
      <c r="E146" s="1" t="s">
        <v>257</v>
      </c>
      <c r="F146" s="16" t="s">
        <v>62</v>
      </c>
      <c r="G146" s="1" t="s">
        <v>62</v>
      </c>
      <c r="H146" s="1" t="s">
        <v>74</v>
      </c>
      <c r="I146" s="9">
        <v>10387000</v>
      </c>
      <c r="J146" s="1">
        <v>0</v>
      </c>
      <c r="K146" s="2">
        <v>0</v>
      </c>
      <c r="L146" s="2">
        <v>0</v>
      </c>
      <c r="M146" s="31">
        <f t="shared" ref="M146:M209" si="3">I146+K146-L146</f>
        <v>10387000</v>
      </c>
      <c r="N146" s="1">
        <v>12637472</v>
      </c>
      <c r="O146" s="1" t="s">
        <v>524</v>
      </c>
      <c r="P146" s="1" t="s">
        <v>677</v>
      </c>
      <c r="Q146" s="3">
        <v>44951</v>
      </c>
      <c r="R146" s="3">
        <v>44951</v>
      </c>
      <c r="S146" s="3">
        <v>45093</v>
      </c>
      <c r="T146" s="3" t="s">
        <v>1208</v>
      </c>
      <c r="U146" s="30">
        <v>0</v>
      </c>
      <c r="V146" s="9">
        <v>0</v>
      </c>
      <c r="W146" s="9">
        <v>10387000</v>
      </c>
      <c r="X146" s="33">
        <v>4.2253521126760563E-2</v>
      </c>
      <c r="Y146" s="1">
        <v>85459497</v>
      </c>
      <c r="Z146" s="1" t="s">
        <v>900</v>
      </c>
      <c r="AA146" s="1" t="s">
        <v>892</v>
      </c>
      <c r="AB146" s="1" t="s">
        <v>892</v>
      </c>
      <c r="AC146" s="3" t="s">
        <v>1208</v>
      </c>
      <c r="AD146" s="15" t="s">
        <v>1082</v>
      </c>
      <c r="AE146" s="15" t="s">
        <v>891</v>
      </c>
      <c r="AF146" s="15" t="s">
        <v>891</v>
      </c>
    </row>
    <row r="147" spans="1:32" s="4" customFormat="1" x14ac:dyDescent="0.3">
      <c r="A147" s="16">
        <v>891780111</v>
      </c>
      <c r="B147" s="16" t="s">
        <v>55</v>
      </c>
      <c r="C147" s="14" t="s">
        <v>57</v>
      </c>
      <c r="D147" s="16" t="s">
        <v>61</v>
      </c>
      <c r="E147" s="1" t="s">
        <v>258</v>
      </c>
      <c r="F147" s="16" t="s">
        <v>62</v>
      </c>
      <c r="G147" s="1" t="s">
        <v>62</v>
      </c>
      <c r="H147" s="1" t="s">
        <v>74</v>
      </c>
      <c r="I147" s="9">
        <v>25167000</v>
      </c>
      <c r="J147" s="1">
        <v>0</v>
      </c>
      <c r="K147" s="2">
        <v>0</v>
      </c>
      <c r="L147" s="2">
        <v>0</v>
      </c>
      <c r="M147" s="31">
        <f t="shared" si="3"/>
        <v>25167000</v>
      </c>
      <c r="N147" s="1">
        <v>1082939683</v>
      </c>
      <c r="O147" s="1" t="s">
        <v>525</v>
      </c>
      <c r="P147" s="1" t="s">
        <v>773</v>
      </c>
      <c r="Q147" s="3">
        <v>44951</v>
      </c>
      <c r="R147" s="3">
        <v>44951</v>
      </c>
      <c r="S147" s="3">
        <v>45093</v>
      </c>
      <c r="T147" s="3" t="s">
        <v>1208</v>
      </c>
      <c r="U147" s="30">
        <v>0</v>
      </c>
      <c r="V147" s="9">
        <v>0</v>
      </c>
      <c r="W147" s="9">
        <v>25167000</v>
      </c>
      <c r="X147" s="33">
        <v>4.2253521126760563E-2</v>
      </c>
      <c r="Y147" s="1">
        <v>85455983</v>
      </c>
      <c r="Z147" s="1" t="s">
        <v>894</v>
      </c>
      <c r="AA147" s="1" t="s">
        <v>892</v>
      </c>
      <c r="AB147" s="1" t="s">
        <v>892</v>
      </c>
      <c r="AC147" s="3" t="s">
        <v>1208</v>
      </c>
      <c r="AD147" s="15" t="s">
        <v>1083</v>
      </c>
      <c r="AE147" s="15" t="s">
        <v>891</v>
      </c>
      <c r="AF147" s="15" t="s">
        <v>891</v>
      </c>
    </row>
    <row r="148" spans="1:32" s="4" customFormat="1" x14ac:dyDescent="0.3">
      <c r="A148" s="16">
        <v>891780111</v>
      </c>
      <c r="B148" s="16" t="s">
        <v>55</v>
      </c>
      <c r="C148" s="14" t="s">
        <v>57</v>
      </c>
      <c r="D148" s="16" t="s">
        <v>61</v>
      </c>
      <c r="E148" s="1" t="s">
        <v>259</v>
      </c>
      <c r="F148" s="16" t="s">
        <v>62</v>
      </c>
      <c r="G148" s="1" t="s">
        <v>62</v>
      </c>
      <c r="H148" s="1" t="s">
        <v>74</v>
      </c>
      <c r="I148" s="9">
        <v>10413000</v>
      </c>
      <c r="J148" s="1">
        <v>0</v>
      </c>
      <c r="K148" s="2">
        <v>0</v>
      </c>
      <c r="L148" s="2">
        <v>0</v>
      </c>
      <c r="M148" s="31">
        <f t="shared" si="3"/>
        <v>10413000</v>
      </c>
      <c r="N148" s="1">
        <v>32801897</v>
      </c>
      <c r="O148" s="1" t="s">
        <v>526</v>
      </c>
      <c r="P148" s="1" t="s">
        <v>774</v>
      </c>
      <c r="Q148" s="3">
        <v>44951</v>
      </c>
      <c r="R148" s="3">
        <v>44951</v>
      </c>
      <c r="S148" s="3">
        <v>45084</v>
      </c>
      <c r="T148" s="3" t="s">
        <v>1208</v>
      </c>
      <c r="U148" s="30">
        <v>0</v>
      </c>
      <c r="V148" s="9">
        <v>0</v>
      </c>
      <c r="W148" s="9">
        <v>10413000</v>
      </c>
      <c r="X148" s="33">
        <v>4.5112781954887216E-2</v>
      </c>
      <c r="Y148" s="1">
        <v>57439877</v>
      </c>
      <c r="Z148" s="1" t="s">
        <v>928</v>
      </c>
      <c r="AA148" s="1" t="s">
        <v>892</v>
      </c>
      <c r="AB148" s="1" t="s">
        <v>892</v>
      </c>
      <c r="AC148" s="3" t="s">
        <v>1208</v>
      </c>
      <c r="AD148" s="15" t="s">
        <v>1084</v>
      </c>
      <c r="AE148" s="15" t="s">
        <v>891</v>
      </c>
      <c r="AF148" s="15" t="s">
        <v>891</v>
      </c>
    </row>
    <row r="149" spans="1:32" s="4" customFormat="1" x14ac:dyDescent="0.3">
      <c r="A149" s="16">
        <v>891780111</v>
      </c>
      <c r="B149" s="16" t="s">
        <v>55</v>
      </c>
      <c r="C149" s="14" t="s">
        <v>57</v>
      </c>
      <c r="D149" s="16" t="s">
        <v>61</v>
      </c>
      <c r="E149" s="1" t="s">
        <v>260</v>
      </c>
      <c r="F149" s="16" t="s">
        <v>62</v>
      </c>
      <c r="G149" s="1" t="s">
        <v>62</v>
      </c>
      <c r="H149" s="1" t="s">
        <v>74</v>
      </c>
      <c r="I149" s="9">
        <v>13253000</v>
      </c>
      <c r="J149" s="1">
        <v>0</v>
      </c>
      <c r="K149" s="2">
        <v>0</v>
      </c>
      <c r="L149" s="2">
        <v>0</v>
      </c>
      <c r="M149" s="31">
        <f t="shared" si="3"/>
        <v>13253000</v>
      </c>
      <c r="N149" s="1">
        <v>1083465166</v>
      </c>
      <c r="O149" s="1" t="s">
        <v>527</v>
      </c>
      <c r="P149" s="1" t="s">
        <v>775</v>
      </c>
      <c r="Q149" s="3">
        <v>44951</v>
      </c>
      <c r="R149" s="3">
        <v>44951</v>
      </c>
      <c r="S149" s="3">
        <v>45084</v>
      </c>
      <c r="T149" s="3" t="s">
        <v>1208</v>
      </c>
      <c r="U149" s="30">
        <v>0</v>
      </c>
      <c r="V149" s="9">
        <v>0</v>
      </c>
      <c r="W149" s="9">
        <v>13253000</v>
      </c>
      <c r="X149" s="33">
        <v>4.5112781954887216E-2</v>
      </c>
      <c r="Y149" s="1">
        <v>57441846</v>
      </c>
      <c r="Z149" s="1" t="s">
        <v>918</v>
      </c>
      <c r="AA149" s="1" t="s">
        <v>892</v>
      </c>
      <c r="AB149" s="1" t="s">
        <v>892</v>
      </c>
      <c r="AC149" s="3" t="s">
        <v>1208</v>
      </c>
      <c r="AD149" s="15" t="s">
        <v>1085</v>
      </c>
      <c r="AE149" s="15" t="s">
        <v>891</v>
      </c>
      <c r="AF149" s="15" t="s">
        <v>891</v>
      </c>
    </row>
    <row r="150" spans="1:32" s="4" customFormat="1" x14ac:dyDescent="0.3">
      <c r="A150" s="16">
        <v>891780111</v>
      </c>
      <c r="B150" s="16" t="s">
        <v>55</v>
      </c>
      <c r="C150" s="14" t="s">
        <v>57</v>
      </c>
      <c r="D150" s="16" t="s">
        <v>61</v>
      </c>
      <c r="E150" s="1" t="s">
        <v>261</v>
      </c>
      <c r="F150" s="16" t="s">
        <v>62</v>
      </c>
      <c r="G150" s="1" t="s">
        <v>62</v>
      </c>
      <c r="H150" s="1" t="s">
        <v>74</v>
      </c>
      <c r="I150" s="9">
        <v>16093000</v>
      </c>
      <c r="J150" s="1">
        <v>0</v>
      </c>
      <c r="K150" s="2">
        <v>0</v>
      </c>
      <c r="L150" s="2">
        <v>0</v>
      </c>
      <c r="M150" s="31">
        <f t="shared" si="3"/>
        <v>16093000</v>
      </c>
      <c r="N150" s="1">
        <v>32790934</v>
      </c>
      <c r="O150" s="1" t="s">
        <v>528</v>
      </c>
      <c r="P150" s="1" t="s">
        <v>776</v>
      </c>
      <c r="Q150" s="3">
        <v>44951</v>
      </c>
      <c r="R150" s="3">
        <v>44951</v>
      </c>
      <c r="S150" s="3">
        <v>45084</v>
      </c>
      <c r="T150" s="3" t="s">
        <v>1208</v>
      </c>
      <c r="U150" s="30">
        <v>0</v>
      </c>
      <c r="V150" s="9">
        <v>0</v>
      </c>
      <c r="W150" s="9">
        <v>16093000</v>
      </c>
      <c r="X150" s="33">
        <v>4.5112781954887216E-2</v>
      </c>
      <c r="Y150" s="1">
        <v>7144175</v>
      </c>
      <c r="Z150" s="1" t="s">
        <v>922</v>
      </c>
      <c r="AA150" s="1" t="s">
        <v>892</v>
      </c>
      <c r="AB150" s="1" t="s">
        <v>892</v>
      </c>
      <c r="AC150" s="3" t="s">
        <v>1208</v>
      </c>
      <c r="AD150" s="15" t="s">
        <v>1086</v>
      </c>
      <c r="AE150" s="15" t="s">
        <v>891</v>
      </c>
      <c r="AF150" s="15" t="s">
        <v>891</v>
      </c>
    </row>
    <row r="151" spans="1:32" s="4" customFormat="1" x14ac:dyDescent="0.3">
      <c r="A151" s="16">
        <v>891780111</v>
      </c>
      <c r="B151" s="16" t="s">
        <v>55</v>
      </c>
      <c r="C151" s="14" t="s">
        <v>57</v>
      </c>
      <c r="D151" s="16" t="s">
        <v>61</v>
      </c>
      <c r="E151" s="1" t="s">
        <v>262</v>
      </c>
      <c r="F151" s="16" t="s">
        <v>62</v>
      </c>
      <c r="G151" s="1" t="s">
        <v>62</v>
      </c>
      <c r="H151" s="1" t="s">
        <v>74</v>
      </c>
      <c r="I151" s="9">
        <v>10413000</v>
      </c>
      <c r="J151" s="1">
        <v>0</v>
      </c>
      <c r="K151" s="2">
        <v>0</v>
      </c>
      <c r="L151" s="2">
        <v>0</v>
      </c>
      <c r="M151" s="31">
        <f t="shared" si="3"/>
        <v>10413000</v>
      </c>
      <c r="N151" s="1">
        <v>36729451</v>
      </c>
      <c r="O151" s="1" t="s">
        <v>529</v>
      </c>
      <c r="P151" s="1" t="s">
        <v>777</v>
      </c>
      <c r="Q151" s="3">
        <v>44951</v>
      </c>
      <c r="R151" s="3">
        <v>44951</v>
      </c>
      <c r="S151" s="3">
        <v>45084</v>
      </c>
      <c r="T151" s="3" t="s">
        <v>1208</v>
      </c>
      <c r="U151" s="30">
        <v>0</v>
      </c>
      <c r="V151" s="9">
        <v>0</v>
      </c>
      <c r="W151" s="9">
        <v>10413000</v>
      </c>
      <c r="X151" s="33">
        <v>4.5112781954887216E-2</v>
      </c>
      <c r="Y151" s="1">
        <v>57441846</v>
      </c>
      <c r="Z151" s="1" t="s">
        <v>918</v>
      </c>
      <c r="AA151" s="1" t="s">
        <v>892</v>
      </c>
      <c r="AB151" s="1" t="s">
        <v>892</v>
      </c>
      <c r="AC151" s="3" t="s">
        <v>1208</v>
      </c>
      <c r="AD151" s="15" t="s">
        <v>1087</v>
      </c>
      <c r="AE151" s="15" t="s">
        <v>891</v>
      </c>
      <c r="AF151" s="15" t="s">
        <v>891</v>
      </c>
    </row>
    <row r="152" spans="1:32" s="4" customFormat="1" x14ac:dyDescent="0.3">
      <c r="A152" s="16">
        <v>891780111</v>
      </c>
      <c r="B152" s="16" t="s">
        <v>55</v>
      </c>
      <c r="C152" s="14" t="s">
        <v>57</v>
      </c>
      <c r="D152" s="16" t="s">
        <v>61</v>
      </c>
      <c r="E152" s="1" t="s">
        <v>263</v>
      </c>
      <c r="F152" s="16" t="s">
        <v>62</v>
      </c>
      <c r="G152" s="1" t="s">
        <v>62</v>
      </c>
      <c r="H152" s="1" t="s">
        <v>74</v>
      </c>
      <c r="I152" s="9">
        <v>16093000</v>
      </c>
      <c r="J152" s="1">
        <v>0</v>
      </c>
      <c r="K152" s="2">
        <v>0</v>
      </c>
      <c r="L152" s="2">
        <v>0</v>
      </c>
      <c r="M152" s="31">
        <f t="shared" si="3"/>
        <v>16093000</v>
      </c>
      <c r="N152" s="1">
        <v>1082964829</v>
      </c>
      <c r="O152" s="1" t="s">
        <v>530</v>
      </c>
      <c r="P152" s="1" t="s">
        <v>778</v>
      </c>
      <c r="Q152" s="3">
        <v>44951</v>
      </c>
      <c r="R152" s="3">
        <v>44951</v>
      </c>
      <c r="S152" s="3">
        <v>45084</v>
      </c>
      <c r="T152" s="3" t="s">
        <v>1208</v>
      </c>
      <c r="U152" s="30">
        <v>0</v>
      </c>
      <c r="V152" s="9">
        <v>0</v>
      </c>
      <c r="W152" s="9">
        <v>16093000</v>
      </c>
      <c r="X152" s="33">
        <v>4.5112781954887216E-2</v>
      </c>
      <c r="Y152" s="1">
        <v>85152695</v>
      </c>
      <c r="Z152" s="1" t="s">
        <v>929</v>
      </c>
      <c r="AA152" s="1" t="s">
        <v>892</v>
      </c>
      <c r="AB152" s="1" t="s">
        <v>892</v>
      </c>
      <c r="AC152" s="3" t="s">
        <v>1208</v>
      </c>
      <c r="AD152" s="15" t="s">
        <v>1088</v>
      </c>
      <c r="AE152" s="15" t="s">
        <v>891</v>
      </c>
      <c r="AF152" s="15" t="s">
        <v>891</v>
      </c>
    </row>
    <row r="153" spans="1:32" s="4" customFormat="1" x14ac:dyDescent="0.3">
      <c r="A153" s="16">
        <v>891780111</v>
      </c>
      <c r="B153" s="16" t="s">
        <v>55</v>
      </c>
      <c r="C153" s="14" t="s">
        <v>57</v>
      </c>
      <c r="D153" s="16" t="s">
        <v>61</v>
      </c>
      <c r="E153" s="1" t="s">
        <v>264</v>
      </c>
      <c r="F153" s="16" t="s">
        <v>62</v>
      </c>
      <c r="G153" s="1" t="s">
        <v>62</v>
      </c>
      <c r="H153" s="1" t="s">
        <v>74</v>
      </c>
      <c r="I153" s="9">
        <v>10413000</v>
      </c>
      <c r="J153" s="1">
        <v>0</v>
      </c>
      <c r="K153" s="2">
        <v>0</v>
      </c>
      <c r="L153" s="2">
        <v>0</v>
      </c>
      <c r="M153" s="31">
        <f t="shared" si="3"/>
        <v>10413000</v>
      </c>
      <c r="N153" s="1">
        <v>84455851</v>
      </c>
      <c r="O153" s="1" t="s">
        <v>531</v>
      </c>
      <c r="P153" s="1" t="s">
        <v>779</v>
      </c>
      <c r="Q153" s="3">
        <v>44951</v>
      </c>
      <c r="R153" s="3">
        <v>44951</v>
      </c>
      <c r="S153" s="3">
        <v>45084</v>
      </c>
      <c r="T153" s="3" t="s">
        <v>1208</v>
      </c>
      <c r="U153" s="30">
        <v>0</v>
      </c>
      <c r="V153" s="9">
        <v>0</v>
      </c>
      <c r="W153" s="9">
        <v>10413000</v>
      </c>
      <c r="X153" s="33">
        <v>4.5112781954887216E-2</v>
      </c>
      <c r="Y153" s="1">
        <v>57441846</v>
      </c>
      <c r="Z153" s="1" t="s">
        <v>918</v>
      </c>
      <c r="AA153" s="1" t="s">
        <v>892</v>
      </c>
      <c r="AB153" s="1" t="s">
        <v>892</v>
      </c>
      <c r="AC153" s="3" t="s">
        <v>1208</v>
      </c>
      <c r="AD153" s="15" t="s">
        <v>1089</v>
      </c>
      <c r="AE153" s="15" t="s">
        <v>891</v>
      </c>
      <c r="AF153" s="15" t="s">
        <v>891</v>
      </c>
    </row>
    <row r="154" spans="1:32" s="4" customFormat="1" x14ac:dyDescent="0.3">
      <c r="A154" s="16">
        <v>891780111</v>
      </c>
      <c r="B154" s="16" t="s">
        <v>55</v>
      </c>
      <c r="C154" s="14" t="s">
        <v>57</v>
      </c>
      <c r="D154" s="16" t="s">
        <v>61</v>
      </c>
      <c r="E154" s="1" t="s">
        <v>265</v>
      </c>
      <c r="F154" s="16" t="s">
        <v>62</v>
      </c>
      <c r="G154" s="1" t="s">
        <v>62</v>
      </c>
      <c r="H154" s="1" t="s">
        <v>74</v>
      </c>
      <c r="I154" s="9">
        <v>9563000</v>
      </c>
      <c r="J154" s="1">
        <v>0</v>
      </c>
      <c r="K154" s="2">
        <v>0</v>
      </c>
      <c r="L154" s="2">
        <v>0</v>
      </c>
      <c r="M154" s="31">
        <f t="shared" si="3"/>
        <v>9563000</v>
      </c>
      <c r="N154" s="1">
        <v>85153213</v>
      </c>
      <c r="O154" s="1" t="s">
        <v>532</v>
      </c>
      <c r="P154" s="1" t="s">
        <v>677</v>
      </c>
      <c r="Q154" s="3">
        <v>44951</v>
      </c>
      <c r="R154" s="3">
        <v>44951</v>
      </c>
      <c r="S154" s="3">
        <v>45093</v>
      </c>
      <c r="T154" s="3" t="s">
        <v>1208</v>
      </c>
      <c r="U154" s="30">
        <v>0</v>
      </c>
      <c r="V154" s="9">
        <v>0</v>
      </c>
      <c r="W154" s="9">
        <v>9563000</v>
      </c>
      <c r="X154" s="33">
        <v>4.2253521126760563E-2</v>
      </c>
      <c r="Y154" s="1">
        <v>85459497</v>
      </c>
      <c r="Z154" s="1" t="s">
        <v>900</v>
      </c>
      <c r="AA154" s="1" t="s">
        <v>892</v>
      </c>
      <c r="AB154" s="1" t="s">
        <v>892</v>
      </c>
      <c r="AC154" s="3" t="s">
        <v>1208</v>
      </c>
      <c r="AD154" s="15" t="s">
        <v>1090</v>
      </c>
      <c r="AE154" s="15" t="s">
        <v>891</v>
      </c>
      <c r="AF154" s="15" t="s">
        <v>891</v>
      </c>
    </row>
    <row r="155" spans="1:32" s="4" customFormat="1" x14ac:dyDescent="0.3">
      <c r="A155" s="16">
        <v>891780111</v>
      </c>
      <c r="B155" s="16" t="s">
        <v>55</v>
      </c>
      <c r="C155" s="14" t="s">
        <v>57</v>
      </c>
      <c r="D155" s="16" t="s">
        <v>61</v>
      </c>
      <c r="E155" s="1" t="s">
        <v>266</v>
      </c>
      <c r="F155" s="16" t="s">
        <v>62</v>
      </c>
      <c r="G155" s="1" t="s">
        <v>62</v>
      </c>
      <c r="H155" s="1" t="s">
        <v>74</v>
      </c>
      <c r="I155" s="9">
        <v>15190000</v>
      </c>
      <c r="J155" s="1">
        <v>0</v>
      </c>
      <c r="K155" s="2">
        <v>0</v>
      </c>
      <c r="L155" s="2">
        <v>0</v>
      </c>
      <c r="M155" s="31">
        <f t="shared" si="3"/>
        <v>15190000</v>
      </c>
      <c r="N155" s="1">
        <v>85472799</v>
      </c>
      <c r="O155" s="1" t="s">
        <v>533</v>
      </c>
      <c r="P155" s="1" t="s">
        <v>780</v>
      </c>
      <c r="Q155" s="3">
        <v>44951</v>
      </c>
      <c r="R155" s="3">
        <v>44951</v>
      </c>
      <c r="S155" s="3">
        <v>45093</v>
      </c>
      <c r="T155" s="3" t="s">
        <v>1208</v>
      </c>
      <c r="U155" s="30">
        <v>0</v>
      </c>
      <c r="V155" s="9">
        <v>0</v>
      </c>
      <c r="W155" s="9">
        <v>15190000</v>
      </c>
      <c r="X155" s="33">
        <v>4.2253521126760563E-2</v>
      </c>
      <c r="Y155" s="1">
        <v>12621405</v>
      </c>
      <c r="Z155" s="1" t="s">
        <v>893</v>
      </c>
      <c r="AA155" s="1" t="s">
        <v>892</v>
      </c>
      <c r="AB155" s="1" t="s">
        <v>892</v>
      </c>
      <c r="AC155" s="3" t="s">
        <v>1208</v>
      </c>
      <c r="AD155" s="15" t="s">
        <v>1091</v>
      </c>
      <c r="AE155" s="15" t="s">
        <v>891</v>
      </c>
      <c r="AF155" s="15" t="s">
        <v>891</v>
      </c>
    </row>
    <row r="156" spans="1:32" s="4" customFormat="1" x14ac:dyDescent="0.3">
      <c r="A156" s="16">
        <v>891780111</v>
      </c>
      <c r="B156" s="16" t="s">
        <v>55</v>
      </c>
      <c r="C156" s="14" t="s">
        <v>57</v>
      </c>
      <c r="D156" s="16" t="s">
        <v>61</v>
      </c>
      <c r="E156" s="1" t="s">
        <v>267</v>
      </c>
      <c r="F156" s="16" t="s">
        <v>62</v>
      </c>
      <c r="G156" s="1" t="s">
        <v>62</v>
      </c>
      <c r="H156" s="1" t="s">
        <v>74</v>
      </c>
      <c r="I156" s="9">
        <v>30297000</v>
      </c>
      <c r="J156" s="1">
        <v>0</v>
      </c>
      <c r="K156" s="2">
        <v>0</v>
      </c>
      <c r="L156" s="2">
        <v>0</v>
      </c>
      <c r="M156" s="31">
        <f t="shared" si="3"/>
        <v>30297000</v>
      </c>
      <c r="N156" s="1">
        <v>39029599</v>
      </c>
      <c r="O156" s="1" t="s">
        <v>534</v>
      </c>
      <c r="P156" s="1" t="s">
        <v>781</v>
      </c>
      <c r="Q156" s="3">
        <v>44951</v>
      </c>
      <c r="R156" s="3">
        <v>44951</v>
      </c>
      <c r="S156" s="3">
        <v>45093</v>
      </c>
      <c r="T156" s="3" t="s">
        <v>1208</v>
      </c>
      <c r="U156" s="30">
        <v>0</v>
      </c>
      <c r="V156" s="9">
        <v>0</v>
      </c>
      <c r="W156" s="9">
        <v>30297000</v>
      </c>
      <c r="X156" s="33">
        <v>4.2253521126760563E-2</v>
      </c>
      <c r="Y156" s="1">
        <v>26668285</v>
      </c>
      <c r="Z156" s="1" t="s">
        <v>919</v>
      </c>
      <c r="AA156" s="1" t="s">
        <v>892</v>
      </c>
      <c r="AB156" s="1" t="s">
        <v>892</v>
      </c>
      <c r="AC156" s="3" t="s">
        <v>1208</v>
      </c>
      <c r="AD156" s="15" t="s">
        <v>1092</v>
      </c>
      <c r="AE156" s="15" t="s">
        <v>891</v>
      </c>
      <c r="AF156" s="15" t="s">
        <v>891</v>
      </c>
    </row>
    <row r="157" spans="1:32" s="4" customFormat="1" x14ac:dyDescent="0.3">
      <c r="A157" s="16">
        <v>891780111</v>
      </c>
      <c r="B157" s="16" t="s">
        <v>55</v>
      </c>
      <c r="C157" s="14" t="s">
        <v>57</v>
      </c>
      <c r="D157" s="16" t="s">
        <v>61</v>
      </c>
      <c r="E157" s="1" t="s">
        <v>268</v>
      </c>
      <c r="F157" s="16" t="s">
        <v>62</v>
      </c>
      <c r="G157" s="1" t="s">
        <v>62</v>
      </c>
      <c r="H157" s="1" t="s">
        <v>74</v>
      </c>
      <c r="I157" s="9">
        <v>9437000</v>
      </c>
      <c r="J157" s="1">
        <v>0</v>
      </c>
      <c r="K157" s="2">
        <v>0</v>
      </c>
      <c r="L157" s="2">
        <v>0</v>
      </c>
      <c r="M157" s="31">
        <f t="shared" si="3"/>
        <v>9437000</v>
      </c>
      <c r="N157" s="1">
        <v>1079916249</v>
      </c>
      <c r="O157" s="1" t="s">
        <v>535</v>
      </c>
      <c r="P157" s="1" t="s">
        <v>782</v>
      </c>
      <c r="Q157" s="3">
        <v>44951</v>
      </c>
      <c r="R157" s="3">
        <v>44951</v>
      </c>
      <c r="S157" s="3">
        <v>45093</v>
      </c>
      <c r="T157" s="3" t="s">
        <v>1208</v>
      </c>
      <c r="U157" s="30">
        <v>0</v>
      </c>
      <c r="V157" s="9">
        <v>0</v>
      </c>
      <c r="W157" s="9">
        <v>9437000</v>
      </c>
      <c r="X157" s="33">
        <v>4.2253521126760563E-2</v>
      </c>
      <c r="Y157" s="1">
        <v>26668285</v>
      </c>
      <c r="Z157" s="1" t="s">
        <v>919</v>
      </c>
      <c r="AA157" s="1" t="s">
        <v>892</v>
      </c>
      <c r="AB157" s="1" t="s">
        <v>892</v>
      </c>
      <c r="AC157" s="3" t="s">
        <v>1208</v>
      </c>
      <c r="AD157" s="15" t="s">
        <v>1093</v>
      </c>
      <c r="AE157" s="15" t="s">
        <v>891</v>
      </c>
      <c r="AF157" s="15" t="s">
        <v>891</v>
      </c>
    </row>
    <row r="158" spans="1:32" s="4" customFormat="1" x14ac:dyDescent="0.3">
      <c r="A158" s="16">
        <v>891780111</v>
      </c>
      <c r="B158" s="16" t="s">
        <v>55</v>
      </c>
      <c r="C158" s="14" t="s">
        <v>57</v>
      </c>
      <c r="D158" s="16" t="s">
        <v>61</v>
      </c>
      <c r="E158" s="1" t="s">
        <v>269</v>
      </c>
      <c r="F158" s="16" t="s">
        <v>62</v>
      </c>
      <c r="G158" s="1" t="s">
        <v>62</v>
      </c>
      <c r="H158" s="1" t="s">
        <v>74</v>
      </c>
      <c r="I158" s="9">
        <v>13160000</v>
      </c>
      <c r="J158" s="1">
        <v>0</v>
      </c>
      <c r="K158" s="2">
        <v>0</v>
      </c>
      <c r="L158" s="2">
        <v>0</v>
      </c>
      <c r="M158" s="31">
        <f t="shared" si="3"/>
        <v>13160000</v>
      </c>
      <c r="N158" s="1">
        <v>57461182</v>
      </c>
      <c r="O158" s="1" t="s">
        <v>536</v>
      </c>
      <c r="P158" s="1" t="s">
        <v>783</v>
      </c>
      <c r="Q158" s="3">
        <v>44951</v>
      </c>
      <c r="R158" s="3">
        <v>44951</v>
      </c>
      <c r="S158" s="3">
        <v>45084</v>
      </c>
      <c r="T158" s="3" t="s">
        <v>1208</v>
      </c>
      <c r="U158" s="30">
        <v>0</v>
      </c>
      <c r="V158" s="9">
        <v>0</v>
      </c>
      <c r="W158" s="9">
        <v>13160000</v>
      </c>
      <c r="X158" s="33">
        <v>4.5112781954887216E-2</v>
      </c>
      <c r="Y158" s="1">
        <v>57438212</v>
      </c>
      <c r="Z158" s="1" t="s">
        <v>930</v>
      </c>
      <c r="AA158" s="1" t="s">
        <v>892</v>
      </c>
      <c r="AB158" s="1" t="s">
        <v>892</v>
      </c>
      <c r="AC158" s="3" t="s">
        <v>1208</v>
      </c>
      <c r="AD158" s="15" t="s">
        <v>1094</v>
      </c>
      <c r="AE158" s="15" t="s">
        <v>891</v>
      </c>
      <c r="AF158" s="15" t="s">
        <v>891</v>
      </c>
    </row>
    <row r="159" spans="1:32" s="4" customFormat="1" x14ac:dyDescent="0.3">
      <c r="A159" s="16">
        <v>891780111</v>
      </c>
      <c r="B159" s="16" t="s">
        <v>55</v>
      </c>
      <c r="C159" s="14" t="s">
        <v>57</v>
      </c>
      <c r="D159" s="16" t="s">
        <v>61</v>
      </c>
      <c r="E159" s="1" t="s">
        <v>270</v>
      </c>
      <c r="F159" s="16" t="s">
        <v>62</v>
      </c>
      <c r="G159" s="1" t="s">
        <v>62</v>
      </c>
      <c r="H159" s="1" t="s">
        <v>74</v>
      </c>
      <c r="I159" s="9">
        <v>12600000</v>
      </c>
      <c r="J159" s="1">
        <v>0</v>
      </c>
      <c r="K159" s="2">
        <v>0</v>
      </c>
      <c r="L159" s="2">
        <v>0</v>
      </c>
      <c r="M159" s="31">
        <f t="shared" si="3"/>
        <v>12600000</v>
      </c>
      <c r="N159" s="1">
        <v>84450853</v>
      </c>
      <c r="O159" s="1" t="s">
        <v>537</v>
      </c>
      <c r="P159" s="1" t="s">
        <v>784</v>
      </c>
      <c r="Q159" s="3">
        <v>44951</v>
      </c>
      <c r="R159" s="3">
        <v>44951</v>
      </c>
      <c r="S159" s="3">
        <v>45084</v>
      </c>
      <c r="T159" s="3" t="s">
        <v>1208</v>
      </c>
      <c r="U159" s="30">
        <v>0</v>
      </c>
      <c r="V159" s="9">
        <v>0</v>
      </c>
      <c r="W159" s="9">
        <v>12600000</v>
      </c>
      <c r="X159" s="33">
        <v>4.5112781954887216E-2</v>
      </c>
      <c r="Y159" s="1">
        <v>41947381</v>
      </c>
      <c r="Z159" s="1" t="s">
        <v>897</v>
      </c>
      <c r="AA159" s="1" t="s">
        <v>892</v>
      </c>
      <c r="AB159" s="1" t="s">
        <v>892</v>
      </c>
      <c r="AC159" s="3" t="s">
        <v>1208</v>
      </c>
      <c r="AD159" s="15" t="s">
        <v>1095</v>
      </c>
      <c r="AE159" s="15" t="s">
        <v>891</v>
      </c>
      <c r="AF159" s="15" t="s">
        <v>891</v>
      </c>
    </row>
    <row r="160" spans="1:32" s="4" customFormat="1" x14ac:dyDescent="0.3">
      <c r="A160" s="16">
        <v>891780111</v>
      </c>
      <c r="B160" s="16" t="s">
        <v>55</v>
      </c>
      <c r="C160" s="14" t="s">
        <v>57</v>
      </c>
      <c r="D160" s="16" t="s">
        <v>61</v>
      </c>
      <c r="E160" s="1" t="s">
        <v>271</v>
      </c>
      <c r="F160" s="16" t="s">
        <v>62</v>
      </c>
      <c r="G160" s="1" t="s">
        <v>62</v>
      </c>
      <c r="H160" s="1" t="s">
        <v>74</v>
      </c>
      <c r="I160" s="9">
        <v>10267000</v>
      </c>
      <c r="J160" s="1">
        <v>0</v>
      </c>
      <c r="K160" s="2">
        <v>0</v>
      </c>
      <c r="L160" s="2">
        <v>0</v>
      </c>
      <c r="M160" s="31">
        <f t="shared" si="3"/>
        <v>10267000</v>
      </c>
      <c r="N160" s="1">
        <v>1082992511</v>
      </c>
      <c r="O160" s="1" t="s">
        <v>538</v>
      </c>
      <c r="P160" s="1" t="s">
        <v>785</v>
      </c>
      <c r="Q160" s="3">
        <v>44951</v>
      </c>
      <c r="R160" s="3">
        <v>44951</v>
      </c>
      <c r="S160" s="3">
        <v>45084</v>
      </c>
      <c r="T160" s="3" t="s">
        <v>1208</v>
      </c>
      <c r="U160" s="30">
        <v>0</v>
      </c>
      <c r="V160" s="9">
        <v>0</v>
      </c>
      <c r="W160" s="9">
        <v>10267000</v>
      </c>
      <c r="X160" s="33">
        <v>4.5112781954887216E-2</v>
      </c>
      <c r="Y160" s="1">
        <v>1082868728</v>
      </c>
      <c r="Z160" s="1" t="s">
        <v>923</v>
      </c>
      <c r="AA160" s="1" t="s">
        <v>892</v>
      </c>
      <c r="AB160" s="1" t="s">
        <v>892</v>
      </c>
      <c r="AC160" s="3" t="s">
        <v>1208</v>
      </c>
      <c r="AD160" s="15" t="s">
        <v>1096</v>
      </c>
      <c r="AE160" s="15" t="s">
        <v>891</v>
      </c>
      <c r="AF160" s="15" t="s">
        <v>891</v>
      </c>
    </row>
    <row r="161" spans="1:32" s="4" customFormat="1" x14ac:dyDescent="0.3">
      <c r="A161" s="16">
        <v>891780111</v>
      </c>
      <c r="B161" s="16" t="s">
        <v>55</v>
      </c>
      <c r="C161" s="14" t="s">
        <v>57</v>
      </c>
      <c r="D161" s="16" t="s">
        <v>61</v>
      </c>
      <c r="E161" s="1" t="s">
        <v>272</v>
      </c>
      <c r="F161" s="16" t="s">
        <v>62</v>
      </c>
      <c r="G161" s="1" t="s">
        <v>62</v>
      </c>
      <c r="H161" s="1" t="s">
        <v>74</v>
      </c>
      <c r="I161" s="9">
        <v>16120000</v>
      </c>
      <c r="J161" s="1">
        <v>0</v>
      </c>
      <c r="K161" s="2">
        <v>0</v>
      </c>
      <c r="L161" s="2">
        <v>0</v>
      </c>
      <c r="M161" s="31">
        <f t="shared" si="3"/>
        <v>16120000</v>
      </c>
      <c r="N161" s="1">
        <v>1082851727</v>
      </c>
      <c r="O161" s="1" t="s">
        <v>539</v>
      </c>
      <c r="P161" s="1" t="s">
        <v>786</v>
      </c>
      <c r="Q161" s="3">
        <v>44951</v>
      </c>
      <c r="R161" s="3">
        <v>44951</v>
      </c>
      <c r="S161" s="3">
        <v>45093</v>
      </c>
      <c r="T161" s="3" t="s">
        <v>1208</v>
      </c>
      <c r="U161" s="30">
        <v>0</v>
      </c>
      <c r="V161" s="9">
        <v>0</v>
      </c>
      <c r="W161" s="9">
        <v>16120000</v>
      </c>
      <c r="X161" s="33">
        <v>4.2253521126760563E-2</v>
      </c>
      <c r="Y161" s="1">
        <v>85449357</v>
      </c>
      <c r="Z161" s="1" t="s">
        <v>902</v>
      </c>
      <c r="AA161" s="1" t="s">
        <v>892</v>
      </c>
      <c r="AB161" s="1" t="s">
        <v>892</v>
      </c>
      <c r="AC161" s="3" t="s">
        <v>1208</v>
      </c>
      <c r="AD161" s="15" t="s">
        <v>1097</v>
      </c>
      <c r="AE161" s="15" t="s">
        <v>891</v>
      </c>
      <c r="AF161" s="15" t="s">
        <v>891</v>
      </c>
    </row>
    <row r="162" spans="1:32" s="4" customFormat="1" x14ac:dyDescent="0.3">
      <c r="A162" s="16">
        <v>891780111</v>
      </c>
      <c r="B162" s="16" t="s">
        <v>55</v>
      </c>
      <c r="C162" s="14" t="s">
        <v>57</v>
      </c>
      <c r="D162" s="16" t="s">
        <v>61</v>
      </c>
      <c r="E162" s="1" t="s">
        <v>273</v>
      </c>
      <c r="F162" s="16" t="s">
        <v>62</v>
      </c>
      <c r="G162" s="1" t="s">
        <v>62</v>
      </c>
      <c r="H162" s="1" t="s">
        <v>74</v>
      </c>
      <c r="I162" s="9">
        <v>8930000</v>
      </c>
      <c r="J162" s="1">
        <v>0</v>
      </c>
      <c r="K162" s="2">
        <v>0</v>
      </c>
      <c r="L162" s="2">
        <v>0</v>
      </c>
      <c r="M162" s="31">
        <f t="shared" si="3"/>
        <v>8930000</v>
      </c>
      <c r="N162" s="1">
        <v>1083038270</v>
      </c>
      <c r="O162" s="1" t="s">
        <v>540</v>
      </c>
      <c r="P162" s="1" t="s">
        <v>787</v>
      </c>
      <c r="Q162" s="3">
        <v>44951</v>
      </c>
      <c r="R162" s="3">
        <v>44951</v>
      </c>
      <c r="S162" s="3">
        <v>45084</v>
      </c>
      <c r="T162" s="3" t="s">
        <v>1208</v>
      </c>
      <c r="U162" s="30">
        <v>0</v>
      </c>
      <c r="V162" s="9">
        <v>0</v>
      </c>
      <c r="W162" s="9">
        <v>8930000</v>
      </c>
      <c r="X162" s="33">
        <v>4.5112781954887216E-2</v>
      </c>
      <c r="Y162" s="1">
        <v>36665858</v>
      </c>
      <c r="Z162" s="1" t="s">
        <v>910</v>
      </c>
      <c r="AA162" s="1" t="s">
        <v>892</v>
      </c>
      <c r="AB162" s="1" t="s">
        <v>892</v>
      </c>
      <c r="AC162" s="3" t="s">
        <v>1208</v>
      </c>
      <c r="AD162" s="15" t="s">
        <v>1098</v>
      </c>
      <c r="AE162" s="15" t="s">
        <v>891</v>
      </c>
      <c r="AF162" s="15" t="s">
        <v>891</v>
      </c>
    </row>
    <row r="163" spans="1:32" s="4" customFormat="1" x14ac:dyDescent="0.3">
      <c r="A163" s="16">
        <v>891780111</v>
      </c>
      <c r="B163" s="16" t="s">
        <v>55</v>
      </c>
      <c r="C163" s="14" t="s">
        <v>57</v>
      </c>
      <c r="D163" s="16" t="s">
        <v>61</v>
      </c>
      <c r="E163" s="1" t="s">
        <v>274</v>
      </c>
      <c r="F163" s="16" t="s">
        <v>62</v>
      </c>
      <c r="G163" s="1" t="s">
        <v>62</v>
      </c>
      <c r="H163" s="1" t="s">
        <v>74</v>
      </c>
      <c r="I163" s="9">
        <v>13253000</v>
      </c>
      <c r="J163" s="1">
        <v>0</v>
      </c>
      <c r="K163" s="2">
        <v>0</v>
      </c>
      <c r="L163" s="2">
        <v>0</v>
      </c>
      <c r="M163" s="31">
        <f t="shared" si="3"/>
        <v>13253000</v>
      </c>
      <c r="N163" s="1">
        <v>1082862208</v>
      </c>
      <c r="O163" s="1" t="s">
        <v>541</v>
      </c>
      <c r="P163" s="1" t="s">
        <v>788</v>
      </c>
      <c r="Q163" s="3">
        <v>44951</v>
      </c>
      <c r="R163" s="3">
        <v>44951</v>
      </c>
      <c r="S163" s="3">
        <v>45084</v>
      </c>
      <c r="T163" s="3" t="s">
        <v>1208</v>
      </c>
      <c r="U163" s="30">
        <v>0</v>
      </c>
      <c r="V163" s="9">
        <v>0</v>
      </c>
      <c r="W163" s="9">
        <v>13253000</v>
      </c>
      <c r="X163" s="33">
        <v>4.5112781954887216E-2</v>
      </c>
      <c r="Y163" s="1">
        <v>85152695</v>
      </c>
      <c r="Z163" s="1" t="s">
        <v>929</v>
      </c>
      <c r="AA163" s="1" t="s">
        <v>892</v>
      </c>
      <c r="AB163" s="1" t="s">
        <v>892</v>
      </c>
      <c r="AC163" s="3" t="s">
        <v>1208</v>
      </c>
      <c r="AD163" s="15" t="s">
        <v>1099</v>
      </c>
      <c r="AE163" s="15" t="s">
        <v>891</v>
      </c>
      <c r="AF163" s="15" t="s">
        <v>891</v>
      </c>
    </row>
    <row r="164" spans="1:32" s="4" customFormat="1" x14ac:dyDescent="0.3">
      <c r="A164" s="16">
        <v>891780111</v>
      </c>
      <c r="B164" s="16" t="s">
        <v>55</v>
      </c>
      <c r="C164" s="14" t="s">
        <v>57</v>
      </c>
      <c r="D164" s="16" t="s">
        <v>61</v>
      </c>
      <c r="E164" s="1" t="s">
        <v>275</v>
      </c>
      <c r="F164" s="16" t="s">
        <v>62</v>
      </c>
      <c r="G164" s="1" t="s">
        <v>62</v>
      </c>
      <c r="H164" s="1" t="s">
        <v>74</v>
      </c>
      <c r="I164" s="9">
        <v>15980000</v>
      </c>
      <c r="J164" s="1">
        <v>0</v>
      </c>
      <c r="K164" s="2">
        <v>0</v>
      </c>
      <c r="L164" s="2">
        <v>0</v>
      </c>
      <c r="M164" s="31">
        <f t="shared" si="3"/>
        <v>15980000</v>
      </c>
      <c r="N164" s="1">
        <v>57295586</v>
      </c>
      <c r="O164" s="1" t="s">
        <v>542</v>
      </c>
      <c r="P164" s="1" t="s">
        <v>789</v>
      </c>
      <c r="Q164" s="3">
        <v>44951</v>
      </c>
      <c r="R164" s="3">
        <v>44951</v>
      </c>
      <c r="S164" s="3">
        <v>45084</v>
      </c>
      <c r="T164" s="3" t="s">
        <v>1208</v>
      </c>
      <c r="U164" s="30">
        <v>0</v>
      </c>
      <c r="V164" s="9">
        <v>0</v>
      </c>
      <c r="W164" s="9">
        <v>15980000</v>
      </c>
      <c r="X164" s="33">
        <v>4.5112781954887216E-2</v>
      </c>
      <c r="Y164" s="1">
        <v>57438212</v>
      </c>
      <c r="Z164" s="1" t="s">
        <v>930</v>
      </c>
      <c r="AA164" s="1" t="s">
        <v>892</v>
      </c>
      <c r="AB164" s="1" t="s">
        <v>892</v>
      </c>
      <c r="AC164" s="3" t="s">
        <v>1208</v>
      </c>
      <c r="AD164" s="15" t="s">
        <v>1100</v>
      </c>
      <c r="AE164" s="15" t="s">
        <v>891</v>
      </c>
      <c r="AF164" s="15" t="s">
        <v>891</v>
      </c>
    </row>
    <row r="165" spans="1:32" s="4" customFormat="1" x14ac:dyDescent="0.3">
      <c r="A165" s="16">
        <v>891780111</v>
      </c>
      <c r="B165" s="16" t="s">
        <v>55</v>
      </c>
      <c r="C165" s="14" t="s">
        <v>57</v>
      </c>
      <c r="D165" s="16" t="s">
        <v>61</v>
      </c>
      <c r="E165" s="1" t="s">
        <v>276</v>
      </c>
      <c r="F165" s="16" t="s">
        <v>62</v>
      </c>
      <c r="G165" s="1" t="s">
        <v>62</v>
      </c>
      <c r="H165" s="1" t="s">
        <v>74</v>
      </c>
      <c r="I165" s="9">
        <v>14673000</v>
      </c>
      <c r="J165" s="1">
        <v>0</v>
      </c>
      <c r="K165" s="2">
        <v>0</v>
      </c>
      <c r="L165" s="2">
        <v>0</v>
      </c>
      <c r="M165" s="31">
        <f t="shared" si="3"/>
        <v>14673000</v>
      </c>
      <c r="N165" s="1">
        <v>1082948279</v>
      </c>
      <c r="O165" s="1" t="s">
        <v>543</v>
      </c>
      <c r="P165" s="1" t="s">
        <v>790</v>
      </c>
      <c r="Q165" s="3">
        <v>44951</v>
      </c>
      <c r="R165" s="3">
        <v>44951</v>
      </c>
      <c r="S165" s="3">
        <v>45084</v>
      </c>
      <c r="T165" s="3" t="s">
        <v>1208</v>
      </c>
      <c r="U165" s="30">
        <v>0</v>
      </c>
      <c r="V165" s="9">
        <v>0</v>
      </c>
      <c r="W165" s="9">
        <v>14673000</v>
      </c>
      <c r="X165" s="33">
        <v>4.5112781954887216E-2</v>
      </c>
      <c r="Y165" s="1">
        <v>36557666</v>
      </c>
      <c r="Z165" s="1" t="s">
        <v>925</v>
      </c>
      <c r="AA165" s="1" t="s">
        <v>892</v>
      </c>
      <c r="AB165" s="1" t="s">
        <v>892</v>
      </c>
      <c r="AC165" s="3" t="s">
        <v>1208</v>
      </c>
      <c r="AD165" s="15" t="s">
        <v>1101</v>
      </c>
      <c r="AE165" s="15" t="s">
        <v>891</v>
      </c>
      <c r="AF165" s="15" t="s">
        <v>891</v>
      </c>
    </row>
    <row r="166" spans="1:32" s="4" customFormat="1" x14ac:dyDescent="0.3">
      <c r="A166" s="16">
        <v>891780111</v>
      </c>
      <c r="B166" s="16" t="s">
        <v>55</v>
      </c>
      <c r="C166" s="14" t="s">
        <v>57</v>
      </c>
      <c r="D166" s="16" t="s">
        <v>61</v>
      </c>
      <c r="E166" s="1" t="s">
        <v>277</v>
      </c>
      <c r="F166" s="16" t="s">
        <v>62</v>
      </c>
      <c r="G166" s="1" t="s">
        <v>62</v>
      </c>
      <c r="H166" s="1" t="s">
        <v>74</v>
      </c>
      <c r="I166" s="9">
        <v>16093000</v>
      </c>
      <c r="J166" s="1">
        <v>0</v>
      </c>
      <c r="K166" s="2">
        <v>0</v>
      </c>
      <c r="L166" s="2">
        <v>0</v>
      </c>
      <c r="M166" s="31">
        <f t="shared" si="3"/>
        <v>16093000</v>
      </c>
      <c r="N166" s="1">
        <v>85152680</v>
      </c>
      <c r="O166" s="1" t="s">
        <v>544</v>
      </c>
      <c r="P166" s="1" t="s">
        <v>791</v>
      </c>
      <c r="Q166" s="3">
        <v>44951</v>
      </c>
      <c r="R166" s="3">
        <v>44951</v>
      </c>
      <c r="S166" s="3">
        <v>45084</v>
      </c>
      <c r="T166" s="3" t="s">
        <v>1208</v>
      </c>
      <c r="U166" s="30">
        <v>0</v>
      </c>
      <c r="V166" s="9">
        <v>0</v>
      </c>
      <c r="W166" s="9">
        <v>16093000</v>
      </c>
      <c r="X166" s="33">
        <v>4.5112781954887216E-2</v>
      </c>
      <c r="Y166" s="1">
        <v>57441846</v>
      </c>
      <c r="Z166" s="1" t="s">
        <v>918</v>
      </c>
      <c r="AA166" s="1" t="s">
        <v>892</v>
      </c>
      <c r="AB166" s="1" t="s">
        <v>892</v>
      </c>
      <c r="AC166" s="3" t="s">
        <v>1208</v>
      </c>
      <c r="AD166" s="15" t="s">
        <v>1102</v>
      </c>
      <c r="AE166" s="15" t="s">
        <v>891</v>
      </c>
      <c r="AF166" s="15" t="s">
        <v>891</v>
      </c>
    </row>
    <row r="167" spans="1:32" s="4" customFormat="1" x14ac:dyDescent="0.3">
      <c r="A167" s="16">
        <v>891780111</v>
      </c>
      <c r="B167" s="16" t="s">
        <v>55</v>
      </c>
      <c r="C167" s="14" t="s">
        <v>57</v>
      </c>
      <c r="D167" s="16" t="s">
        <v>61</v>
      </c>
      <c r="E167" s="1" t="s">
        <v>278</v>
      </c>
      <c r="F167" s="16" t="s">
        <v>62</v>
      </c>
      <c r="G167" s="1" t="s">
        <v>62</v>
      </c>
      <c r="H167" s="1" t="s">
        <v>74</v>
      </c>
      <c r="I167" s="9">
        <v>18120000</v>
      </c>
      <c r="J167" s="1">
        <v>0</v>
      </c>
      <c r="K167" s="2">
        <v>0</v>
      </c>
      <c r="L167" s="2">
        <v>0</v>
      </c>
      <c r="M167" s="31">
        <f t="shared" si="3"/>
        <v>18120000</v>
      </c>
      <c r="N167" s="1">
        <v>85151294</v>
      </c>
      <c r="O167" s="1" t="s">
        <v>545</v>
      </c>
      <c r="P167" s="1" t="s">
        <v>792</v>
      </c>
      <c r="Q167" s="3">
        <v>44951</v>
      </c>
      <c r="R167" s="3">
        <v>44951</v>
      </c>
      <c r="S167" s="3">
        <v>45093</v>
      </c>
      <c r="T167" s="3" t="s">
        <v>1208</v>
      </c>
      <c r="U167" s="30">
        <v>0</v>
      </c>
      <c r="V167" s="9">
        <v>0</v>
      </c>
      <c r="W167" s="9">
        <v>18120000</v>
      </c>
      <c r="X167" s="33">
        <v>4.2253521126760563E-2</v>
      </c>
      <c r="Y167" s="1">
        <v>84452087</v>
      </c>
      <c r="Z167" s="1" t="s">
        <v>904</v>
      </c>
      <c r="AA167" s="1" t="s">
        <v>892</v>
      </c>
      <c r="AB167" s="1" t="s">
        <v>892</v>
      </c>
      <c r="AC167" s="3" t="s">
        <v>1208</v>
      </c>
      <c r="AD167" s="15" t="s">
        <v>1103</v>
      </c>
      <c r="AE167" s="15" t="s">
        <v>891</v>
      </c>
      <c r="AF167" s="15" t="s">
        <v>891</v>
      </c>
    </row>
    <row r="168" spans="1:32" s="4" customFormat="1" x14ac:dyDescent="0.3">
      <c r="A168" s="16">
        <v>891780111</v>
      </c>
      <c r="B168" s="16" t="s">
        <v>55</v>
      </c>
      <c r="C168" s="14" t="s">
        <v>57</v>
      </c>
      <c r="D168" s="16" t="s">
        <v>61</v>
      </c>
      <c r="E168" s="1" t="s">
        <v>279</v>
      </c>
      <c r="F168" s="16" t="s">
        <v>62</v>
      </c>
      <c r="G168" s="1" t="s">
        <v>62</v>
      </c>
      <c r="H168" s="1" t="s">
        <v>74</v>
      </c>
      <c r="I168" s="9">
        <v>13907000</v>
      </c>
      <c r="J168" s="1">
        <v>0</v>
      </c>
      <c r="K168" s="2">
        <v>0</v>
      </c>
      <c r="L168" s="2">
        <v>0</v>
      </c>
      <c r="M168" s="31">
        <f t="shared" si="3"/>
        <v>13907000</v>
      </c>
      <c r="N168" s="1">
        <v>57441673</v>
      </c>
      <c r="O168" s="1" t="s">
        <v>546</v>
      </c>
      <c r="P168" s="1" t="s">
        <v>793</v>
      </c>
      <c r="Q168" s="3">
        <v>44951</v>
      </c>
      <c r="R168" s="3">
        <v>44951</v>
      </c>
      <c r="S168" s="3">
        <v>45093</v>
      </c>
      <c r="T168" s="3" t="s">
        <v>1208</v>
      </c>
      <c r="U168" s="30">
        <v>0</v>
      </c>
      <c r="V168" s="9">
        <v>0</v>
      </c>
      <c r="W168" s="9">
        <v>13907000</v>
      </c>
      <c r="X168" s="33">
        <v>4.2253521126760563E-2</v>
      </c>
      <c r="Y168" s="1">
        <v>57400977</v>
      </c>
      <c r="Z168" s="1" t="s">
        <v>903</v>
      </c>
      <c r="AA168" s="1" t="s">
        <v>892</v>
      </c>
      <c r="AB168" s="1" t="s">
        <v>892</v>
      </c>
      <c r="AC168" s="3" t="s">
        <v>1208</v>
      </c>
      <c r="AD168" s="15" t="s">
        <v>1104</v>
      </c>
      <c r="AE168" s="15" t="s">
        <v>891</v>
      </c>
      <c r="AF168" s="15" t="s">
        <v>891</v>
      </c>
    </row>
    <row r="169" spans="1:32" s="4" customFormat="1" x14ac:dyDescent="0.3">
      <c r="A169" s="16">
        <v>891780111</v>
      </c>
      <c r="B169" s="16" t="s">
        <v>55</v>
      </c>
      <c r="C169" s="14" t="s">
        <v>57</v>
      </c>
      <c r="D169" s="16" t="s">
        <v>61</v>
      </c>
      <c r="E169" s="1" t="s">
        <v>280</v>
      </c>
      <c r="F169" s="16" t="s">
        <v>62</v>
      </c>
      <c r="G169" s="1" t="s">
        <v>62</v>
      </c>
      <c r="H169" s="1" t="s">
        <v>74</v>
      </c>
      <c r="I169" s="9">
        <v>12417000</v>
      </c>
      <c r="J169" s="1">
        <v>0</v>
      </c>
      <c r="K169" s="2">
        <v>0</v>
      </c>
      <c r="L169" s="2">
        <v>0</v>
      </c>
      <c r="M169" s="31">
        <f t="shared" si="3"/>
        <v>12417000</v>
      </c>
      <c r="N169" s="1">
        <v>57462117</v>
      </c>
      <c r="O169" s="1" t="s">
        <v>547</v>
      </c>
      <c r="P169" s="1" t="s">
        <v>794</v>
      </c>
      <c r="Q169" s="3">
        <v>44951</v>
      </c>
      <c r="R169" s="3">
        <v>44951</v>
      </c>
      <c r="S169" s="3">
        <v>45093</v>
      </c>
      <c r="T169" s="3" t="s">
        <v>1208</v>
      </c>
      <c r="U169" s="30">
        <v>0</v>
      </c>
      <c r="V169" s="9">
        <v>0</v>
      </c>
      <c r="W169" s="9">
        <v>12417000</v>
      </c>
      <c r="X169" s="33">
        <v>4.2253521126760563E-2</v>
      </c>
      <c r="Y169" s="1">
        <v>26668285</v>
      </c>
      <c r="Z169" s="1" t="s">
        <v>919</v>
      </c>
      <c r="AA169" s="1" t="s">
        <v>892</v>
      </c>
      <c r="AB169" s="1" t="s">
        <v>892</v>
      </c>
      <c r="AC169" s="3" t="s">
        <v>1208</v>
      </c>
      <c r="AD169" s="15" t="s">
        <v>1105</v>
      </c>
      <c r="AE169" s="15" t="s">
        <v>891</v>
      </c>
      <c r="AF169" s="15" t="s">
        <v>891</v>
      </c>
    </row>
    <row r="170" spans="1:32" s="4" customFormat="1" x14ac:dyDescent="0.3">
      <c r="A170" s="16">
        <v>891780111</v>
      </c>
      <c r="B170" s="16" t="s">
        <v>55</v>
      </c>
      <c r="C170" s="14" t="s">
        <v>57</v>
      </c>
      <c r="D170" s="16" t="s">
        <v>61</v>
      </c>
      <c r="E170" s="1" t="s">
        <v>281</v>
      </c>
      <c r="F170" s="16" t="s">
        <v>62</v>
      </c>
      <c r="G170" s="1" t="s">
        <v>62</v>
      </c>
      <c r="H170" s="1" t="s">
        <v>74</v>
      </c>
      <c r="I170" s="9">
        <v>17680000</v>
      </c>
      <c r="J170" s="1">
        <v>0</v>
      </c>
      <c r="K170" s="2">
        <v>0</v>
      </c>
      <c r="L170" s="2">
        <v>0</v>
      </c>
      <c r="M170" s="31">
        <f t="shared" si="3"/>
        <v>17680000</v>
      </c>
      <c r="N170" s="1">
        <v>57297861</v>
      </c>
      <c r="O170" s="1" t="s">
        <v>548</v>
      </c>
      <c r="P170" s="1" t="s">
        <v>795</v>
      </c>
      <c r="Q170" s="3">
        <v>44951</v>
      </c>
      <c r="R170" s="3">
        <v>44951</v>
      </c>
      <c r="S170" s="3">
        <v>45093</v>
      </c>
      <c r="T170" s="3" t="s">
        <v>1208</v>
      </c>
      <c r="U170" s="30">
        <v>0</v>
      </c>
      <c r="V170" s="9">
        <v>0</v>
      </c>
      <c r="W170" s="9">
        <v>17680000</v>
      </c>
      <c r="X170" s="33">
        <v>4.2253521126760563E-2</v>
      </c>
      <c r="Y170" s="1">
        <v>85449357</v>
      </c>
      <c r="Z170" s="1" t="s">
        <v>902</v>
      </c>
      <c r="AA170" s="1" t="s">
        <v>892</v>
      </c>
      <c r="AB170" s="1" t="s">
        <v>892</v>
      </c>
      <c r="AC170" s="3" t="s">
        <v>1208</v>
      </c>
      <c r="AD170" s="15" t="s">
        <v>1106</v>
      </c>
      <c r="AE170" s="15" t="s">
        <v>891</v>
      </c>
      <c r="AF170" s="15" t="s">
        <v>891</v>
      </c>
    </row>
    <row r="171" spans="1:32" s="4" customFormat="1" x14ac:dyDescent="0.3">
      <c r="A171" s="16">
        <v>891780111</v>
      </c>
      <c r="B171" s="16" t="s">
        <v>55</v>
      </c>
      <c r="C171" s="14" t="s">
        <v>57</v>
      </c>
      <c r="D171" s="16" t="s">
        <v>61</v>
      </c>
      <c r="E171" s="1" t="s">
        <v>282</v>
      </c>
      <c r="F171" s="16" t="s">
        <v>62</v>
      </c>
      <c r="G171" s="1" t="s">
        <v>62</v>
      </c>
      <c r="H171" s="1" t="s">
        <v>74</v>
      </c>
      <c r="I171" s="9">
        <v>13160000</v>
      </c>
      <c r="J171" s="1">
        <v>0</v>
      </c>
      <c r="K171" s="2">
        <v>0</v>
      </c>
      <c r="L171" s="2">
        <v>0</v>
      </c>
      <c r="M171" s="31">
        <f t="shared" si="3"/>
        <v>13160000</v>
      </c>
      <c r="N171" s="1">
        <v>1081928917</v>
      </c>
      <c r="O171" s="1" t="s">
        <v>549</v>
      </c>
      <c r="P171" s="1" t="s">
        <v>796</v>
      </c>
      <c r="Q171" s="3">
        <v>44951</v>
      </c>
      <c r="R171" s="3">
        <v>44951</v>
      </c>
      <c r="S171" s="3">
        <v>45084</v>
      </c>
      <c r="T171" s="3" t="s">
        <v>1208</v>
      </c>
      <c r="U171" s="30">
        <v>0</v>
      </c>
      <c r="V171" s="9">
        <v>0</v>
      </c>
      <c r="W171" s="9">
        <v>13160000</v>
      </c>
      <c r="X171" s="33">
        <v>4.5112781954887216E-2</v>
      </c>
      <c r="Y171" s="1">
        <v>36718996</v>
      </c>
      <c r="Z171" s="1" t="s">
        <v>912</v>
      </c>
      <c r="AA171" s="1" t="s">
        <v>892</v>
      </c>
      <c r="AB171" s="1" t="s">
        <v>892</v>
      </c>
      <c r="AC171" s="3" t="s">
        <v>1208</v>
      </c>
      <c r="AD171" s="15" t="s">
        <v>1107</v>
      </c>
      <c r="AE171" s="15" t="s">
        <v>891</v>
      </c>
      <c r="AF171" s="15" t="s">
        <v>891</v>
      </c>
    </row>
    <row r="172" spans="1:32" s="4" customFormat="1" x14ac:dyDescent="0.3">
      <c r="A172" s="16">
        <v>891780111</v>
      </c>
      <c r="B172" s="16" t="s">
        <v>55</v>
      </c>
      <c r="C172" s="14" t="s">
        <v>57</v>
      </c>
      <c r="D172" s="16" t="s">
        <v>61</v>
      </c>
      <c r="E172" s="1" t="s">
        <v>283</v>
      </c>
      <c r="F172" s="16" t="s">
        <v>62</v>
      </c>
      <c r="G172" s="1" t="s">
        <v>62</v>
      </c>
      <c r="H172" s="1" t="s">
        <v>74</v>
      </c>
      <c r="I172" s="9">
        <v>27000000</v>
      </c>
      <c r="J172" s="1">
        <v>0</v>
      </c>
      <c r="K172" s="2">
        <v>0</v>
      </c>
      <c r="L172" s="2">
        <v>0</v>
      </c>
      <c r="M172" s="31">
        <f t="shared" si="3"/>
        <v>27000000</v>
      </c>
      <c r="N172" s="1">
        <v>41612964</v>
      </c>
      <c r="O172" s="1" t="s">
        <v>550</v>
      </c>
      <c r="P172" s="1" t="s">
        <v>765</v>
      </c>
      <c r="Q172" s="3">
        <v>44951</v>
      </c>
      <c r="R172" s="3">
        <v>44951</v>
      </c>
      <c r="S172" s="3">
        <v>45093</v>
      </c>
      <c r="T172" s="3" t="s">
        <v>1208</v>
      </c>
      <c r="U172" s="30">
        <v>0</v>
      </c>
      <c r="V172" s="9">
        <v>0</v>
      </c>
      <c r="W172" s="9">
        <v>27000000</v>
      </c>
      <c r="X172" s="33">
        <v>4.2253521126760563E-2</v>
      </c>
      <c r="Y172" s="1">
        <v>12621405</v>
      </c>
      <c r="Z172" s="1" t="s">
        <v>893</v>
      </c>
      <c r="AA172" s="1" t="s">
        <v>892</v>
      </c>
      <c r="AB172" s="1" t="s">
        <v>892</v>
      </c>
      <c r="AC172" s="3" t="s">
        <v>1208</v>
      </c>
      <c r="AD172" s="15" t="s">
        <v>1108</v>
      </c>
      <c r="AE172" s="15" t="s">
        <v>891</v>
      </c>
      <c r="AF172" s="15" t="s">
        <v>891</v>
      </c>
    </row>
    <row r="173" spans="1:32" s="4" customFormat="1" x14ac:dyDescent="0.3">
      <c r="A173" s="16">
        <v>891780111</v>
      </c>
      <c r="B173" s="16" t="s">
        <v>55</v>
      </c>
      <c r="C173" s="14" t="s">
        <v>57</v>
      </c>
      <c r="D173" s="16" t="s">
        <v>61</v>
      </c>
      <c r="E173" s="1" t="s">
        <v>284</v>
      </c>
      <c r="F173" s="16" t="s">
        <v>62</v>
      </c>
      <c r="G173" s="1" t="s">
        <v>62</v>
      </c>
      <c r="H173" s="1" t="s">
        <v>74</v>
      </c>
      <c r="I173" s="9">
        <v>1667000</v>
      </c>
      <c r="J173" s="1">
        <v>0</v>
      </c>
      <c r="K173" s="2">
        <v>0</v>
      </c>
      <c r="L173" s="2">
        <v>0</v>
      </c>
      <c r="M173" s="31">
        <f t="shared" si="3"/>
        <v>1667000</v>
      </c>
      <c r="N173" s="1">
        <v>1082966865</v>
      </c>
      <c r="O173" s="1" t="s">
        <v>551</v>
      </c>
      <c r="P173" s="1" t="s">
        <v>797</v>
      </c>
      <c r="Q173" s="3">
        <v>44951</v>
      </c>
      <c r="R173" s="3">
        <v>44951</v>
      </c>
      <c r="S173" s="3">
        <v>44956</v>
      </c>
      <c r="T173" s="3" t="s">
        <v>1208</v>
      </c>
      <c r="U173" s="30">
        <v>0</v>
      </c>
      <c r="V173" s="9">
        <v>0</v>
      </c>
      <c r="W173" s="9">
        <v>1667000</v>
      </c>
      <c r="X173" s="33">
        <v>1</v>
      </c>
      <c r="Y173" s="1">
        <v>72004252</v>
      </c>
      <c r="Z173" s="1" t="s">
        <v>921</v>
      </c>
      <c r="AA173" s="1" t="s">
        <v>892</v>
      </c>
      <c r="AB173" s="1" t="s">
        <v>892</v>
      </c>
      <c r="AC173" s="3" t="s">
        <v>1208</v>
      </c>
      <c r="AD173" s="15" t="s">
        <v>1109</v>
      </c>
      <c r="AE173" s="15" t="s">
        <v>891</v>
      </c>
      <c r="AF173" s="15" t="s">
        <v>891</v>
      </c>
    </row>
    <row r="174" spans="1:32" s="4" customFormat="1" x14ac:dyDescent="0.3">
      <c r="A174" s="16">
        <v>891780111</v>
      </c>
      <c r="B174" s="16" t="s">
        <v>55</v>
      </c>
      <c r="C174" s="14" t="s">
        <v>57</v>
      </c>
      <c r="D174" s="16" t="s">
        <v>61</v>
      </c>
      <c r="E174" s="1" t="s">
        <v>285</v>
      </c>
      <c r="F174" s="16" t="s">
        <v>62</v>
      </c>
      <c r="G174" s="1" t="s">
        <v>62</v>
      </c>
      <c r="H174" s="1" t="s">
        <v>74</v>
      </c>
      <c r="I174" s="9">
        <v>19200000</v>
      </c>
      <c r="J174" s="1">
        <v>0</v>
      </c>
      <c r="K174" s="2">
        <v>0</v>
      </c>
      <c r="L174" s="2">
        <v>0</v>
      </c>
      <c r="M174" s="31">
        <f t="shared" si="3"/>
        <v>19200000</v>
      </c>
      <c r="N174" s="1">
        <v>1082976788</v>
      </c>
      <c r="O174" s="1" t="s">
        <v>552</v>
      </c>
      <c r="P174" s="1" t="s">
        <v>798</v>
      </c>
      <c r="Q174" s="3">
        <v>44951</v>
      </c>
      <c r="R174" s="3">
        <v>44951</v>
      </c>
      <c r="S174" s="3">
        <v>45093</v>
      </c>
      <c r="T174" s="3" t="s">
        <v>1208</v>
      </c>
      <c r="U174" s="30">
        <v>0</v>
      </c>
      <c r="V174" s="9">
        <v>0</v>
      </c>
      <c r="W174" s="9">
        <v>19200000</v>
      </c>
      <c r="X174" s="33">
        <v>4.2253521126760563E-2</v>
      </c>
      <c r="Y174" s="1">
        <v>7632607</v>
      </c>
      <c r="Z174" s="1" t="s">
        <v>931</v>
      </c>
      <c r="AA174" s="1" t="s">
        <v>892</v>
      </c>
      <c r="AB174" s="1" t="s">
        <v>892</v>
      </c>
      <c r="AC174" s="3" t="s">
        <v>1208</v>
      </c>
      <c r="AD174" s="15" t="s">
        <v>1110</v>
      </c>
      <c r="AE174" s="15" t="s">
        <v>891</v>
      </c>
      <c r="AF174" s="15" t="s">
        <v>891</v>
      </c>
    </row>
    <row r="175" spans="1:32" s="4" customFormat="1" x14ac:dyDescent="0.3">
      <c r="A175" s="16">
        <v>891780111</v>
      </c>
      <c r="B175" s="16" t="s">
        <v>55</v>
      </c>
      <c r="C175" s="14" t="s">
        <v>57</v>
      </c>
      <c r="D175" s="16" t="s">
        <v>61</v>
      </c>
      <c r="E175" s="1" t="s">
        <v>286</v>
      </c>
      <c r="F175" s="16" t="s">
        <v>62</v>
      </c>
      <c r="G175" s="1" t="s">
        <v>62</v>
      </c>
      <c r="H175" s="1" t="s">
        <v>74</v>
      </c>
      <c r="I175" s="9">
        <v>14983000</v>
      </c>
      <c r="J175" s="1">
        <v>0</v>
      </c>
      <c r="K175" s="2">
        <v>0</v>
      </c>
      <c r="L175" s="2">
        <v>0</v>
      </c>
      <c r="M175" s="31">
        <f t="shared" si="3"/>
        <v>14983000</v>
      </c>
      <c r="N175" s="1">
        <v>39047301</v>
      </c>
      <c r="O175" s="1" t="s">
        <v>553</v>
      </c>
      <c r="P175" s="1" t="s">
        <v>799</v>
      </c>
      <c r="Q175" s="3">
        <v>44951</v>
      </c>
      <c r="R175" s="3">
        <v>44951</v>
      </c>
      <c r="S175" s="3">
        <v>45084</v>
      </c>
      <c r="T175" s="3" t="s">
        <v>1208</v>
      </c>
      <c r="U175" s="30">
        <v>0</v>
      </c>
      <c r="V175" s="9">
        <v>0</v>
      </c>
      <c r="W175" s="9">
        <v>14983000</v>
      </c>
      <c r="X175" s="33">
        <v>4.5112781954887216E-2</v>
      </c>
      <c r="Y175" s="1">
        <v>36564011</v>
      </c>
      <c r="Z175" s="1" t="s">
        <v>932</v>
      </c>
      <c r="AA175" s="1" t="s">
        <v>892</v>
      </c>
      <c r="AB175" s="1" t="s">
        <v>892</v>
      </c>
      <c r="AC175" s="3" t="s">
        <v>1208</v>
      </c>
      <c r="AD175" s="15" t="s">
        <v>1111</v>
      </c>
      <c r="AE175" s="15" t="s">
        <v>891</v>
      </c>
      <c r="AF175" s="15" t="s">
        <v>891</v>
      </c>
    </row>
    <row r="176" spans="1:32" s="4" customFormat="1" x14ac:dyDescent="0.3">
      <c r="A176" s="16">
        <v>891780111</v>
      </c>
      <c r="B176" s="16" t="s">
        <v>55</v>
      </c>
      <c r="C176" s="14" t="s">
        <v>57</v>
      </c>
      <c r="D176" s="16" t="s">
        <v>61</v>
      </c>
      <c r="E176" s="1" t="s">
        <v>287</v>
      </c>
      <c r="F176" s="16" t="s">
        <v>62</v>
      </c>
      <c r="G176" s="1" t="s">
        <v>62</v>
      </c>
      <c r="H176" s="1" t="s">
        <v>74</v>
      </c>
      <c r="I176" s="9">
        <v>11833000</v>
      </c>
      <c r="J176" s="1">
        <v>0</v>
      </c>
      <c r="K176" s="2">
        <v>0</v>
      </c>
      <c r="L176" s="2">
        <v>0</v>
      </c>
      <c r="M176" s="31">
        <f t="shared" si="3"/>
        <v>11833000</v>
      </c>
      <c r="N176" s="1">
        <v>79208371</v>
      </c>
      <c r="O176" s="1" t="s">
        <v>554</v>
      </c>
      <c r="P176" s="1" t="s">
        <v>800</v>
      </c>
      <c r="Q176" s="3">
        <v>44951</v>
      </c>
      <c r="R176" s="3">
        <v>44951</v>
      </c>
      <c r="S176" s="3">
        <v>45084</v>
      </c>
      <c r="T176" s="3" t="s">
        <v>1208</v>
      </c>
      <c r="U176" s="30">
        <v>0</v>
      </c>
      <c r="V176" s="9">
        <v>0</v>
      </c>
      <c r="W176" s="9">
        <v>11833000</v>
      </c>
      <c r="X176" s="33">
        <v>4.5112781954887216E-2</v>
      </c>
      <c r="Y176" s="1">
        <v>36665858</v>
      </c>
      <c r="Z176" s="1" t="s">
        <v>910</v>
      </c>
      <c r="AA176" s="1" t="s">
        <v>892</v>
      </c>
      <c r="AB176" s="1" t="s">
        <v>892</v>
      </c>
      <c r="AC176" s="3" t="s">
        <v>1208</v>
      </c>
      <c r="AD176" s="15" t="s">
        <v>1112</v>
      </c>
      <c r="AE176" s="15" t="s">
        <v>891</v>
      </c>
      <c r="AF176" s="15" t="s">
        <v>891</v>
      </c>
    </row>
    <row r="177" spans="1:32" s="4" customFormat="1" x14ac:dyDescent="0.3">
      <c r="A177" s="16">
        <v>891780111</v>
      </c>
      <c r="B177" s="16" t="s">
        <v>55</v>
      </c>
      <c r="C177" s="14" t="s">
        <v>57</v>
      </c>
      <c r="D177" s="16" t="s">
        <v>61</v>
      </c>
      <c r="E177" s="1" t="s">
        <v>288</v>
      </c>
      <c r="F177" s="16" t="s">
        <v>62</v>
      </c>
      <c r="G177" s="1" t="s">
        <v>62</v>
      </c>
      <c r="H177" s="1" t="s">
        <v>74</v>
      </c>
      <c r="I177" s="9">
        <v>10413000</v>
      </c>
      <c r="J177" s="1">
        <v>0</v>
      </c>
      <c r="K177" s="2">
        <v>0</v>
      </c>
      <c r="L177" s="2">
        <v>0</v>
      </c>
      <c r="M177" s="31">
        <f t="shared" si="3"/>
        <v>10413000</v>
      </c>
      <c r="N177" s="1">
        <v>9091645</v>
      </c>
      <c r="O177" s="1" t="s">
        <v>555</v>
      </c>
      <c r="P177" s="1" t="s">
        <v>801</v>
      </c>
      <c r="Q177" s="3">
        <v>44951</v>
      </c>
      <c r="R177" s="3">
        <v>44951</v>
      </c>
      <c r="S177" s="3">
        <v>45084</v>
      </c>
      <c r="T177" s="3" t="s">
        <v>1208</v>
      </c>
      <c r="U177" s="30">
        <v>0</v>
      </c>
      <c r="V177" s="9">
        <v>0</v>
      </c>
      <c r="W177" s="9">
        <v>10413000</v>
      </c>
      <c r="X177" s="33">
        <v>4.5112781954887216E-2</v>
      </c>
      <c r="Y177" s="1">
        <v>36557666</v>
      </c>
      <c r="Z177" s="1" t="s">
        <v>925</v>
      </c>
      <c r="AA177" s="1" t="s">
        <v>892</v>
      </c>
      <c r="AB177" s="1" t="s">
        <v>892</v>
      </c>
      <c r="AC177" s="3" t="s">
        <v>1208</v>
      </c>
      <c r="AD177" s="15" t="s">
        <v>1113</v>
      </c>
      <c r="AE177" s="15" t="s">
        <v>891</v>
      </c>
      <c r="AF177" s="15" t="s">
        <v>891</v>
      </c>
    </row>
    <row r="178" spans="1:32" s="4" customFormat="1" x14ac:dyDescent="0.3">
      <c r="A178" s="16">
        <v>891780111</v>
      </c>
      <c r="B178" s="16" t="s">
        <v>55</v>
      </c>
      <c r="C178" s="14" t="s">
        <v>57</v>
      </c>
      <c r="D178" s="16" t="s">
        <v>61</v>
      </c>
      <c r="E178" s="1" t="s">
        <v>289</v>
      </c>
      <c r="F178" s="16" t="s">
        <v>62</v>
      </c>
      <c r="G178" s="1" t="s">
        <v>62</v>
      </c>
      <c r="H178" s="1" t="s">
        <v>74</v>
      </c>
      <c r="I178" s="9">
        <v>13253000</v>
      </c>
      <c r="J178" s="1">
        <v>0</v>
      </c>
      <c r="K178" s="2">
        <v>0</v>
      </c>
      <c r="L178" s="2">
        <v>0</v>
      </c>
      <c r="M178" s="31">
        <f t="shared" si="3"/>
        <v>13253000</v>
      </c>
      <c r="N178" s="1">
        <v>1083018313</v>
      </c>
      <c r="O178" s="1" t="s">
        <v>556</v>
      </c>
      <c r="P178" s="1" t="s">
        <v>802</v>
      </c>
      <c r="Q178" s="3">
        <v>44951</v>
      </c>
      <c r="R178" s="3">
        <v>44951</v>
      </c>
      <c r="S178" s="3">
        <v>45084</v>
      </c>
      <c r="T178" s="3" t="s">
        <v>1208</v>
      </c>
      <c r="U178" s="30">
        <v>0</v>
      </c>
      <c r="V178" s="9">
        <v>0</v>
      </c>
      <c r="W178" s="9">
        <v>13253000</v>
      </c>
      <c r="X178" s="33">
        <v>4.5112781954887216E-2</v>
      </c>
      <c r="Y178" s="1">
        <v>85152695</v>
      </c>
      <c r="Z178" s="1" t="s">
        <v>929</v>
      </c>
      <c r="AA178" s="1" t="s">
        <v>892</v>
      </c>
      <c r="AB178" s="1" t="s">
        <v>892</v>
      </c>
      <c r="AC178" s="3" t="s">
        <v>1208</v>
      </c>
      <c r="AD178" s="15" t="s">
        <v>1114</v>
      </c>
      <c r="AE178" s="15" t="s">
        <v>891</v>
      </c>
      <c r="AF178" s="15" t="s">
        <v>891</v>
      </c>
    </row>
    <row r="179" spans="1:32" s="4" customFormat="1" x14ac:dyDescent="0.3">
      <c r="A179" s="16">
        <v>891780111</v>
      </c>
      <c r="B179" s="16" t="s">
        <v>55</v>
      </c>
      <c r="C179" s="14" t="s">
        <v>57</v>
      </c>
      <c r="D179" s="16" t="s">
        <v>61</v>
      </c>
      <c r="E179" s="1" t="s">
        <v>290</v>
      </c>
      <c r="F179" s="16" t="s">
        <v>62</v>
      </c>
      <c r="G179" s="1" t="s">
        <v>62</v>
      </c>
      <c r="H179" s="1" t="s">
        <v>74</v>
      </c>
      <c r="I179" s="9">
        <v>8550000</v>
      </c>
      <c r="J179" s="1">
        <v>0</v>
      </c>
      <c r="K179" s="2">
        <v>0</v>
      </c>
      <c r="L179" s="2">
        <v>0</v>
      </c>
      <c r="M179" s="31">
        <f t="shared" si="3"/>
        <v>8550000</v>
      </c>
      <c r="N179" s="1">
        <v>1081911437</v>
      </c>
      <c r="O179" s="1" t="s">
        <v>557</v>
      </c>
      <c r="P179" s="1" t="s">
        <v>803</v>
      </c>
      <c r="Q179" s="3">
        <v>44951</v>
      </c>
      <c r="R179" s="3">
        <v>44951</v>
      </c>
      <c r="S179" s="3">
        <v>45084</v>
      </c>
      <c r="T179" s="3" t="s">
        <v>1208</v>
      </c>
      <c r="U179" s="30">
        <v>0</v>
      </c>
      <c r="V179" s="9">
        <v>0</v>
      </c>
      <c r="W179" s="9">
        <v>8550000</v>
      </c>
      <c r="X179" s="33">
        <v>4.5112781954887216E-2</v>
      </c>
      <c r="Y179" s="1">
        <v>45507423</v>
      </c>
      <c r="Z179" s="1" t="s">
        <v>924</v>
      </c>
      <c r="AA179" s="1" t="s">
        <v>892</v>
      </c>
      <c r="AB179" s="1" t="s">
        <v>892</v>
      </c>
      <c r="AC179" s="3" t="s">
        <v>1208</v>
      </c>
      <c r="AD179" s="15" t="s">
        <v>1115</v>
      </c>
      <c r="AE179" s="15" t="s">
        <v>891</v>
      </c>
      <c r="AF179" s="15" t="s">
        <v>891</v>
      </c>
    </row>
    <row r="180" spans="1:32" s="4" customFormat="1" x14ac:dyDescent="0.3">
      <c r="A180" s="16">
        <v>891780111</v>
      </c>
      <c r="B180" s="16" t="s">
        <v>55</v>
      </c>
      <c r="C180" s="14" t="s">
        <v>57</v>
      </c>
      <c r="D180" s="16" t="s">
        <v>61</v>
      </c>
      <c r="E180" s="1" t="s">
        <v>291</v>
      </c>
      <c r="F180" s="16" t="s">
        <v>62</v>
      </c>
      <c r="G180" s="1" t="s">
        <v>62</v>
      </c>
      <c r="H180" s="1" t="s">
        <v>74</v>
      </c>
      <c r="I180" s="9">
        <v>9247000</v>
      </c>
      <c r="J180" s="1">
        <v>0</v>
      </c>
      <c r="K180" s="2">
        <v>0</v>
      </c>
      <c r="L180" s="2">
        <v>0</v>
      </c>
      <c r="M180" s="31">
        <f t="shared" si="3"/>
        <v>9247000</v>
      </c>
      <c r="N180" s="1">
        <v>36555376</v>
      </c>
      <c r="O180" s="1" t="s">
        <v>558</v>
      </c>
      <c r="P180" s="1" t="s">
        <v>804</v>
      </c>
      <c r="Q180" s="3">
        <v>44951</v>
      </c>
      <c r="R180" s="3">
        <v>44951</v>
      </c>
      <c r="S180" s="3">
        <v>45084</v>
      </c>
      <c r="T180" s="3" t="s">
        <v>1208</v>
      </c>
      <c r="U180" s="30">
        <v>0</v>
      </c>
      <c r="V180" s="9">
        <v>0</v>
      </c>
      <c r="W180" s="9">
        <v>9247000</v>
      </c>
      <c r="X180" s="33">
        <v>4.5112781954887216E-2</v>
      </c>
      <c r="Y180" s="1">
        <v>36564011</v>
      </c>
      <c r="Z180" s="1" t="s">
        <v>932</v>
      </c>
      <c r="AA180" s="1" t="s">
        <v>892</v>
      </c>
      <c r="AB180" s="1" t="s">
        <v>892</v>
      </c>
      <c r="AC180" s="3" t="s">
        <v>1208</v>
      </c>
      <c r="AD180" s="15" t="s">
        <v>1116</v>
      </c>
      <c r="AE180" s="15" t="s">
        <v>891</v>
      </c>
      <c r="AF180" s="15" t="s">
        <v>891</v>
      </c>
    </row>
    <row r="181" spans="1:32" s="4" customFormat="1" x14ac:dyDescent="0.3">
      <c r="A181" s="16">
        <v>891780111</v>
      </c>
      <c r="B181" s="16" t="s">
        <v>55</v>
      </c>
      <c r="C181" s="14" t="s">
        <v>57</v>
      </c>
      <c r="D181" s="16" t="s">
        <v>61</v>
      </c>
      <c r="E181" s="1" t="s">
        <v>292</v>
      </c>
      <c r="F181" s="16" t="s">
        <v>62</v>
      </c>
      <c r="G181" s="1" t="s">
        <v>62</v>
      </c>
      <c r="H181" s="1" t="s">
        <v>74</v>
      </c>
      <c r="I181" s="9">
        <v>13253000</v>
      </c>
      <c r="J181" s="1">
        <v>0</v>
      </c>
      <c r="K181" s="2">
        <v>0</v>
      </c>
      <c r="L181" s="2">
        <v>0</v>
      </c>
      <c r="M181" s="31">
        <f t="shared" si="3"/>
        <v>13253000</v>
      </c>
      <c r="N181" s="1">
        <v>1064804291</v>
      </c>
      <c r="O181" s="1" t="s">
        <v>559</v>
      </c>
      <c r="P181" s="1" t="s">
        <v>805</v>
      </c>
      <c r="Q181" s="3">
        <v>44951</v>
      </c>
      <c r="R181" s="3">
        <v>44951</v>
      </c>
      <c r="S181" s="3">
        <v>45084</v>
      </c>
      <c r="T181" s="3" t="s">
        <v>1208</v>
      </c>
      <c r="U181" s="30">
        <v>0</v>
      </c>
      <c r="V181" s="9">
        <v>0</v>
      </c>
      <c r="W181" s="9">
        <v>13253000</v>
      </c>
      <c r="X181" s="33">
        <v>4.5112781954887216E-2</v>
      </c>
      <c r="Y181" s="1">
        <v>85152695</v>
      </c>
      <c r="Z181" s="1" t="s">
        <v>929</v>
      </c>
      <c r="AA181" s="1" t="s">
        <v>892</v>
      </c>
      <c r="AB181" s="1" t="s">
        <v>892</v>
      </c>
      <c r="AC181" s="3" t="s">
        <v>1208</v>
      </c>
      <c r="AD181" s="15" t="s">
        <v>1117</v>
      </c>
      <c r="AE181" s="15" t="s">
        <v>891</v>
      </c>
      <c r="AF181" s="15" t="s">
        <v>891</v>
      </c>
    </row>
    <row r="182" spans="1:32" s="4" customFormat="1" x14ac:dyDescent="0.3">
      <c r="A182" s="16">
        <v>891780111</v>
      </c>
      <c r="B182" s="16" t="s">
        <v>55</v>
      </c>
      <c r="C182" s="14" t="s">
        <v>57</v>
      </c>
      <c r="D182" s="16" t="s">
        <v>61</v>
      </c>
      <c r="E182" s="1" t="s">
        <v>293</v>
      </c>
      <c r="F182" s="16" t="s">
        <v>62</v>
      </c>
      <c r="G182" s="1" t="s">
        <v>62</v>
      </c>
      <c r="H182" s="1" t="s">
        <v>74</v>
      </c>
      <c r="I182" s="9">
        <v>9247000</v>
      </c>
      <c r="J182" s="1">
        <v>0</v>
      </c>
      <c r="K182" s="2">
        <v>0</v>
      </c>
      <c r="L182" s="2">
        <v>0</v>
      </c>
      <c r="M182" s="31">
        <f t="shared" si="3"/>
        <v>9247000</v>
      </c>
      <c r="N182" s="1">
        <v>1148701328</v>
      </c>
      <c r="O182" s="1" t="s">
        <v>560</v>
      </c>
      <c r="P182" s="1" t="s">
        <v>806</v>
      </c>
      <c r="Q182" s="3">
        <v>44951</v>
      </c>
      <c r="R182" s="3">
        <v>44951</v>
      </c>
      <c r="S182" s="3">
        <v>45084</v>
      </c>
      <c r="T182" s="3" t="s">
        <v>1208</v>
      </c>
      <c r="U182" s="30">
        <v>0</v>
      </c>
      <c r="V182" s="9">
        <v>0</v>
      </c>
      <c r="W182" s="9">
        <v>9247000</v>
      </c>
      <c r="X182" s="33">
        <v>4.5112781954887216E-2</v>
      </c>
      <c r="Y182" s="1">
        <v>57297693</v>
      </c>
      <c r="Z182" s="1" t="s">
        <v>914</v>
      </c>
      <c r="AA182" s="1" t="s">
        <v>892</v>
      </c>
      <c r="AB182" s="1" t="s">
        <v>892</v>
      </c>
      <c r="AC182" s="3" t="s">
        <v>1208</v>
      </c>
      <c r="AD182" s="15" t="s">
        <v>1118</v>
      </c>
      <c r="AE182" s="15" t="s">
        <v>891</v>
      </c>
      <c r="AF182" s="15" t="s">
        <v>891</v>
      </c>
    </row>
    <row r="183" spans="1:32" s="4" customFormat="1" x14ac:dyDescent="0.3">
      <c r="A183" s="16">
        <v>891780111</v>
      </c>
      <c r="B183" s="16" t="s">
        <v>55</v>
      </c>
      <c r="C183" s="14" t="s">
        <v>57</v>
      </c>
      <c r="D183" s="16" t="s">
        <v>61</v>
      </c>
      <c r="E183" s="1" t="s">
        <v>294</v>
      </c>
      <c r="F183" s="16" t="s">
        <v>62</v>
      </c>
      <c r="G183" s="1" t="s">
        <v>62</v>
      </c>
      <c r="H183" s="1" t="s">
        <v>74</v>
      </c>
      <c r="I183" s="9">
        <v>9183000</v>
      </c>
      <c r="J183" s="1">
        <v>0</v>
      </c>
      <c r="K183" s="2">
        <v>0</v>
      </c>
      <c r="L183" s="2">
        <v>0</v>
      </c>
      <c r="M183" s="31">
        <f t="shared" si="3"/>
        <v>9183000</v>
      </c>
      <c r="N183" s="1">
        <v>1083040669</v>
      </c>
      <c r="O183" s="1" t="s">
        <v>561</v>
      </c>
      <c r="P183" s="1" t="s">
        <v>807</v>
      </c>
      <c r="Q183" s="3">
        <v>44951</v>
      </c>
      <c r="R183" s="3">
        <v>44951</v>
      </c>
      <c r="S183" s="3">
        <v>45084</v>
      </c>
      <c r="T183" s="3" t="s">
        <v>1208</v>
      </c>
      <c r="U183" s="30">
        <v>0</v>
      </c>
      <c r="V183" s="9">
        <v>0</v>
      </c>
      <c r="W183" s="9">
        <v>9183000</v>
      </c>
      <c r="X183" s="33">
        <v>4.5112781954887216E-2</v>
      </c>
      <c r="Y183" s="1">
        <v>36564011</v>
      </c>
      <c r="Z183" s="1" t="s">
        <v>932</v>
      </c>
      <c r="AA183" s="1" t="s">
        <v>892</v>
      </c>
      <c r="AB183" s="1" t="s">
        <v>892</v>
      </c>
      <c r="AC183" s="3" t="s">
        <v>1208</v>
      </c>
      <c r="AD183" s="15" t="s">
        <v>1119</v>
      </c>
      <c r="AE183" s="15" t="s">
        <v>891</v>
      </c>
      <c r="AF183" s="15" t="s">
        <v>891</v>
      </c>
    </row>
    <row r="184" spans="1:32" s="4" customFormat="1" x14ac:dyDescent="0.3">
      <c r="A184" s="16">
        <v>891780111</v>
      </c>
      <c r="B184" s="16" t="s">
        <v>55</v>
      </c>
      <c r="C184" s="14" t="s">
        <v>57</v>
      </c>
      <c r="D184" s="16" t="s">
        <v>61</v>
      </c>
      <c r="E184" s="1" t="s">
        <v>295</v>
      </c>
      <c r="F184" s="16" t="s">
        <v>62</v>
      </c>
      <c r="G184" s="1" t="s">
        <v>62</v>
      </c>
      <c r="H184" s="1" t="s">
        <v>74</v>
      </c>
      <c r="I184" s="9">
        <v>17617000</v>
      </c>
      <c r="J184" s="1">
        <v>0</v>
      </c>
      <c r="K184" s="2">
        <v>0</v>
      </c>
      <c r="L184" s="2">
        <v>0</v>
      </c>
      <c r="M184" s="31">
        <f t="shared" si="3"/>
        <v>17617000</v>
      </c>
      <c r="N184" s="1">
        <v>1102838856</v>
      </c>
      <c r="O184" s="1" t="s">
        <v>562</v>
      </c>
      <c r="P184" s="1" t="s">
        <v>808</v>
      </c>
      <c r="Q184" s="3">
        <v>44951</v>
      </c>
      <c r="R184" s="3">
        <v>44951</v>
      </c>
      <c r="S184" s="3">
        <v>45093</v>
      </c>
      <c r="T184" s="3" t="s">
        <v>1208</v>
      </c>
      <c r="U184" s="30">
        <v>0</v>
      </c>
      <c r="V184" s="9">
        <v>0</v>
      </c>
      <c r="W184" s="9">
        <v>17617000</v>
      </c>
      <c r="X184" s="33">
        <v>4.2253521126760563E-2</v>
      </c>
      <c r="Y184" s="1">
        <v>85455983</v>
      </c>
      <c r="Z184" s="1" t="s">
        <v>894</v>
      </c>
      <c r="AA184" s="1" t="s">
        <v>892</v>
      </c>
      <c r="AB184" s="1" t="s">
        <v>892</v>
      </c>
      <c r="AC184" s="3" t="s">
        <v>1208</v>
      </c>
      <c r="AD184" s="15" t="s">
        <v>1120</v>
      </c>
      <c r="AE184" s="15" t="s">
        <v>891</v>
      </c>
      <c r="AF184" s="15" t="s">
        <v>891</v>
      </c>
    </row>
    <row r="185" spans="1:32" s="4" customFormat="1" x14ac:dyDescent="0.3">
      <c r="A185" s="16">
        <v>891780111</v>
      </c>
      <c r="B185" s="16" t="s">
        <v>55</v>
      </c>
      <c r="C185" s="14" t="s">
        <v>57</v>
      </c>
      <c r="D185" s="16" t="s">
        <v>61</v>
      </c>
      <c r="E185" s="1" t="s">
        <v>296</v>
      </c>
      <c r="F185" s="16" t="s">
        <v>62</v>
      </c>
      <c r="G185" s="1" t="s">
        <v>62</v>
      </c>
      <c r="H185" s="1" t="s">
        <v>74</v>
      </c>
      <c r="I185" s="9">
        <v>17113000</v>
      </c>
      <c r="J185" s="1">
        <v>0</v>
      </c>
      <c r="K185" s="2">
        <v>0</v>
      </c>
      <c r="L185" s="2">
        <v>0</v>
      </c>
      <c r="M185" s="31">
        <f t="shared" si="3"/>
        <v>17113000</v>
      </c>
      <c r="N185" s="1">
        <v>1082920567</v>
      </c>
      <c r="O185" s="1" t="s">
        <v>563</v>
      </c>
      <c r="P185" s="1" t="s">
        <v>809</v>
      </c>
      <c r="Q185" s="3">
        <v>44951</v>
      </c>
      <c r="R185" s="3">
        <v>44951</v>
      </c>
      <c r="S185" s="3">
        <v>45093</v>
      </c>
      <c r="T185" s="3" t="s">
        <v>1208</v>
      </c>
      <c r="U185" s="30">
        <v>0</v>
      </c>
      <c r="V185" s="9">
        <v>0</v>
      </c>
      <c r="W185" s="9">
        <v>17113000</v>
      </c>
      <c r="X185" s="33">
        <v>4.2253521126760563E-2</v>
      </c>
      <c r="Y185" s="1">
        <v>93400727</v>
      </c>
      <c r="Z185" s="1" t="s">
        <v>895</v>
      </c>
      <c r="AA185" s="1" t="s">
        <v>892</v>
      </c>
      <c r="AB185" s="1" t="s">
        <v>892</v>
      </c>
      <c r="AC185" s="3" t="s">
        <v>1208</v>
      </c>
      <c r="AD185" s="15" t="s">
        <v>1121</v>
      </c>
      <c r="AE185" s="15" t="s">
        <v>891</v>
      </c>
      <c r="AF185" s="15" t="s">
        <v>891</v>
      </c>
    </row>
    <row r="186" spans="1:32" s="4" customFormat="1" x14ac:dyDescent="0.3">
      <c r="A186" s="16">
        <v>891780111</v>
      </c>
      <c r="B186" s="16" t="s">
        <v>55</v>
      </c>
      <c r="C186" s="14" t="s">
        <v>57</v>
      </c>
      <c r="D186" s="16" t="s">
        <v>61</v>
      </c>
      <c r="E186" s="1" t="s">
        <v>297</v>
      </c>
      <c r="F186" s="16" t="s">
        <v>62</v>
      </c>
      <c r="G186" s="1" t="s">
        <v>62</v>
      </c>
      <c r="H186" s="1" t="s">
        <v>74</v>
      </c>
      <c r="I186" s="9">
        <v>16887000</v>
      </c>
      <c r="J186" s="1">
        <v>0</v>
      </c>
      <c r="K186" s="2">
        <v>0</v>
      </c>
      <c r="L186" s="2">
        <v>0</v>
      </c>
      <c r="M186" s="31">
        <f t="shared" si="3"/>
        <v>16887000</v>
      </c>
      <c r="N186" s="1">
        <v>36666112</v>
      </c>
      <c r="O186" s="1" t="s">
        <v>564</v>
      </c>
      <c r="P186" s="1" t="s">
        <v>810</v>
      </c>
      <c r="Q186" s="3">
        <v>44951</v>
      </c>
      <c r="R186" s="3">
        <v>44951</v>
      </c>
      <c r="S186" s="3">
        <v>45093</v>
      </c>
      <c r="T186" s="3" t="s">
        <v>1208</v>
      </c>
      <c r="U186" s="30">
        <v>0</v>
      </c>
      <c r="V186" s="9">
        <v>0</v>
      </c>
      <c r="W186" s="9">
        <v>16887000</v>
      </c>
      <c r="X186" s="33">
        <v>4.2253521126760563E-2</v>
      </c>
      <c r="Y186" s="1">
        <v>26668285</v>
      </c>
      <c r="Z186" s="1" t="s">
        <v>919</v>
      </c>
      <c r="AA186" s="1" t="s">
        <v>892</v>
      </c>
      <c r="AB186" s="1" t="s">
        <v>892</v>
      </c>
      <c r="AC186" s="3" t="s">
        <v>1208</v>
      </c>
      <c r="AD186" s="15" t="s">
        <v>1122</v>
      </c>
      <c r="AE186" s="15" t="s">
        <v>891</v>
      </c>
      <c r="AF186" s="15" t="s">
        <v>891</v>
      </c>
    </row>
    <row r="187" spans="1:32" s="4" customFormat="1" x14ac:dyDescent="0.3">
      <c r="A187" s="16">
        <v>891780111</v>
      </c>
      <c r="B187" s="16" t="s">
        <v>55</v>
      </c>
      <c r="C187" s="14" t="s">
        <v>57</v>
      </c>
      <c r="D187" s="16" t="s">
        <v>61</v>
      </c>
      <c r="E187" s="1" t="s">
        <v>298</v>
      </c>
      <c r="F187" s="16" t="s">
        <v>62</v>
      </c>
      <c r="G187" s="1" t="s">
        <v>62</v>
      </c>
      <c r="H187" s="1" t="s">
        <v>74</v>
      </c>
      <c r="I187" s="9">
        <v>8550000</v>
      </c>
      <c r="J187" s="1">
        <v>0</v>
      </c>
      <c r="K187" s="2">
        <v>0</v>
      </c>
      <c r="L187" s="2">
        <v>0</v>
      </c>
      <c r="M187" s="31">
        <f t="shared" si="3"/>
        <v>8550000</v>
      </c>
      <c r="N187" s="1">
        <v>57437742</v>
      </c>
      <c r="O187" s="1" t="s">
        <v>565</v>
      </c>
      <c r="P187" s="1" t="s">
        <v>811</v>
      </c>
      <c r="Q187" s="3">
        <v>44951</v>
      </c>
      <c r="R187" s="3">
        <v>44951</v>
      </c>
      <c r="S187" s="3">
        <v>45084</v>
      </c>
      <c r="T187" s="3" t="s">
        <v>1208</v>
      </c>
      <c r="U187" s="30">
        <v>0</v>
      </c>
      <c r="V187" s="9">
        <v>0</v>
      </c>
      <c r="W187" s="9">
        <v>8550000</v>
      </c>
      <c r="X187" s="33">
        <v>4.5112781954887216E-2</v>
      </c>
      <c r="Y187" s="1">
        <v>45507423</v>
      </c>
      <c r="Z187" s="1" t="s">
        <v>924</v>
      </c>
      <c r="AA187" s="1" t="s">
        <v>892</v>
      </c>
      <c r="AB187" s="1" t="s">
        <v>892</v>
      </c>
      <c r="AC187" s="3" t="s">
        <v>1208</v>
      </c>
      <c r="AD187" s="15" t="s">
        <v>1123</v>
      </c>
      <c r="AE187" s="15" t="s">
        <v>891</v>
      </c>
      <c r="AF187" s="15" t="s">
        <v>891</v>
      </c>
    </row>
    <row r="188" spans="1:32" s="4" customFormat="1" x14ac:dyDescent="0.3">
      <c r="A188" s="16">
        <v>891780111</v>
      </c>
      <c r="B188" s="16" t="s">
        <v>55</v>
      </c>
      <c r="C188" s="14" t="s">
        <v>57</v>
      </c>
      <c r="D188" s="16" t="s">
        <v>61</v>
      </c>
      <c r="E188" s="1" t="s">
        <v>299</v>
      </c>
      <c r="F188" s="16" t="s">
        <v>62</v>
      </c>
      <c r="G188" s="1" t="s">
        <v>62</v>
      </c>
      <c r="H188" s="1" t="s">
        <v>74</v>
      </c>
      <c r="I188" s="9">
        <v>30500000</v>
      </c>
      <c r="J188" s="1">
        <v>0</v>
      </c>
      <c r="K188" s="2">
        <v>0</v>
      </c>
      <c r="L188" s="2">
        <v>0</v>
      </c>
      <c r="M188" s="31">
        <f t="shared" si="3"/>
        <v>30500000</v>
      </c>
      <c r="N188" s="1">
        <v>7603745</v>
      </c>
      <c r="O188" s="1" t="s">
        <v>566</v>
      </c>
      <c r="P188" s="1" t="s">
        <v>812</v>
      </c>
      <c r="Q188" s="3">
        <v>44951</v>
      </c>
      <c r="R188" s="3">
        <v>44951</v>
      </c>
      <c r="S188" s="3">
        <v>45093</v>
      </c>
      <c r="T188" s="3" t="s">
        <v>1208</v>
      </c>
      <c r="U188" s="30">
        <v>0</v>
      </c>
      <c r="V188" s="9">
        <v>0</v>
      </c>
      <c r="W188" s="9">
        <v>30500000</v>
      </c>
      <c r="X188" s="33">
        <v>4.2253521126760563E-2</v>
      </c>
      <c r="Y188" s="1">
        <v>12621405</v>
      </c>
      <c r="Z188" s="1" t="s">
        <v>893</v>
      </c>
      <c r="AA188" s="1" t="s">
        <v>892</v>
      </c>
      <c r="AB188" s="1" t="s">
        <v>892</v>
      </c>
      <c r="AC188" s="3" t="s">
        <v>1208</v>
      </c>
      <c r="AD188" s="15" t="s">
        <v>1124</v>
      </c>
      <c r="AE188" s="15" t="s">
        <v>891</v>
      </c>
      <c r="AF188" s="15" t="s">
        <v>891</v>
      </c>
    </row>
    <row r="189" spans="1:32" s="4" customFormat="1" x14ac:dyDescent="0.3">
      <c r="A189" s="16">
        <v>891780111</v>
      </c>
      <c r="B189" s="16" t="s">
        <v>55</v>
      </c>
      <c r="C189" s="14" t="s">
        <v>57</v>
      </c>
      <c r="D189" s="16" t="s">
        <v>61</v>
      </c>
      <c r="E189" s="1" t="s">
        <v>300</v>
      </c>
      <c r="F189" s="16" t="s">
        <v>62</v>
      </c>
      <c r="G189" s="1" t="s">
        <v>62</v>
      </c>
      <c r="H189" s="1" t="s">
        <v>74</v>
      </c>
      <c r="I189" s="9">
        <v>9943000</v>
      </c>
      <c r="J189" s="1">
        <v>0</v>
      </c>
      <c r="K189" s="2">
        <v>0</v>
      </c>
      <c r="L189" s="2">
        <v>0</v>
      </c>
      <c r="M189" s="31">
        <f t="shared" si="3"/>
        <v>9943000</v>
      </c>
      <c r="N189" s="1">
        <v>39049110</v>
      </c>
      <c r="O189" s="1" t="s">
        <v>567</v>
      </c>
      <c r="P189" s="1" t="s">
        <v>813</v>
      </c>
      <c r="Q189" s="3">
        <v>44951</v>
      </c>
      <c r="R189" s="3">
        <v>44951</v>
      </c>
      <c r="S189" s="3">
        <v>45093</v>
      </c>
      <c r="T189" s="3" t="s">
        <v>1208</v>
      </c>
      <c r="U189" s="30">
        <v>0</v>
      </c>
      <c r="V189" s="9">
        <v>0</v>
      </c>
      <c r="W189" s="9">
        <v>9943000</v>
      </c>
      <c r="X189" s="33">
        <v>4.2253521126760563E-2</v>
      </c>
      <c r="Y189" s="1">
        <v>7631392</v>
      </c>
      <c r="Z189" s="1" t="s">
        <v>916</v>
      </c>
      <c r="AA189" s="1" t="s">
        <v>892</v>
      </c>
      <c r="AB189" s="1" t="s">
        <v>892</v>
      </c>
      <c r="AC189" s="3" t="s">
        <v>1208</v>
      </c>
      <c r="AD189" s="15" t="s">
        <v>1125</v>
      </c>
      <c r="AE189" s="15" t="s">
        <v>891</v>
      </c>
      <c r="AF189" s="15" t="s">
        <v>891</v>
      </c>
    </row>
    <row r="190" spans="1:32" s="4" customFormat="1" x14ac:dyDescent="0.3">
      <c r="A190" s="16">
        <v>891780111</v>
      </c>
      <c r="B190" s="16" t="s">
        <v>55</v>
      </c>
      <c r="C190" s="14" t="s">
        <v>57</v>
      </c>
      <c r="D190" s="16" t="s">
        <v>61</v>
      </c>
      <c r="E190" s="1" t="s">
        <v>301</v>
      </c>
      <c r="F190" s="16" t="s">
        <v>62</v>
      </c>
      <c r="G190" s="1" t="s">
        <v>62</v>
      </c>
      <c r="H190" s="1" t="s">
        <v>74</v>
      </c>
      <c r="I190" s="9">
        <v>14840000</v>
      </c>
      <c r="J190" s="1">
        <v>0</v>
      </c>
      <c r="K190" s="2">
        <v>0</v>
      </c>
      <c r="L190" s="2">
        <v>0</v>
      </c>
      <c r="M190" s="31">
        <f t="shared" si="3"/>
        <v>14840000</v>
      </c>
      <c r="N190" s="1">
        <v>1082981735</v>
      </c>
      <c r="O190" s="1" t="s">
        <v>568</v>
      </c>
      <c r="P190" s="1" t="s">
        <v>814</v>
      </c>
      <c r="Q190" s="3">
        <v>44951</v>
      </c>
      <c r="R190" s="3">
        <v>44951</v>
      </c>
      <c r="S190" s="3">
        <v>45093</v>
      </c>
      <c r="T190" s="3" t="s">
        <v>1208</v>
      </c>
      <c r="U190" s="30">
        <v>0</v>
      </c>
      <c r="V190" s="9">
        <v>0</v>
      </c>
      <c r="W190" s="9">
        <v>14840000</v>
      </c>
      <c r="X190" s="33">
        <v>4.2253521126760563E-2</v>
      </c>
      <c r="Y190" s="1">
        <v>26668285</v>
      </c>
      <c r="Z190" s="1" t="s">
        <v>919</v>
      </c>
      <c r="AA190" s="1" t="s">
        <v>892</v>
      </c>
      <c r="AB190" s="1" t="s">
        <v>892</v>
      </c>
      <c r="AC190" s="3" t="s">
        <v>1208</v>
      </c>
      <c r="AD190" s="15" t="s">
        <v>1126</v>
      </c>
      <c r="AE190" s="15" t="s">
        <v>891</v>
      </c>
      <c r="AF190" s="15" t="s">
        <v>891</v>
      </c>
    </row>
    <row r="191" spans="1:32" s="4" customFormat="1" x14ac:dyDescent="0.3">
      <c r="A191" s="16">
        <v>891780111</v>
      </c>
      <c r="B191" s="16" t="s">
        <v>55</v>
      </c>
      <c r="C191" s="14" t="s">
        <v>57</v>
      </c>
      <c r="D191" s="16" t="s">
        <v>61</v>
      </c>
      <c r="E191" s="1" t="s">
        <v>302</v>
      </c>
      <c r="F191" s="16" t="s">
        <v>62</v>
      </c>
      <c r="G191" s="1" t="s">
        <v>62</v>
      </c>
      <c r="H191" s="1" t="s">
        <v>74</v>
      </c>
      <c r="I191" s="9">
        <v>13253000</v>
      </c>
      <c r="J191" s="1">
        <v>0</v>
      </c>
      <c r="K191" s="2">
        <v>0</v>
      </c>
      <c r="L191" s="2">
        <v>0</v>
      </c>
      <c r="M191" s="31">
        <f t="shared" si="3"/>
        <v>13253000</v>
      </c>
      <c r="N191" s="1">
        <v>57414091</v>
      </c>
      <c r="O191" s="1" t="s">
        <v>569</v>
      </c>
      <c r="P191" s="1" t="s">
        <v>815</v>
      </c>
      <c r="Q191" s="3">
        <v>44951</v>
      </c>
      <c r="R191" s="3">
        <v>44951</v>
      </c>
      <c r="S191" s="3">
        <v>45084</v>
      </c>
      <c r="T191" s="3" t="s">
        <v>1208</v>
      </c>
      <c r="U191" s="30">
        <v>0</v>
      </c>
      <c r="V191" s="9">
        <v>0</v>
      </c>
      <c r="W191" s="9">
        <v>13253000</v>
      </c>
      <c r="X191" s="33">
        <v>4.5112781954887216E-2</v>
      </c>
      <c r="Y191" s="1">
        <v>36557666</v>
      </c>
      <c r="Z191" s="1" t="s">
        <v>925</v>
      </c>
      <c r="AA191" s="1" t="s">
        <v>892</v>
      </c>
      <c r="AB191" s="1" t="s">
        <v>892</v>
      </c>
      <c r="AC191" s="3" t="s">
        <v>1208</v>
      </c>
      <c r="AD191" s="15" t="s">
        <v>1127</v>
      </c>
      <c r="AE191" s="15" t="s">
        <v>891</v>
      </c>
      <c r="AF191" s="15" t="s">
        <v>891</v>
      </c>
    </row>
    <row r="192" spans="1:32" s="4" customFormat="1" x14ac:dyDescent="0.3">
      <c r="A192" s="16">
        <v>891780111</v>
      </c>
      <c r="B192" s="16" t="s">
        <v>55</v>
      </c>
      <c r="C192" s="14" t="s">
        <v>57</v>
      </c>
      <c r="D192" s="16" t="s">
        <v>61</v>
      </c>
      <c r="E192" s="1" t="s">
        <v>303</v>
      </c>
      <c r="F192" s="16" t="s">
        <v>62</v>
      </c>
      <c r="G192" s="1" t="s">
        <v>62</v>
      </c>
      <c r="H192" s="1" t="s">
        <v>74</v>
      </c>
      <c r="I192" s="9">
        <v>14673000</v>
      </c>
      <c r="J192" s="1">
        <v>0</v>
      </c>
      <c r="K192" s="2">
        <v>0</v>
      </c>
      <c r="L192" s="2">
        <v>0</v>
      </c>
      <c r="M192" s="31">
        <f t="shared" si="3"/>
        <v>14673000</v>
      </c>
      <c r="N192" s="1">
        <v>1004278346</v>
      </c>
      <c r="O192" s="1" t="s">
        <v>570</v>
      </c>
      <c r="P192" s="1" t="s">
        <v>816</v>
      </c>
      <c r="Q192" s="3">
        <v>44951</v>
      </c>
      <c r="R192" s="3">
        <v>44951</v>
      </c>
      <c r="S192" s="3">
        <v>45084</v>
      </c>
      <c r="T192" s="3" t="s">
        <v>1208</v>
      </c>
      <c r="U192" s="30">
        <v>0</v>
      </c>
      <c r="V192" s="9">
        <v>0</v>
      </c>
      <c r="W192" s="9">
        <v>14673000</v>
      </c>
      <c r="X192" s="33">
        <v>4.5112781954887216E-2</v>
      </c>
      <c r="Y192" s="1">
        <v>1082868728</v>
      </c>
      <c r="Z192" s="1" t="s">
        <v>923</v>
      </c>
      <c r="AA192" s="1" t="s">
        <v>892</v>
      </c>
      <c r="AB192" s="1" t="s">
        <v>892</v>
      </c>
      <c r="AC192" s="3" t="s">
        <v>1208</v>
      </c>
      <c r="AD192" s="15" t="s">
        <v>1128</v>
      </c>
      <c r="AE192" s="15" t="s">
        <v>891</v>
      </c>
      <c r="AF192" s="15" t="s">
        <v>891</v>
      </c>
    </row>
    <row r="193" spans="1:32" s="4" customFormat="1" x14ac:dyDescent="0.3">
      <c r="A193" s="16">
        <v>891780111</v>
      </c>
      <c r="B193" s="16" t="s">
        <v>55</v>
      </c>
      <c r="C193" s="14" t="s">
        <v>57</v>
      </c>
      <c r="D193" s="16" t="s">
        <v>61</v>
      </c>
      <c r="E193" s="1" t="s">
        <v>304</v>
      </c>
      <c r="F193" s="16" t="s">
        <v>62</v>
      </c>
      <c r="G193" s="1" t="s">
        <v>62</v>
      </c>
      <c r="H193" s="1" t="s">
        <v>74</v>
      </c>
      <c r="I193" s="9">
        <v>20000000</v>
      </c>
      <c r="J193" s="1">
        <v>0</v>
      </c>
      <c r="K193" s="2">
        <v>0</v>
      </c>
      <c r="L193" s="2">
        <v>0</v>
      </c>
      <c r="M193" s="31">
        <f t="shared" si="3"/>
        <v>20000000</v>
      </c>
      <c r="N193" s="1">
        <v>85460949</v>
      </c>
      <c r="O193" s="1" t="s">
        <v>571</v>
      </c>
      <c r="P193" s="1" t="s">
        <v>817</v>
      </c>
      <c r="Q193" s="3">
        <v>44951</v>
      </c>
      <c r="R193" s="3">
        <v>44951</v>
      </c>
      <c r="S193" s="3">
        <v>45093</v>
      </c>
      <c r="T193" s="3" t="s">
        <v>1208</v>
      </c>
      <c r="U193" s="30">
        <v>0</v>
      </c>
      <c r="V193" s="9">
        <v>0</v>
      </c>
      <c r="W193" s="9">
        <v>20000000</v>
      </c>
      <c r="X193" s="33">
        <v>4.2253521126760563E-2</v>
      </c>
      <c r="Y193" s="1">
        <v>12621405</v>
      </c>
      <c r="Z193" s="1" t="s">
        <v>893</v>
      </c>
      <c r="AA193" s="1" t="s">
        <v>892</v>
      </c>
      <c r="AB193" s="1" t="s">
        <v>892</v>
      </c>
      <c r="AC193" s="3" t="s">
        <v>1208</v>
      </c>
      <c r="AD193" s="15" t="s">
        <v>1129</v>
      </c>
      <c r="AE193" s="15" t="s">
        <v>891</v>
      </c>
      <c r="AF193" s="15" t="s">
        <v>891</v>
      </c>
    </row>
    <row r="194" spans="1:32" s="4" customFormat="1" x14ac:dyDescent="0.3">
      <c r="A194" s="16">
        <v>891780111</v>
      </c>
      <c r="B194" s="16" t="s">
        <v>55</v>
      </c>
      <c r="C194" s="14" t="s">
        <v>57</v>
      </c>
      <c r="D194" s="16" t="s">
        <v>61</v>
      </c>
      <c r="E194" s="1" t="s">
        <v>305</v>
      </c>
      <c r="F194" s="16" t="s">
        <v>62</v>
      </c>
      <c r="G194" s="1" t="s">
        <v>62</v>
      </c>
      <c r="H194" s="1" t="s">
        <v>74</v>
      </c>
      <c r="I194" s="9">
        <v>9943000</v>
      </c>
      <c r="J194" s="1">
        <v>0</v>
      </c>
      <c r="K194" s="2">
        <v>0</v>
      </c>
      <c r="L194" s="2">
        <v>0</v>
      </c>
      <c r="M194" s="31">
        <f t="shared" si="3"/>
        <v>9943000</v>
      </c>
      <c r="N194" s="1">
        <v>1082903939</v>
      </c>
      <c r="O194" s="1" t="s">
        <v>572</v>
      </c>
      <c r="P194" s="1" t="s">
        <v>818</v>
      </c>
      <c r="Q194" s="3">
        <v>44951</v>
      </c>
      <c r="R194" s="3">
        <v>44951</v>
      </c>
      <c r="S194" s="3">
        <v>45093</v>
      </c>
      <c r="T194" s="3" t="s">
        <v>1208</v>
      </c>
      <c r="U194" s="30">
        <v>0</v>
      </c>
      <c r="V194" s="9">
        <v>0</v>
      </c>
      <c r="W194" s="9">
        <v>9943000</v>
      </c>
      <c r="X194" s="33">
        <v>4.2253521126760563E-2</v>
      </c>
      <c r="Y194" s="1">
        <v>7631392</v>
      </c>
      <c r="Z194" s="1" t="s">
        <v>916</v>
      </c>
      <c r="AA194" s="1" t="s">
        <v>892</v>
      </c>
      <c r="AB194" s="1" t="s">
        <v>892</v>
      </c>
      <c r="AC194" s="3" t="s">
        <v>1208</v>
      </c>
      <c r="AD194" s="15" t="s">
        <v>1130</v>
      </c>
      <c r="AE194" s="15" t="s">
        <v>891</v>
      </c>
      <c r="AF194" s="15" t="s">
        <v>891</v>
      </c>
    </row>
    <row r="195" spans="1:32" s="4" customFormat="1" x14ac:dyDescent="0.3">
      <c r="A195" s="16">
        <v>891780111</v>
      </c>
      <c r="B195" s="16" t="s">
        <v>55</v>
      </c>
      <c r="C195" s="14" t="s">
        <v>57</v>
      </c>
      <c r="D195" s="16" t="s">
        <v>61</v>
      </c>
      <c r="E195" s="1" t="s">
        <v>306</v>
      </c>
      <c r="F195" s="16" t="s">
        <v>62</v>
      </c>
      <c r="G195" s="1" t="s">
        <v>62</v>
      </c>
      <c r="H195" s="1" t="s">
        <v>74</v>
      </c>
      <c r="I195" s="9">
        <v>9943000</v>
      </c>
      <c r="J195" s="1">
        <v>0</v>
      </c>
      <c r="K195" s="2">
        <v>0</v>
      </c>
      <c r="L195" s="2">
        <v>0</v>
      </c>
      <c r="M195" s="31">
        <f t="shared" si="3"/>
        <v>9943000</v>
      </c>
      <c r="N195" s="1">
        <v>1119816783</v>
      </c>
      <c r="O195" s="1" t="s">
        <v>573</v>
      </c>
      <c r="P195" s="1" t="s">
        <v>819</v>
      </c>
      <c r="Q195" s="3">
        <v>44951</v>
      </c>
      <c r="R195" s="3">
        <v>44951</v>
      </c>
      <c r="S195" s="3">
        <v>45093</v>
      </c>
      <c r="T195" s="3" t="s">
        <v>1208</v>
      </c>
      <c r="U195" s="30">
        <v>0</v>
      </c>
      <c r="V195" s="9">
        <v>0</v>
      </c>
      <c r="W195" s="9">
        <v>9943000</v>
      </c>
      <c r="X195" s="33">
        <v>4.2253521126760563E-2</v>
      </c>
      <c r="Y195" s="1">
        <v>7631392</v>
      </c>
      <c r="Z195" s="1" t="s">
        <v>916</v>
      </c>
      <c r="AA195" s="1" t="s">
        <v>892</v>
      </c>
      <c r="AB195" s="1" t="s">
        <v>892</v>
      </c>
      <c r="AC195" s="3" t="s">
        <v>1208</v>
      </c>
      <c r="AD195" s="15" t="s">
        <v>1131</v>
      </c>
      <c r="AE195" s="15" t="s">
        <v>891</v>
      </c>
      <c r="AF195" s="15" t="s">
        <v>891</v>
      </c>
    </row>
    <row r="196" spans="1:32" s="4" customFormat="1" x14ac:dyDescent="0.3">
      <c r="A196" s="16">
        <v>891780111</v>
      </c>
      <c r="B196" s="16" t="s">
        <v>55</v>
      </c>
      <c r="C196" s="14" t="s">
        <v>57</v>
      </c>
      <c r="D196" s="16" t="s">
        <v>61</v>
      </c>
      <c r="E196" s="1" t="s">
        <v>307</v>
      </c>
      <c r="F196" s="16" t="s">
        <v>62</v>
      </c>
      <c r="G196" s="1" t="s">
        <v>62</v>
      </c>
      <c r="H196" s="1" t="s">
        <v>74</v>
      </c>
      <c r="I196" s="9">
        <v>2700000</v>
      </c>
      <c r="J196" s="1">
        <v>0</v>
      </c>
      <c r="K196" s="2">
        <v>0</v>
      </c>
      <c r="L196" s="2">
        <v>0</v>
      </c>
      <c r="M196" s="31">
        <f t="shared" si="3"/>
        <v>2700000</v>
      </c>
      <c r="N196" s="1">
        <v>57293236</v>
      </c>
      <c r="O196" s="1" t="s">
        <v>574</v>
      </c>
      <c r="P196" s="1" t="s">
        <v>820</v>
      </c>
      <c r="Q196" s="3">
        <v>44951</v>
      </c>
      <c r="R196" s="3">
        <v>44951</v>
      </c>
      <c r="S196" s="3">
        <v>44957</v>
      </c>
      <c r="T196" s="3" t="s">
        <v>1208</v>
      </c>
      <c r="U196" s="30">
        <v>0</v>
      </c>
      <c r="V196" s="9">
        <v>0</v>
      </c>
      <c r="W196" s="9">
        <v>2700000</v>
      </c>
      <c r="X196" s="33">
        <v>1</v>
      </c>
      <c r="Y196" s="1">
        <v>41947381</v>
      </c>
      <c r="Z196" s="1" t="s">
        <v>897</v>
      </c>
      <c r="AA196" s="1" t="s">
        <v>892</v>
      </c>
      <c r="AB196" s="1" t="s">
        <v>892</v>
      </c>
      <c r="AC196" s="3" t="s">
        <v>1208</v>
      </c>
      <c r="AD196" s="15" t="s">
        <v>1132</v>
      </c>
      <c r="AE196" s="15" t="s">
        <v>891</v>
      </c>
      <c r="AF196" s="15" t="s">
        <v>891</v>
      </c>
    </row>
    <row r="197" spans="1:32" s="4" customFormat="1" x14ac:dyDescent="0.3">
      <c r="A197" s="16">
        <v>891780111</v>
      </c>
      <c r="B197" s="16" t="s">
        <v>55</v>
      </c>
      <c r="C197" s="14" t="s">
        <v>57</v>
      </c>
      <c r="D197" s="16" t="s">
        <v>61</v>
      </c>
      <c r="E197" s="1" t="s">
        <v>308</v>
      </c>
      <c r="F197" s="16" t="s">
        <v>62</v>
      </c>
      <c r="G197" s="1" t="s">
        <v>62</v>
      </c>
      <c r="H197" s="1" t="s">
        <v>74</v>
      </c>
      <c r="I197" s="9">
        <v>24500000</v>
      </c>
      <c r="J197" s="1">
        <v>0</v>
      </c>
      <c r="K197" s="2">
        <v>0</v>
      </c>
      <c r="L197" s="2">
        <v>0</v>
      </c>
      <c r="M197" s="31">
        <f t="shared" si="3"/>
        <v>24500000</v>
      </c>
      <c r="N197" s="1">
        <v>1082984896</v>
      </c>
      <c r="O197" s="1" t="s">
        <v>575</v>
      </c>
      <c r="P197" s="1" t="s">
        <v>821</v>
      </c>
      <c r="Q197" s="3">
        <v>44951</v>
      </c>
      <c r="R197" s="3">
        <v>44951</v>
      </c>
      <c r="S197" s="3">
        <v>45138</v>
      </c>
      <c r="T197" s="3" t="s">
        <v>1208</v>
      </c>
      <c r="U197" s="30">
        <v>0</v>
      </c>
      <c r="V197" s="9">
        <v>0</v>
      </c>
      <c r="W197" s="9">
        <v>24500000</v>
      </c>
      <c r="X197" s="33">
        <v>3.2085561497326207E-2</v>
      </c>
      <c r="Y197" s="1">
        <v>1082870070</v>
      </c>
      <c r="Z197" s="1" t="s">
        <v>933</v>
      </c>
      <c r="AA197" s="1" t="s">
        <v>892</v>
      </c>
      <c r="AB197" s="1" t="s">
        <v>892</v>
      </c>
      <c r="AC197" s="3" t="s">
        <v>1208</v>
      </c>
      <c r="AD197" s="15" t="s">
        <v>1133</v>
      </c>
      <c r="AE197" s="15" t="s">
        <v>891</v>
      </c>
      <c r="AF197" s="15" t="s">
        <v>891</v>
      </c>
    </row>
    <row r="198" spans="1:32" s="4" customFormat="1" x14ac:dyDescent="0.3">
      <c r="A198" s="16">
        <v>891780111</v>
      </c>
      <c r="B198" s="16" t="s">
        <v>55</v>
      </c>
      <c r="C198" s="14" t="s">
        <v>57</v>
      </c>
      <c r="D198" s="16" t="s">
        <v>61</v>
      </c>
      <c r="E198" s="1" t="s">
        <v>309</v>
      </c>
      <c r="F198" s="16" t="s">
        <v>62</v>
      </c>
      <c r="G198" s="1" t="s">
        <v>62</v>
      </c>
      <c r="H198" s="1" t="s">
        <v>74</v>
      </c>
      <c r="I198" s="9">
        <v>6800000</v>
      </c>
      <c r="J198" s="1">
        <v>0</v>
      </c>
      <c r="K198" s="2">
        <v>0</v>
      </c>
      <c r="L198" s="2">
        <v>0</v>
      </c>
      <c r="M198" s="31">
        <f t="shared" si="3"/>
        <v>6800000</v>
      </c>
      <c r="N198" s="1">
        <v>1114816077</v>
      </c>
      <c r="O198" s="1" t="s">
        <v>576</v>
      </c>
      <c r="P198" s="1" t="s">
        <v>822</v>
      </c>
      <c r="Q198" s="3">
        <v>44951</v>
      </c>
      <c r="R198" s="3">
        <v>44951</v>
      </c>
      <c r="S198" s="3">
        <v>44985</v>
      </c>
      <c r="T198" s="3" t="s">
        <v>1208</v>
      </c>
      <c r="U198" s="30">
        <v>0</v>
      </c>
      <c r="V198" s="9">
        <v>0</v>
      </c>
      <c r="W198" s="9">
        <v>6800000</v>
      </c>
      <c r="X198" s="33">
        <v>0.17647058823529413</v>
      </c>
      <c r="Y198" s="1">
        <v>1082870070</v>
      </c>
      <c r="Z198" s="1" t="s">
        <v>933</v>
      </c>
      <c r="AA198" s="1" t="s">
        <v>892</v>
      </c>
      <c r="AB198" s="1" t="s">
        <v>892</v>
      </c>
      <c r="AC198" s="3" t="s">
        <v>1208</v>
      </c>
      <c r="AD198" s="15" t="s">
        <v>1134</v>
      </c>
      <c r="AE198" s="15" t="s">
        <v>891</v>
      </c>
      <c r="AF198" s="15" t="s">
        <v>891</v>
      </c>
    </row>
    <row r="199" spans="1:32" s="4" customFormat="1" x14ac:dyDescent="0.3">
      <c r="A199" s="16">
        <v>891780111</v>
      </c>
      <c r="B199" s="16" t="s">
        <v>55</v>
      </c>
      <c r="C199" s="14" t="s">
        <v>57</v>
      </c>
      <c r="D199" s="16" t="s">
        <v>61</v>
      </c>
      <c r="E199" s="1" t="s">
        <v>310</v>
      </c>
      <c r="F199" s="16" t="s">
        <v>62</v>
      </c>
      <c r="G199" s="1" t="s">
        <v>62</v>
      </c>
      <c r="H199" s="1" t="s">
        <v>74</v>
      </c>
      <c r="I199" s="9">
        <v>18400000</v>
      </c>
      <c r="J199" s="1">
        <v>0</v>
      </c>
      <c r="K199" s="2">
        <v>0</v>
      </c>
      <c r="L199" s="2">
        <v>0</v>
      </c>
      <c r="M199" s="31">
        <f t="shared" si="3"/>
        <v>18400000</v>
      </c>
      <c r="N199" s="1">
        <v>7601321</v>
      </c>
      <c r="O199" s="1" t="s">
        <v>577</v>
      </c>
      <c r="P199" s="1" t="s">
        <v>823</v>
      </c>
      <c r="Q199" s="3">
        <v>44951</v>
      </c>
      <c r="R199" s="3">
        <v>44951</v>
      </c>
      <c r="S199" s="3">
        <v>45138</v>
      </c>
      <c r="T199" s="3" t="s">
        <v>1208</v>
      </c>
      <c r="U199" s="30">
        <v>0</v>
      </c>
      <c r="V199" s="9">
        <v>0</v>
      </c>
      <c r="W199" s="9">
        <v>18400000</v>
      </c>
      <c r="X199" s="33">
        <v>3.2085561497326207E-2</v>
      </c>
      <c r="Y199" s="1">
        <v>85471791</v>
      </c>
      <c r="Z199" s="1" t="s">
        <v>934</v>
      </c>
      <c r="AA199" s="1" t="s">
        <v>892</v>
      </c>
      <c r="AB199" s="1" t="s">
        <v>892</v>
      </c>
      <c r="AC199" s="3" t="s">
        <v>1208</v>
      </c>
      <c r="AD199" s="15" t="s">
        <v>1135</v>
      </c>
      <c r="AE199" s="15" t="s">
        <v>891</v>
      </c>
      <c r="AF199" s="15" t="s">
        <v>891</v>
      </c>
    </row>
    <row r="200" spans="1:32" s="4" customFormat="1" x14ac:dyDescent="0.3">
      <c r="A200" s="16">
        <v>891780111</v>
      </c>
      <c r="B200" s="16" t="s">
        <v>55</v>
      </c>
      <c r="C200" s="14" t="s">
        <v>57</v>
      </c>
      <c r="D200" s="16" t="s">
        <v>61</v>
      </c>
      <c r="E200" s="1" t="s">
        <v>311</v>
      </c>
      <c r="F200" s="16" t="s">
        <v>62</v>
      </c>
      <c r="G200" s="1" t="s">
        <v>62</v>
      </c>
      <c r="H200" s="1" t="s">
        <v>74</v>
      </c>
      <c r="I200" s="9">
        <v>17500000</v>
      </c>
      <c r="J200" s="1">
        <v>0</v>
      </c>
      <c r="K200" s="2">
        <v>0</v>
      </c>
      <c r="L200" s="2">
        <v>0</v>
      </c>
      <c r="M200" s="31">
        <f t="shared" si="3"/>
        <v>17500000</v>
      </c>
      <c r="N200" s="1">
        <v>1052983008</v>
      </c>
      <c r="O200" s="1" t="s">
        <v>578</v>
      </c>
      <c r="P200" s="1" t="s">
        <v>824</v>
      </c>
      <c r="Q200" s="3">
        <v>44951</v>
      </c>
      <c r="R200" s="3">
        <v>44951</v>
      </c>
      <c r="S200" s="3">
        <v>45138</v>
      </c>
      <c r="T200" s="3" t="s">
        <v>1208</v>
      </c>
      <c r="U200" s="30">
        <v>0</v>
      </c>
      <c r="V200" s="9">
        <v>0</v>
      </c>
      <c r="W200" s="9">
        <v>17500000</v>
      </c>
      <c r="X200" s="33">
        <v>3.2085561497326207E-2</v>
      </c>
      <c r="Y200" s="1">
        <v>1082870070</v>
      </c>
      <c r="Z200" s="1" t="s">
        <v>933</v>
      </c>
      <c r="AA200" s="1" t="s">
        <v>892</v>
      </c>
      <c r="AB200" s="1" t="s">
        <v>892</v>
      </c>
      <c r="AC200" s="3" t="s">
        <v>1208</v>
      </c>
      <c r="AD200" s="15" t="s">
        <v>1136</v>
      </c>
      <c r="AE200" s="15" t="s">
        <v>891</v>
      </c>
      <c r="AF200" s="15" t="s">
        <v>891</v>
      </c>
    </row>
    <row r="201" spans="1:32" s="4" customFormat="1" x14ac:dyDescent="0.3">
      <c r="A201" s="16">
        <v>891780111</v>
      </c>
      <c r="B201" s="16" t="s">
        <v>55</v>
      </c>
      <c r="C201" s="14" t="s">
        <v>57</v>
      </c>
      <c r="D201" s="16" t="s">
        <v>61</v>
      </c>
      <c r="E201" s="1" t="s">
        <v>312</v>
      </c>
      <c r="F201" s="16" t="s">
        <v>62</v>
      </c>
      <c r="G201" s="1" t="s">
        <v>62</v>
      </c>
      <c r="H201" s="1" t="s">
        <v>74</v>
      </c>
      <c r="I201" s="9">
        <v>17500000</v>
      </c>
      <c r="J201" s="1">
        <v>0</v>
      </c>
      <c r="K201" s="2">
        <v>0</v>
      </c>
      <c r="L201" s="2">
        <v>0</v>
      </c>
      <c r="M201" s="31">
        <f t="shared" si="3"/>
        <v>17500000</v>
      </c>
      <c r="N201" s="1">
        <v>1082925230</v>
      </c>
      <c r="O201" s="1" t="s">
        <v>579</v>
      </c>
      <c r="P201" s="1" t="s">
        <v>825</v>
      </c>
      <c r="Q201" s="3">
        <v>44951</v>
      </c>
      <c r="R201" s="3">
        <v>44951</v>
      </c>
      <c r="S201" s="3">
        <v>45138</v>
      </c>
      <c r="T201" s="3" t="s">
        <v>1208</v>
      </c>
      <c r="U201" s="30">
        <v>0</v>
      </c>
      <c r="V201" s="9">
        <v>0</v>
      </c>
      <c r="W201" s="9">
        <v>17500000</v>
      </c>
      <c r="X201" s="33">
        <v>3.2085561497326207E-2</v>
      </c>
      <c r="Y201" s="1">
        <v>1082870070</v>
      </c>
      <c r="Z201" s="1" t="s">
        <v>933</v>
      </c>
      <c r="AA201" s="1" t="s">
        <v>892</v>
      </c>
      <c r="AB201" s="1" t="s">
        <v>892</v>
      </c>
      <c r="AC201" s="3" t="s">
        <v>1208</v>
      </c>
      <c r="AD201" s="15" t="s">
        <v>1137</v>
      </c>
      <c r="AE201" s="15" t="s">
        <v>891</v>
      </c>
      <c r="AF201" s="15" t="s">
        <v>891</v>
      </c>
    </row>
    <row r="202" spans="1:32" s="4" customFormat="1" x14ac:dyDescent="0.3">
      <c r="A202" s="16">
        <v>891780111</v>
      </c>
      <c r="B202" s="16" t="s">
        <v>55</v>
      </c>
      <c r="C202" s="14" t="s">
        <v>57</v>
      </c>
      <c r="D202" s="16" t="s">
        <v>61</v>
      </c>
      <c r="E202" s="1" t="s">
        <v>313</v>
      </c>
      <c r="F202" s="16" t="s">
        <v>62</v>
      </c>
      <c r="G202" s="1" t="s">
        <v>62</v>
      </c>
      <c r="H202" s="1" t="s">
        <v>74</v>
      </c>
      <c r="I202" s="9">
        <v>17200000</v>
      </c>
      <c r="J202" s="1">
        <v>0</v>
      </c>
      <c r="K202" s="2">
        <v>0</v>
      </c>
      <c r="L202" s="2">
        <v>0</v>
      </c>
      <c r="M202" s="31">
        <f t="shared" si="3"/>
        <v>17200000</v>
      </c>
      <c r="N202" s="1">
        <v>1083021213</v>
      </c>
      <c r="O202" s="1" t="s">
        <v>580</v>
      </c>
      <c r="P202" s="1" t="s">
        <v>826</v>
      </c>
      <c r="Q202" s="3">
        <v>44951</v>
      </c>
      <c r="R202" s="3">
        <v>44951</v>
      </c>
      <c r="S202" s="3">
        <v>45138</v>
      </c>
      <c r="T202" s="3" t="s">
        <v>1208</v>
      </c>
      <c r="U202" s="30">
        <v>0</v>
      </c>
      <c r="V202" s="9">
        <v>0</v>
      </c>
      <c r="W202" s="9">
        <v>17200000</v>
      </c>
      <c r="X202" s="33">
        <v>3.2085561497326207E-2</v>
      </c>
      <c r="Y202" s="1">
        <v>36722626</v>
      </c>
      <c r="Z202" s="1" t="s">
        <v>935</v>
      </c>
      <c r="AA202" s="1" t="s">
        <v>892</v>
      </c>
      <c r="AB202" s="1" t="s">
        <v>892</v>
      </c>
      <c r="AC202" s="3" t="s">
        <v>1208</v>
      </c>
      <c r="AD202" s="15" t="s">
        <v>1138</v>
      </c>
      <c r="AE202" s="15" t="s">
        <v>891</v>
      </c>
      <c r="AF202" s="15" t="s">
        <v>891</v>
      </c>
    </row>
    <row r="203" spans="1:32" s="4" customFormat="1" x14ac:dyDescent="0.3">
      <c r="A203" s="16">
        <v>891780111</v>
      </c>
      <c r="B203" s="16" t="s">
        <v>55</v>
      </c>
      <c r="C203" s="14" t="s">
        <v>57</v>
      </c>
      <c r="D203" s="16" t="s">
        <v>61</v>
      </c>
      <c r="E203" s="1" t="s">
        <v>314</v>
      </c>
      <c r="F203" s="16" t="s">
        <v>62</v>
      </c>
      <c r="G203" s="1" t="s">
        <v>62</v>
      </c>
      <c r="H203" s="1" t="s">
        <v>74</v>
      </c>
      <c r="I203" s="9">
        <v>22750000</v>
      </c>
      <c r="J203" s="1">
        <v>0</v>
      </c>
      <c r="K203" s="2">
        <v>0</v>
      </c>
      <c r="L203" s="2">
        <v>0</v>
      </c>
      <c r="M203" s="31">
        <f t="shared" si="3"/>
        <v>22750000</v>
      </c>
      <c r="N203" s="1">
        <v>84457585</v>
      </c>
      <c r="O203" s="1" t="s">
        <v>581</v>
      </c>
      <c r="P203" s="1" t="s">
        <v>827</v>
      </c>
      <c r="Q203" s="3">
        <v>44951</v>
      </c>
      <c r="R203" s="3">
        <v>44951</v>
      </c>
      <c r="S203" s="3">
        <v>45138</v>
      </c>
      <c r="T203" s="3" t="s">
        <v>1208</v>
      </c>
      <c r="U203" s="30">
        <v>0</v>
      </c>
      <c r="V203" s="9">
        <v>0</v>
      </c>
      <c r="W203" s="9">
        <v>22750000</v>
      </c>
      <c r="X203" s="33">
        <v>3.2085561497326207E-2</v>
      </c>
      <c r="Y203" s="1">
        <v>85471791</v>
      </c>
      <c r="Z203" s="1" t="s">
        <v>934</v>
      </c>
      <c r="AA203" s="1" t="s">
        <v>892</v>
      </c>
      <c r="AB203" s="1" t="s">
        <v>892</v>
      </c>
      <c r="AC203" s="3" t="s">
        <v>1208</v>
      </c>
      <c r="AD203" s="15" t="s">
        <v>1139</v>
      </c>
      <c r="AE203" s="15" t="s">
        <v>891</v>
      </c>
      <c r="AF203" s="15" t="s">
        <v>891</v>
      </c>
    </row>
    <row r="204" spans="1:32" s="4" customFormat="1" x14ac:dyDescent="0.3">
      <c r="A204" s="16">
        <v>891780111</v>
      </c>
      <c r="B204" s="16" t="s">
        <v>55</v>
      </c>
      <c r="C204" s="14" t="s">
        <v>57</v>
      </c>
      <c r="D204" s="16" t="s">
        <v>61</v>
      </c>
      <c r="E204" s="1" t="s">
        <v>315</v>
      </c>
      <c r="F204" s="16" t="s">
        <v>62</v>
      </c>
      <c r="G204" s="1" t="s">
        <v>62</v>
      </c>
      <c r="H204" s="1" t="s">
        <v>74</v>
      </c>
      <c r="I204" s="9">
        <v>20125000</v>
      </c>
      <c r="J204" s="1">
        <v>0</v>
      </c>
      <c r="K204" s="2">
        <v>0</v>
      </c>
      <c r="L204" s="2">
        <v>0</v>
      </c>
      <c r="M204" s="31">
        <f t="shared" si="3"/>
        <v>20125000</v>
      </c>
      <c r="N204" s="1">
        <v>1083014411</v>
      </c>
      <c r="O204" s="1" t="s">
        <v>582</v>
      </c>
      <c r="P204" s="1" t="s">
        <v>828</v>
      </c>
      <c r="Q204" s="3">
        <v>44951</v>
      </c>
      <c r="R204" s="3">
        <v>44951</v>
      </c>
      <c r="S204" s="3">
        <v>45138</v>
      </c>
      <c r="T204" s="3" t="s">
        <v>1208</v>
      </c>
      <c r="U204" s="30">
        <v>0</v>
      </c>
      <c r="V204" s="9">
        <v>0</v>
      </c>
      <c r="W204" s="9">
        <v>20125000</v>
      </c>
      <c r="X204" s="33">
        <v>3.2085561497326207E-2</v>
      </c>
      <c r="Y204" s="1">
        <v>1082870070</v>
      </c>
      <c r="Z204" s="1" t="s">
        <v>933</v>
      </c>
      <c r="AA204" s="1" t="s">
        <v>892</v>
      </c>
      <c r="AB204" s="1" t="s">
        <v>892</v>
      </c>
      <c r="AC204" s="3" t="s">
        <v>1208</v>
      </c>
      <c r="AD204" s="15" t="s">
        <v>1140</v>
      </c>
      <c r="AE204" s="15" t="s">
        <v>891</v>
      </c>
      <c r="AF204" s="15" t="s">
        <v>891</v>
      </c>
    </row>
    <row r="205" spans="1:32" s="4" customFormat="1" x14ac:dyDescent="0.3">
      <c r="A205" s="16">
        <v>891780111</v>
      </c>
      <c r="B205" s="16" t="s">
        <v>55</v>
      </c>
      <c r="C205" s="14" t="s">
        <v>57</v>
      </c>
      <c r="D205" s="16" t="s">
        <v>61</v>
      </c>
      <c r="E205" s="1" t="s">
        <v>316</v>
      </c>
      <c r="F205" s="16" t="s">
        <v>62</v>
      </c>
      <c r="G205" s="1" t="s">
        <v>62</v>
      </c>
      <c r="H205" s="1" t="s">
        <v>74</v>
      </c>
      <c r="I205" s="9">
        <v>13000000</v>
      </c>
      <c r="J205" s="1">
        <v>0</v>
      </c>
      <c r="K205" s="2">
        <v>0</v>
      </c>
      <c r="L205" s="2">
        <v>0</v>
      </c>
      <c r="M205" s="31">
        <f t="shared" si="3"/>
        <v>13000000</v>
      </c>
      <c r="N205" s="1">
        <v>1018493051</v>
      </c>
      <c r="O205" s="1" t="s">
        <v>583</v>
      </c>
      <c r="P205" s="1" t="s">
        <v>829</v>
      </c>
      <c r="Q205" s="3">
        <v>44951</v>
      </c>
      <c r="R205" s="3">
        <v>44951</v>
      </c>
      <c r="S205" s="3">
        <v>45138</v>
      </c>
      <c r="T205" s="3" t="s">
        <v>1208</v>
      </c>
      <c r="U205" s="30">
        <v>0</v>
      </c>
      <c r="V205" s="9">
        <v>0</v>
      </c>
      <c r="W205" s="9">
        <v>13000000</v>
      </c>
      <c r="X205" s="33">
        <v>3.2085561497326207E-2</v>
      </c>
      <c r="Y205" s="1">
        <v>1082870070</v>
      </c>
      <c r="Z205" s="1" t="s">
        <v>933</v>
      </c>
      <c r="AA205" s="1" t="s">
        <v>892</v>
      </c>
      <c r="AB205" s="1" t="s">
        <v>892</v>
      </c>
      <c r="AC205" s="3" t="s">
        <v>1208</v>
      </c>
      <c r="AD205" s="15" t="s">
        <v>1141</v>
      </c>
      <c r="AE205" s="15" t="s">
        <v>891</v>
      </c>
      <c r="AF205" s="15" t="s">
        <v>891</v>
      </c>
    </row>
    <row r="206" spans="1:32" s="4" customFormat="1" x14ac:dyDescent="0.3">
      <c r="A206" s="16">
        <v>891780111</v>
      </c>
      <c r="B206" s="16" t="s">
        <v>55</v>
      </c>
      <c r="C206" s="14" t="s">
        <v>57</v>
      </c>
      <c r="D206" s="16" t="s">
        <v>61</v>
      </c>
      <c r="E206" s="1" t="s">
        <v>317</v>
      </c>
      <c r="F206" s="16" t="s">
        <v>62</v>
      </c>
      <c r="G206" s="1" t="s">
        <v>62</v>
      </c>
      <c r="H206" s="1" t="s">
        <v>74</v>
      </c>
      <c r="I206" s="9">
        <v>20125000</v>
      </c>
      <c r="J206" s="1">
        <v>0</v>
      </c>
      <c r="K206" s="2">
        <v>0</v>
      </c>
      <c r="L206" s="2">
        <v>0</v>
      </c>
      <c r="M206" s="31">
        <f t="shared" si="3"/>
        <v>20125000</v>
      </c>
      <c r="N206" s="1">
        <v>1082941708</v>
      </c>
      <c r="O206" s="1" t="s">
        <v>584</v>
      </c>
      <c r="P206" s="1" t="s">
        <v>828</v>
      </c>
      <c r="Q206" s="3">
        <v>44951</v>
      </c>
      <c r="R206" s="3">
        <v>44951</v>
      </c>
      <c r="S206" s="3">
        <v>45138</v>
      </c>
      <c r="T206" s="3" t="s">
        <v>1208</v>
      </c>
      <c r="U206" s="30">
        <v>0</v>
      </c>
      <c r="V206" s="9">
        <v>0</v>
      </c>
      <c r="W206" s="9">
        <v>20125000</v>
      </c>
      <c r="X206" s="33">
        <v>3.2085561497326207E-2</v>
      </c>
      <c r="Y206" s="1">
        <v>1082870070</v>
      </c>
      <c r="Z206" s="1" t="s">
        <v>933</v>
      </c>
      <c r="AA206" s="1" t="s">
        <v>892</v>
      </c>
      <c r="AB206" s="1" t="s">
        <v>892</v>
      </c>
      <c r="AC206" s="3" t="s">
        <v>1208</v>
      </c>
      <c r="AD206" s="15" t="s">
        <v>1142</v>
      </c>
      <c r="AE206" s="15" t="s">
        <v>891</v>
      </c>
      <c r="AF206" s="15" t="s">
        <v>891</v>
      </c>
    </row>
    <row r="207" spans="1:32" s="4" customFormat="1" x14ac:dyDescent="0.3">
      <c r="A207" s="16">
        <v>891780111</v>
      </c>
      <c r="B207" s="16" t="s">
        <v>55</v>
      </c>
      <c r="C207" s="14" t="s">
        <v>57</v>
      </c>
      <c r="D207" s="16" t="s">
        <v>61</v>
      </c>
      <c r="E207" s="1" t="s">
        <v>318</v>
      </c>
      <c r="F207" s="16" t="s">
        <v>62</v>
      </c>
      <c r="G207" s="1" t="s">
        <v>62</v>
      </c>
      <c r="H207" s="1" t="s">
        <v>74</v>
      </c>
      <c r="I207" s="9">
        <v>16000000</v>
      </c>
      <c r="J207" s="1">
        <v>0</v>
      </c>
      <c r="K207" s="2">
        <v>0</v>
      </c>
      <c r="L207" s="2">
        <v>0</v>
      </c>
      <c r="M207" s="31">
        <f t="shared" si="3"/>
        <v>16000000</v>
      </c>
      <c r="N207" s="1">
        <v>4979940</v>
      </c>
      <c r="O207" s="1" t="s">
        <v>585</v>
      </c>
      <c r="P207" s="1" t="s">
        <v>830</v>
      </c>
      <c r="Q207" s="3">
        <v>44951</v>
      </c>
      <c r="R207" s="3">
        <v>44951</v>
      </c>
      <c r="S207" s="3">
        <v>45138</v>
      </c>
      <c r="T207" s="3" t="s">
        <v>1208</v>
      </c>
      <c r="U207" s="30">
        <v>0</v>
      </c>
      <c r="V207" s="9">
        <v>0</v>
      </c>
      <c r="W207" s="9">
        <v>16000000</v>
      </c>
      <c r="X207" s="33">
        <v>3.2085561497326207E-2</v>
      </c>
      <c r="Y207" s="1">
        <v>36722626</v>
      </c>
      <c r="Z207" s="1" t="s">
        <v>935</v>
      </c>
      <c r="AA207" s="1" t="s">
        <v>892</v>
      </c>
      <c r="AB207" s="1" t="s">
        <v>892</v>
      </c>
      <c r="AC207" s="3" t="s">
        <v>1208</v>
      </c>
      <c r="AD207" s="15" t="s">
        <v>1143</v>
      </c>
      <c r="AE207" s="15" t="s">
        <v>891</v>
      </c>
      <c r="AF207" s="15" t="s">
        <v>891</v>
      </c>
    </row>
    <row r="208" spans="1:32" s="4" customFormat="1" x14ac:dyDescent="0.3">
      <c r="A208" s="16">
        <v>891780111</v>
      </c>
      <c r="B208" s="16" t="s">
        <v>55</v>
      </c>
      <c r="C208" s="14" t="s">
        <v>57</v>
      </c>
      <c r="D208" s="16" t="s">
        <v>61</v>
      </c>
      <c r="E208" s="1" t="s">
        <v>319</v>
      </c>
      <c r="F208" s="16" t="s">
        <v>62</v>
      </c>
      <c r="G208" s="1" t="s">
        <v>62</v>
      </c>
      <c r="H208" s="1" t="s">
        <v>74</v>
      </c>
      <c r="I208" s="9">
        <v>18900000</v>
      </c>
      <c r="J208" s="1">
        <v>0</v>
      </c>
      <c r="K208" s="2">
        <v>0</v>
      </c>
      <c r="L208" s="2">
        <v>0</v>
      </c>
      <c r="M208" s="31">
        <f t="shared" si="3"/>
        <v>18900000</v>
      </c>
      <c r="N208" s="1">
        <v>1082999611</v>
      </c>
      <c r="O208" s="1" t="s">
        <v>586</v>
      </c>
      <c r="P208" s="1" t="s">
        <v>831</v>
      </c>
      <c r="Q208" s="3">
        <v>44952</v>
      </c>
      <c r="R208" s="3">
        <v>44952</v>
      </c>
      <c r="S208" s="3">
        <v>45138</v>
      </c>
      <c r="T208" s="3" t="s">
        <v>1208</v>
      </c>
      <c r="U208" s="30">
        <v>0</v>
      </c>
      <c r="V208" s="9">
        <v>0</v>
      </c>
      <c r="W208" s="9">
        <v>18900000</v>
      </c>
      <c r="X208" s="33">
        <v>2.6881720430107527E-2</v>
      </c>
      <c r="Y208" s="1">
        <v>85449357</v>
      </c>
      <c r="Z208" s="1" t="s">
        <v>902</v>
      </c>
      <c r="AA208" s="1" t="s">
        <v>892</v>
      </c>
      <c r="AB208" s="1" t="s">
        <v>892</v>
      </c>
      <c r="AC208" s="3" t="s">
        <v>1208</v>
      </c>
      <c r="AD208" s="15" t="s">
        <v>1144</v>
      </c>
      <c r="AE208" s="15" t="s">
        <v>891</v>
      </c>
      <c r="AF208" s="15" t="s">
        <v>891</v>
      </c>
    </row>
    <row r="209" spans="1:32" s="4" customFormat="1" x14ac:dyDescent="0.3">
      <c r="A209" s="16">
        <v>891780111</v>
      </c>
      <c r="B209" s="16" t="s">
        <v>55</v>
      </c>
      <c r="C209" s="14" t="s">
        <v>57</v>
      </c>
      <c r="D209" s="16" t="s">
        <v>61</v>
      </c>
      <c r="E209" s="1" t="s">
        <v>320</v>
      </c>
      <c r="F209" s="16" t="s">
        <v>62</v>
      </c>
      <c r="G209" s="1" t="s">
        <v>62</v>
      </c>
      <c r="H209" s="1" t="s">
        <v>74</v>
      </c>
      <c r="I209" s="9">
        <v>14200000</v>
      </c>
      <c r="J209" s="1">
        <v>0</v>
      </c>
      <c r="K209" s="2">
        <v>0</v>
      </c>
      <c r="L209" s="2">
        <v>0</v>
      </c>
      <c r="M209" s="31">
        <f t="shared" si="3"/>
        <v>14200000</v>
      </c>
      <c r="N209" s="1">
        <v>1221976238</v>
      </c>
      <c r="O209" s="1" t="s">
        <v>587</v>
      </c>
      <c r="P209" s="1" t="s">
        <v>832</v>
      </c>
      <c r="Q209" s="3">
        <v>44952</v>
      </c>
      <c r="R209" s="3">
        <v>44952</v>
      </c>
      <c r="S209" s="3">
        <v>45138</v>
      </c>
      <c r="T209" s="3" t="s">
        <v>1208</v>
      </c>
      <c r="U209" s="30">
        <v>0</v>
      </c>
      <c r="V209" s="9">
        <v>0</v>
      </c>
      <c r="W209" s="9">
        <v>14200000</v>
      </c>
      <c r="X209" s="33">
        <v>2.6881720430107527E-2</v>
      </c>
      <c r="Y209" s="1">
        <v>36722626</v>
      </c>
      <c r="Z209" s="1" t="s">
        <v>935</v>
      </c>
      <c r="AA209" s="1" t="s">
        <v>892</v>
      </c>
      <c r="AB209" s="1" t="s">
        <v>892</v>
      </c>
      <c r="AC209" s="3" t="s">
        <v>1208</v>
      </c>
      <c r="AD209" s="15" t="s">
        <v>1145</v>
      </c>
      <c r="AE209" s="15" t="s">
        <v>891</v>
      </c>
      <c r="AF209" s="15" t="s">
        <v>891</v>
      </c>
    </row>
    <row r="210" spans="1:32" s="4" customFormat="1" x14ac:dyDescent="0.3">
      <c r="A210" s="16">
        <v>891780111</v>
      </c>
      <c r="B210" s="16" t="s">
        <v>55</v>
      </c>
      <c r="C210" s="14" t="s">
        <v>57</v>
      </c>
      <c r="D210" s="16" t="s">
        <v>61</v>
      </c>
      <c r="E210" s="1" t="s">
        <v>321</v>
      </c>
      <c r="F210" s="16" t="s">
        <v>62</v>
      </c>
      <c r="G210" s="1" t="s">
        <v>62</v>
      </c>
      <c r="H210" s="1" t="s">
        <v>74</v>
      </c>
      <c r="I210" s="9">
        <v>20400000</v>
      </c>
      <c r="J210" s="1">
        <v>0</v>
      </c>
      <c r="K210" s="2">
        <v>0</v>
      </c>
      <c r="L210" s="2">
        <v>0</v>
      </c>
      <c r="M210" s="31">
        <f t="shared" ref="M210:M271" si="4">I210+K210-L210</f>
        <v>20400000</v>
      </c>
      <c r="N210" s="1">
        <v>72006198</v>
      </c>
      <c r="O210" s="1" t="s">
        <v>588</v>
      </c>
      <c r="P210" s="1" t="s">
        <v>833</v>
      </c>
      <c r="Q210" s="3">
        <v>44952</v>
      </c>
      <c r="R210" s="3">
        <v>44952</v>
      </c>
      <c r="S210" s="3">
        <v>45107</v>
      </c>
      <c r="T210" s="3" t="s">
        <v>1208</v>
      </c>
      <c r="U210" s="30">
        <v>0</v>
      </c>
      <c r="V210" s="9">
        <v>0</v>
      </c>
      <c r="W210" s="9">
        <v>20400000</v>
      </c>
      <c r="X210" s="33">
        <v>3.2258064516129031E-2</v>
      </c>
      <c r="Y210" s="1">
        <v>1082870070</v>
      </c>
      <c r="Z210" s="1" t="s">
        <v>933</v>
      </c>
      <c r="AA210" s="1" t="s">
        <v>892</v>
      </c>
      <c r="AB210" s="1" t="s">
        <v>892</v>
      </c>
      <c r="AC210" s="3" t="s">
        <v>1208</v>
      </c>
      <c r="AD210" s="15" t="s">
        <v>1146</v>
      </c>
      <c r="AE210" s="15" t="s">
        <v>891</v>
      </c>
      <c r="AF210" s="15" t="s">
        <v>891</v>
      </c>
    </row>
    <row r="211" spans="1:32" s="4" customFormat="1" x14ac:dyDescent="0.3">
      <c r="A211" s="16">
        <v>891780111</v>
      </c>
      <c r="B211" s="16" t="s">
        <v>55</v>
      </c>
      <c r="C211" s="14" t="s">
        <v>57</v>
      </c>
      <c r="D211" s="16" t="s">
        <v>61</v>
      </c>
      <c r="E211" s="1" t="s">
        <v>322</v>
      </c>
      <c r="F211" s="16" t="s">
        <v>62</v>
      </c>
      <c r="G211" s="1" t="s">
        <v>62</v>
      </c>
      <c r="H211" s="1" t="s">
        <v>74</v>
      </c>
      <c r="I211" s="9">
        <v>18900000</v>
      </c>
      <c r="J211" s="1">
        <v>0</v>
      </c>
      <c r="K211" s="2">
        <v>0</v>
      </c>
      <c r="L211" s="2">
        <v>0</v>
      </c>
      <c r="M211" s="31">
        <f t="shared" si="4"/>
        <v>18900000</v>
      </c>
      <c r="N211" s="1">
        <v>1082927824</v>
      </c>
      <c r="O211" s="1" t="s">
        <v>589</v>
      </c>
      <c r="P211" s="1" t="s">
        <v>834</v>
      </c>
      <c r="Q211" s="3">
        <v>44952</v>
      </c>
      <c r="R211" s="3">
        <v>44952</v>
      </c>
      <c r="S211" s="3">
        <v>45138</v>
      </c>
      <c r="T211" s="3" t="s">
        <v>1208</v>
      </c>
      <c r="U211" s="30">
        <v>0</v>
      </c>
      <c r="V211" s="9">
        <v>0</v>
      </c>
      <c r="W211" s="9">
        <v>18900000</v>
      </c>
      <c r="X211" s="33">
        <v>2.6881720430107527E-2</v>
      </c>
      <c r="Y211" s="1">
        <v>85449357</v>
      </c>
      <c r="Z211" s="1" t="s">
        <v>902</v>
      </c>
      <c r="AA211" s="1" t="s">
        <v>892</v>
      </c>
      <c r="AB211" s="1" t="s">
        <v>892</v>
      </c>
      <c r="AC211" s="3" t="s">
        <v>1208</v>
      </c>
      <c r="AD211" s="15" t="s">
        <v>1147</v>
      </c>
      <c r="AE211" s="15" t="s">
        <v>891</v>
      </c>
      <c r="AF211" s="15" t="s">
        <v>891</v>
      </c>
    </row>
    <row r="212" spans="1:32" s="4" customFormat="1" x14ac:dyDescent="0.3">
      <c r="A212" s="16">
        <v>891780111</v>
      </c>
      <c r="B212" s="16" t="s">
        <v>55</v>
      </c>
      <c r="C212" s="14" t="s">
        <v>57</v>
      </c>
      <c r="D212" s="16" t="s">
        <v>61</v>
      </c>
      <c r="E212" s="1" t="s">
        <v>323</v>
      </c>
      <c r="F212" s="16" t="s">
        <v>62</v>
      </c>
      <c r="G212" s="1" t="s">
        <v>62</v>
      </c>
      <c r="H212" s="1" t="s">
        <v>74</v>
      </c>
      <c r="I212" s="9">
        <v>18000000</v>
      </c>
      <c r="J212" s="1">
        <v>0</v>
      </c>
      <c r="K212" s="2">
        <v>0</v>
      </c>
      <c r="L212" s="2">
        <v>0</v>
      </c>
      <c r="M212" s="31">
        <f t="shared" si="4"/>
        <v>18000000</v>
      </c>
      <c r="N212" s="1">
        <v>1084742720</v>
      </c>
      <c r="O212" s="1" t="s">
        <v>590</v>
      </c>
      <c r="P212" s="1" t="s">
        <v>831</v>
      </c>
      <c r="Q212" s="3">
        <v>44952</v>
      </c>
      <c r="R212" s="3">
        <v>44952</v>
      </c>
      <c r="S212" s="3">
        <v>45138</v>
      </c>
      <c r="T212" s="3" t="s">
        <v>1208</v>
      </c>
      <c r="U212" s="30">
        <v>0</v>
      </c>
      <c r="V212" s="9">
        <v>0</v>
      </c>
      <c r="W212" s="9">
        <v>18000000</v>
      </c>
      <c r="X212" s="33">
        <v>2.6881720430107527E-2</v>
      </c>
      <c r="Y212" s="1">
        <v>85449357</v>
      </c>
      <c r="Z212" s="1" t="s">
        <v>902</v>
      </c>
      <c r="AA212" s="1" t="s">
        <v>892</v>
      </c>
      <c r="AB212" s="1" t="s">
        <v>892</v>
      </c>
      <c r="AC212" s="3" t="s">
        <v>1208</v>
      </c>
      <c r="AD212" s="15" t="s">
        <v>1148</v>
      </c>
      <c r="AE212" s="15" t="s">
        <v>891</v>
      </c>
      <c r="AF212" s="15" t="s">
        <v>891</v>
      </c>
    </row>
    <row r="213" spans="1:32" s="4" customFormat="1" x14ac:dyDescent="0.3">
      <c r="A213" s="16">
        <v>891780111</v>
      </c>
      <c r="B213" s="16" t="s">
        <v>55</v>
      </c>
      <c r="C213" s="14" t="s">
        <v>57</v>
      </c>
      <c r="D213" s="16" t="s">
        <v>61</v>
      </c>
      <c r="E213" s="1" t="s">
        <v>324</v>
      </c>
      <c r="F213" s="16" t="s">
        <v>62</v>
      </c>
      <c r="G213" s="1" t="s">
        <v>62</v>
      </c>
      <c r="H213" s="1" t="s">
        <v>74</v>
      </c>
      <c r="I213" s="9">
        <v>31500000</v>
      </c>
      <c r="J213" s="1">
        <v>0</v>
      </c>
      <c r="K213" s="2">
        <v>0</v>
      </c>
      <c r="L213" s="2">
        <v>0</v>
      </c>
      <c r="M213" s="31">
        <f t="shared" si="4"/>
        <v>31500000</v>
      </c>
      <c r="N213" s="1">
        <v>57297436</v>
      </c>
      <c r="O213" s="1" t="s">
        <v>591</v>
      </c>
      <c r="P213" s="1" t="s">
        <v>835</v>
      </c>
      <c r="Q213" s="3">
        <v>44952</v>
      </c>
      <c r="R213" s="3">
        <v>44952</v>
      </c>
      <c r="S213" s="3">
        <v>45138</v>
      </c>
      <c r="T213" s="3" t="s">
        <v>1208</v>
      </c>
      <c r="U213" s="30">
        <v>0</v>
      </c>
      <c r="V213" s="9">
        <v>0</v>
      </c>
      <c r="W213" s="9">
        <v>31500000</v>
      </c>
      <c r="X213" s="33">
        <v>2.6881720430107527E-2</v>
      </c>
      <c r="Y213" s="1">
        <v>85471791</v>
      </c>
      <c r="Z213" s="1" t="s">
        <v>934</v>
      </c>
      <c r="AA213" s="1" t="s">
        <v>892</v>
      </c>
      <c r="AB213" s="1" t="s">
        <v>892</v>
      </c>
      <c r="AC213" s="3" t="s">
        <v>1208</v>
      </c>
      <c r="AD213" s="15" t="s">
        <v>1149</v>
      </c>
      <c r="AE213" s="15" t="s">
        <v>891</v>
      </c>
      <c r="AF213" s="15" t="s">
        <v>891</v>
      </c>
    </row>
    <row r="214" spans="1:32" s="4" customFormat="1" x14ac:dyDescent="0.3">
      <c r="A214" s="16">
        <v>891780111</v>
      </c>
      <c r="B214" s="16" t="s">
        <v>55</v>
      </c>
      <c r="C214" s="14" t="s">
        <v>57</v>
      </c>
      <c r="D214" s="16" t="s">
        <v>61</v>
      </c>
      <c r="E214" s="1" t="s">
        <v>325</v>
      </c>
      <c r="F214" s="16" t="s">
        <v>62</v>
      </c>
      <c r="G214" s="1" t="s">
        <v>62</v>
      </c>
      <c r="H214" s="1" t="s">
        <v>74</v>
      </c>
      <c r="I214" s="9">
        <v>24500000</v>
      </c>
      <c r="J214" s="1">
        <v>0</v>
      </c>
      <c r="K214" s="2">
        <v>0</v>
      </c>
      <c r="L214" s="2">
        <v>0</v>
      </c>
      <c r="M214" s="31">
        <f t="shared" si="4"/>
        <v>24500000</v>
      </c>
      <c r="N214" s="1">
        <v>1143224044</v>
      </c>
      <c r="O214" s="1" t="s">
        <v>592</v>
      </c>
      <c r="P214" s="1" t="s">
        <v>836</v>
      </c>
      <c r="Q214" s="3">
        <v>44952</v>
      </c>
      <c r="R214" s="3">
        <v>44952</v>
      </c>
      <c r="S214" s="3">
        <v>45138</v>
      </c>
      <c r="T214" s="3" t="s">
        <v>1208</v>
      </c>
      <c r="U214" s="30">
        <v>0</v>
      </c>
      <c r="V214" s="9">
        <v>0</v>
      </c>
      <c r="W214" s="9">
        <v>24500000</v>
      </c>
      <c r="X214" s="33">
        <v>2.6881720430107527E-2</v>
      </c>
      <c r="Y214" s="1">
        <v>1082870070</v>
      </c>
      <c r="Z214" s="1" t="s">
        <v>933</v>
      </c>
      <c r="AA214" s="1" t="s">
        <v>892</v>
      </c>
      <c r="AB214" s="1" t="s">
        <v>892</v>
      </c>
      <c r="AC214" s="3" t="s">
        <v>1208</v>
      </c>
      <c r="AD214" s="15" t="s">
        <v>1150</v>
      </c>
      <c r="AE214" s="15" t="s">
        <v>891</v>
      </c>
      <c r="AF214" s="15" t="s">
        <v>891</v>
      </c>
    </row>
    <row r="215" spans="1:32" s="4" customFormat="1" x14ac:dyDescent="0.3">
      <c r="A215" s="16">
        <v>891780111</v>
      </c>
      <c r="B215" s="16" t="s">
        <v>55</v>
      </c>
      <c r="C215" s="14" t="s">
        <v>57</v>
      </c>
      <c r="D215" s="16" t="s">
        <v>61</v>
      </c>
      <c r="E215" s="1" t="s">
        <v>326</v>
      </c>
      <c r="F215" s="16" t="s">
        <v>62</v>
      </c>
      <c r="G215" s="1" t="s">
        <v>62</v>
      </c>
      <c r="H215" s="1" t="s">
        <v>74</v>
      </c>
      <c r="I215" s="9">
        <v>18900000</v>
      </c>
      <c r="J215" s="1">
        <v>0</v>
      </c>
      <c r="K215" s="2">
        <v>0</v>
      </c>
      <c r="L215" s="2">
        <v>0</v>
      </c>
      <c r="M215" s="31">
        <f t="shared" si="4"/>
        <v>18900000</v>
      </c>
      <c r="N215" s="1">
        <v>1082948644</v>
      </c>
      <c r="O215" s="1" t="s">
        <v>593</v>
      </c>
      <c r="P215" s="1" t="s">
        <v>837</v>
      </c>
      <c r="Q215" s="3">
        <v>44952</v>
      </c>
      <c r="R215" s="3">
        <v>44952</v>
      </c>
      <c r="S215" s="3">
        <v>45138</v>
      </c>
      <c r="T215" s="3" t="s">
        <v>1208</v>
      </c>
      <c r="U215" s="30">
        <v>0</v>
      </c>
      <c r="V215" s="9">
        <v>0</v>
      </c>
      <c r="W215" s="9">
        <v>18900000</v>
      </c>
      <c r="X215" s="33">
        <v>2.6881720430107527E-2</v>
      </c>
      <c r="Y215" s="1">
        <v>85449357</v>
      </c>
      <c r="Z215" s="1" t="s">
        <v>902</v>
      </c>
      <c r="AA215" s="1" t="s">
        <v>892</v>
      </c>
      <c r="AB215" s="1" t="s">
        <v>892</v>
      </c>
      <c r="AC215" s="3" t="s">
        <v>1208</v>
      </c>
      <c r="AD215" s="15" t="s">
        <v>1151</v>
      </c>
      <c r="AE215" s="15" t="s">
        <v>891</v>
      </c>
      <c r="AF215" s="15" t="s">
        <v>891</v>
      </c>
    </row>
    <row r="216" spans="1:32" s="4" customFormat="1" x14ac:dyDescent="0.3">
      <c r="A216" s="16">
        <v>891780111</v>
      </c>
      <c r="B216" s="16" t="s">
        <v>55</v>
      </c>
      <c r="C216" s="14" t="s">
        <v>57</v>
      </c>
      <c r="D216" s="16" t="s">
        <v>61</v>
      </c>
      <c r="E216" s="1" t="s">
        <v>327</v>
      </c>
      <c r="F216" s="16" t="s">
        <v>62</v>
      </c>
      <c r="G216" s="1" t="s">
        <v>62</v>
      </c>
      <c r="H216" s="1" t="s">
        <v>74</v>
      </c>
      <c r="I216" s="9">
        <v>13253000</v>
      </c>
      <c r="J216" s="1">
        <v>0</v>
      </c>
      <c r="K216" s="2">
        <v>0</v>
      </c>
      <c r="L216" s="2">
        <v>0</v>
      </c>
      <c r="M216" s="31">
        <f t="shared" si="4"/>
        <v>13253000</v>
      </c>
      <c r="N216" s="1">
        <v>57427768</v>
      </c>
      <c r="O216" s="1" t="s">
        <v>594</v>
      </c>
      <c r="P216" s="1" t="s">
        <v>838</v>
      </c>
      <c r="Q216" s="3">
        <v>44952</v>
      </c>
      <c r="R216" s="3">
        <v>44952</v>
      </c>
      <c r="S216" s="3">
        <v>45084</v>
      </c>
      <c r="T216" s="3" t="s">
        <v>1208</v>
      </c>
      <c r="U216" s="30">
        <v>0</v>
      </c>
      <c r="V216" s="9">
        <v>0</v>
      </c>
      <c r="W216" s="9">
        <v>13253000</v>
      </c>
      <c r="X216" s="33">
        <v>3.787878787878788E-2</v>
      </c>
      <c r="Y216" s="1">
        <v>36557666</v>
      </c>
      <c r="Z216" s="1" t="s">
        <v>925</v>
      </c>
      <c r="AA216" s="1" t="s">
        <v>892</v>
      </c>
      <c r="AB216" s="1" t="s">
        <v>892</v>
      </c>
      <c r="AC216" s="3" t="s">
        <v>1208</v>
      </c>
      <c r="AD216" s="15" t="s">
        <v>1152</v>
      </c>
      <c r="AE216" s="15" t="s">
        <v>891</v>
      </c>
      <c r="AF216" s="15" t="s">
        <v>891</v>
      </c>
    </row>
    <row r="217" spans="1:32" s="4" customFormat="1" x14ac:dyDescent="0.3">
      <c r="A217" s="16">
        <v>891780111</v>
      </c>
      <c r="B217" s="16" t="s">
        <v>55</v>
      </c>
      <c r="C217" s="14" t="s">
        <v>57</v>
      </c>
      <c r="D217" s="16" t="s">
        <v>61</v>
      </c>
      <c r="E217" s="1" t="s">
        <v>328</v>
      </c>
      <c r="F217" s="16" t="s">
        <v>62</v>
      </c>
      <c r="G217" s="1" t="s">
        <v>62</v>
      </c>
      <c r="H217" s="1" t="s">
        <v>74</v>
      </c>
      <c r="I217" s="9">
        <v>15293000</v>
      </c>
      <c r="J217" s="1">
        <v>0</v>
      </c>
      <c r="K217" s="2">
        <v>0</v>
      </c>
      <c r="L217" s="2">
        <v>0</v>
      </c>
      <c r="M217" s="31">
        <f t="shared" si="4"/>
        <v>15293000</v>
      </c>
      <c r="N217" s="1">
        <v>36563913</v>
      </c>
      <c r="O217" s="1" t="s">
        <v>595</v>
      </c>
      <c r="P217" s="1" t="s">
        <v>839</v>
      </c>
      <c r="Q217" s="3">
        <v>44952</v>
      </c>
      <c r="R217" s="3">
        <v>44952</v>
      </c>
      <c r="S217" s="3">
        <v>45084</v>
      </c>
      <c r="T217" s="3" t="s">
        <v>1208</v>
      </c>
      <c r="U217" s="30">
        <v>0</v>
      </c>
      <c r="V217" s="9">
        <v>0</v>
      </c>
      <c r="W217" s="9">
        <v>15293000</v>
      </c>
      <c r="X217" s="33">
        <v>3.787878787878788E-2</v>
      </c>
      <c r="Y217" s="1">
        <v>57461216</v>
      </c>
      <c r="Z217" s="1" t="s">
        <v>899</v>
      </c>
      <c r="AA217" s="1" t="s">
        <v>892</v>
      </c>
      <c r="AB217" s="1" t="s">
        <v>892</v>
      </c>
      <c r="AC217" s="3" t="s">
        <v>1208</v>
      </c>
      <c r="AD217" s="15" t="s">
        <v>1153</v>
      </c>
      <c r="AE217" s="15" t="s">
        <v>891</v>
      </c>
      <c r="AF217" s="15" t="s">
        <v>891</v>
      </c>
    </row>
    <row r="218" spans="1:32" s="4" customFormat="1" x14ac:dyDescent="0.3">
      <c r="A218" s="16">
        <v>891780111</v>
      </c>
      <c r="B218" s="16" t="s">
        <v>55</v>
      </c>
      <c r="C218" s="14" t="s">
        <v>57</v>
      </c>
      <c r="D218" s="16" t="s">
        <v>61</v>
      </c>
      <c r="E218" s="1" t="s">
        <v>329</v>
      </c>
      <c r="F218" s="16" t="s">
        <v>62</v>
      </c>
      <c r="G218" s="1" t="s">
        <v>62</v>
      </c>
      <c r="H218" s="1" t="s">
        <v>74</v>
      </c>
      <c r="I218" s="9">
        <v>3800000</v>
      </c>
      <c r="J218" s="1">
        <v>0</v>
      </c>
      <c r="K218" s="2">
        <v>0</v>
      </c>
      <c r="L218" s="2">
        <v>0</v>
      </c>
      <c r="M218" s="31">
        <f t="shared" si="4"/>
        <v>3800000</v>
      </c>
      <c r="N218" s="1">
        <v>1004346785</v>
      </c>
      <c r="O218" s="1" t="s">
        <v>596</v>
      </c>
      <c r="P218" s="1" t="s">
        <v>818</v>
      </c>
      <c r="Q218" s="3">
        <v>44952</v>
      </c>
      <c r="R218" s="3">
        <v>44952</v>
      </c>
      <c r="S218" s="3">
        <v>45001</v>
      </c>
      <c r="T218" s="3" t="s">
        <v>1208</v>
      </c>
      <c r="U218" s="30">
        <v>0</v>
      </c>
      <c r="V218" s="9">
        <v>0</v>
      </c>
      <c r="W218" s="9">
        <v>3800000</v>
      </c>
      <c r="X218" s="33">
        <v>0.10204081632653061</v>
      </c>
      <c r="Y218" s="1">
        <v>7631392</v>
      </c>
      <c r="Z218" s="1" t="s">
        <v>907</v>
      </c>
      <c r="AA218" s="1" t="s">
        <v>892</v>
      </c>
      <c r="AB218" s="1" t="s">
        <v>892</v>
      </c>
      <c r="AC218" s="3" t="s">
        <v>1208</v>
      </c>
      <c r="AD218" s="15" t="s">
        <v>1154</v>
      </c>
      <c r="AE218" s="15" t="s">
        <v>891</v>
      </c>
      <c r="AF218" s="15" t="s">
        <v>891</v>
      </c>
    </row>
    <row r="219" spans="1:32" s="4" customFormat="1" x14ac:dyDescent="0.3">
      <c r="A219" s="16">
        <v>891780111</v>
      </c>
      <c r="B219" s="16" t="s">
        <v>55</v>
      </c>
      <c r="C219" s="14" t="s">
        <v>57</v>
      </c>
      <c r="D219" s="16" t="s">
        <v>61</v>
      </c>
      <c r="E219" s="1" t="s">
        <v>330</v>
      </c>
      <c r="F219" s="16" t="s">
        <v>62</v>
      </c>
      <c r="G219" s="1" t="s">
        <v>62</v>
      </c>
      <c r="H219" s="1" t="s">
        <v>74</v>
      </c>
      <c r="I219" s="9">
        <v>16093000</v>
      </c>
      <c r="J219" s="1">
        <v>0</v>
      </c>
      <c r="K219" s="2">
        <v>0</v>
      </c>
      <c r="L219" s="2">
        <v>0</v>
      </c>
      <c r="M219" s="31">
        <f t="shared" si="4"/>
        <v>16093000</v>
      </c>
      <c r="N219" s="1">
        <v>1083024578</v>
      </c>
      <c r="O219" s="1" t="s">
        <v>597</v>
      </c>
      <c r="P219" s="1" t="s">
        <v>840</v>
      </c>
      <c r="Q219" s="3">
        <v>44952</v>
      </c>
      <c r="R219" s="3">
        <v>44952</v>
      </c>
      <c r="S219" s="3">
        <v>45084</v>
      </c>
      <c r="T219" s="3" t="s">
        <v>1208</v>
      </c>
      <c r="U219" s="30">
        <v>0</v>
      </c>
      <c r="V219" s="9">
        <v>0</v>
      </c>
      <c r="W219" s="9">
        <v>16093000</v>
      </c>
      <c r="X219" s="33">
        <v>3.787878787878788E-2</v>
      </c>
      <c r="Y219" s="1">
        <v>12539351</v>
      </c>
      <c r="Z219" s="1" t="s">
        <v>901</v>
      </c>
      <c r="AA219" s="1" t="s">
        <v>892</v>
      </c>
      <c r="AB219" s="1" t="s">
        <v>892</v>
      </c>
      <c r="AC219" s="3" t="s">
        <v>1208</v>
      </c>
      <c r="AD219" s="15" t="s">
        <v>1155</v>
      </c>
      <c r="AE219" s="15" t="s">
        <v>891</v>
      </c>
      <c r="AF219" s="15" t="s">
        <v>891</v>
      </c>
    </row>
    <row r="220" spans="1:32" s="4" customFormat="1" x14ac:dyDescent="0.3">
      <c r="A220" s="16">
        <v>891780111</v>
      </c>
      <c r="B220" s="16" t="s">
        <v>55</v>
      </c>
      <c r="C220" s="14" t="s">
        <v>57</v>
      </c>
      <c r="D220" s="16" t="s">
        <v>61</v>
      </c>
      <c r="E220" s="1" t="s">
        <v>331</v>
      </c>
      <c r="F220" s="16" t="s">
        <v>62</v>
      </c>
      <c r="G220" s="1" t="s">
        <v>62</v>
      </c>
      <c r="H220" s="1" t="s">
        <v>74</v>
      </c>
      <c r="I220" s="9">
        <v>14570000</v>
      </c>
      <c r="J220" s="1">
        <v>0</v>
      </c>
      <c r="K220" s="2">
        <v>0</v>
      </c>
      <c r="L220" s="2">
        <v>0</v>
      </c>
      <c r="M220" s="31">
        <f t="shared" si="4"/>
        <v>14570000</v>
      </c>
      <c r="N220" s="1">
        <v>1216966715</v>
      </c>
      <c r="O220" s="1" t="s">
        <v>598</v>
      </c>
      <c r="P220" s="1" t="s">
        <v>841</v>
      </c>
      <c r="Q220" s="3">
        <v>44952</v>
      </c>
      <c r="R220" s="3">
        <v>44952</v>
      </c>
      <c r="S220" s="3">
        <v>45084</v>
      </c>
      <c r="T220" s="3" t="s">
        <v>1208</v>
      </c>
      <c r="U220" s="30">
        <v>0</v>
      </c>
      <c r="V220" s="9">
        <v>0</v>
      </c>
      <c r="W220" s="9">
        <v>14570000</v>
      </c>
      <c r="X220" s="33">
        <v>3.787878787878788E-2</v>
      </c>
      <c r="Y220" s="1">
        <v>57438212</v>
      </c>
      <c r="Z220" s="1" t="s">
        <v>930</v>
      </c>
      <c r="AA220" s="1" t="s">
        <v>892</v>
      </c>
      <c r="AB220" s="1" t="s">
        <v>892</v>
      </c>
      <c r="AC220" s="3" t="s">
        <v>1208</v>
      </c>
      <c r="AD220" s="15" t="s">
        <v>1156</v>
      </c>
      <c r="AE220" s="15" t="s">
        <v>891</v>
      </c>
      <c r="AF220" s="15" t="s">
        <v>891</v>
      </c>
    </row>
    <row r="221" spans="1:32" s="4" customFormat="1" x14ac:dyDescent="0.3">
      <c r="A221" s="16">
        <v>891780111</v>
      </c>
      <c r="B221" s="16" t="s">
        <v>55</v>
      </c>
      <c r="C221" s="14" t="s">
        <v>57</v>
      </c>
      <c r="D221" s="16" t="s">
        <v>61</v>
      </c>
      <c r="E221" s="1" t="s">
        <v>332</v>
      </c>
      <c r="F221" s="16" t="s">
        <v>62</v>
      </c>
      <c r="G221" s="1" t="s">
        <v>62</v>
      </c>
      <c r="H221" s="1" t="s">
        <v>74</v>
      </c>
      <c r="I221" s="9">
        <v>9120000</v>
      </c>
      <c r="J221" s="1">
        <v>0</v>
      </c>
      <c r="K221" s="2">
        <v>0</v>
      </c>
      <c r="L221" s="2">
        <v>0</v>
      </c>
      <c r="M221" s="31">
        <f t="shared" si="4"/>
        <v>9120000</v>
      </c>
      <c r="N221" s="1">
        <v>36727735</v>
      </c>
      <c r="O221" s="1" t="s">
        <v>599</v>
      </c>
      <c r="P221" s="1" t="s">
        <v>842</v>
      </c>
      <c r="Q221" s="3">
        <v>44952</v>
      </c>
      <c r="R221" s="3">
        <v>44952</v>
      </c>
      <c r="S221" s="3">
        <v>45093</v>
      </c>
      <c r="T221" s="3" t="s">
        <v>1208</v>
      </c>
      <c r="U221" s="30">
        <v>0</v>
      </c>
      <c r="V221" s="9">
        <v>0</v>
      </c>
      <c r="W221" s="9">
        <v>9120000</v>
      </c>
      <c r="X221" s="33">
        <v>3.5460992907801421E-2</v>
      </c>
      <c r="Y221" s="1">
        <v>7633815</v>
      </c>
      <c r="Z221" s="1" t="s">
        <v>936</v>
      </c>
      <c r="AA221" s="1" t="s">
        <v>892</v>
      </c>
      <c r="AB221" s="1" t="s">
        <v>892</v>
      </c>
      <c r="AC221" s="3" t="s">
        <v>1208</v>
      </c>
      <c r="AD221" s="15" t="s">
        <v>1157</v>
      </c>
      <c r="AE221" s="15" t="s">
        <v>891</v>
      </c>
      <c r="AF221" s="15" t="s">
        <v>891</v>
      </c>
    </row>
    <row r="222" spans="1:32" s="4" customFormat="1" x14ac:dyDescent="0.3">
      <c r="A222" s="16">
        <v>891780111</v>
      </c>
      <c r="B222" s="16" t="s">
        <v>55</v>
      </c>
      <c r="C222" s="14" t="s">
        <v>57</v>
      </c>
      <c r="D222" s="16" t="s">
        <v>61</v>
      </c>
      <c r="E222" s="1" t="s">
        <v>333</v>
      </c>
      <c r="F222" s="16" t="s">
        <v>62</v>
      </c>
      <c r="G222" s="1" t="s">
        <v>62</v>
      </c>
      <c r="H222" s="1" t="s">
        <v>74</v>
      </c>
      <c r="I222" s="9">
        <v>2500000</v>
      </c>
      <c r="J222" s="1">
        <v>0</v>
      </c>
      <c r="K222" s="2">
        <v>0</v>
      </c>
      <c r="L222" s="2">
        <v>0</v>
      </c>
      <c r="M222" s="31">
        <f t="shared" si="4"/>
        <v>2500000</v>
      </c>
      <c r="N222" s="1">
        <v>1082841917</v>
      </c>
      <c r="O222" s="1" t="s">
        <v>600</v>
      </c>
      <c r="P222" s="1" t="s">
        <v>843</v>
      </c>
      <c r="Q222" s="3">
        <v>44952</v>
      </c>
      <c r="R222" s="3">
        <v>44952</v>
      </c>
      <c r="S222" s="3">
        <v>44980</v>
      </c>
      <c r="T222" s="3" t="s">
        <v>1208</v>
      </c>
      <c r="U222" s="30">
        <v>0</v>
      </c>
      <c r="V222" s="9">
        <v>0</v>
      </c>
      <c r="W222" s="9">
        <v>2500000</v>
      </c>
      <c r="X222" s="33">
        <v>0.17857142857142858</v>
      </c>
      <c r="Y222" s="1">
        <v>1082868728</v>
      </c>
      <c r="Z222" s="1" t="s">
        <v>923</v>
      </c>
      <c r="AA222" s="1" t="s">
        <v>892</v>
      </c>
      <c r="AB222" s="1" t="s">
        <v>892</v>
      </c>
      <c r="AC222" s="3" t="s">
        <v>1208</v>
      </c>
      <c r="AD222" s="15" t="s">
        <v>1158</v>
      </c>
      <c r="AE222" s="15" t="s">
        <v>891</v>
      </c>
      <c r="AF222" s="15" t="s">
        <v>891</v>
      </c>
    </row>
    <row r="223" spans="1:32" s="4" customFormat="1" x14ac:dyDescent="0.3">
      <c r="A223" s="16">
        <v>891780111</v>
      </c>
      <c r="B223" s="16" t="s">
        <v>55</v>
      </c>
      <c r="C223" s="14" t="s">
        <v>57</v>
      </c>
      <c r="D223" s="16" t="s">
        <v>61</v>
      </c>
      <c r="E223" s="1" t="s">
        <v>334</v>
      </c>
      <c r="F223" s="16" t="s">
        <v>62</v>
      </c>
      <c r="G223" s="1" t="s">
        <v>62</v>
      </c>
      <c r="H223" s="1" t="s">
        <v>74</v>
      </c>
      <c r="I223" s="9">
        <v>11073000</v>
      </c>
      <c r="J223" s="1">
        <v>0</v>
      </c>
      <c r="K223" s="2">
        <v>0</v>
      </c>
      <c r="L223" s="2">
        <v>0</v>
      </c>
      <c r="M223" s="31">
        <f t="shared" si="4"/>
        <v>11073000</v>
      </c>
      <c r="N223" s="1">
        <v>1084727795</v>
      </c>
      <c r="O223" s="1" t="s">
        <v>601</v>
      </c>
      <c r="P223" s="1" t="s">
        <v>711</v>
      </c>
      <c r="Q223" s="3">
        <v>44952</v>
      </c>
      <c r="R223" s="3">
        <v>44952</v>
      </c>
      <c r="S223" s="3">
        <v>45093</v>
      </c>
      <c r="T223" s="3" t="s">
        <v>1208</v>
      </c>
      <c r="U223" s="30">
        <v>0</v>
      </c>
      <c r="V223" s="9">
        <v>0</v>
      </c>
      <c r="W223" s="9">
        <v>11073000</v>
      </c>
      <c r="X223" s="33">
        <v>3.5460992907801421E-2</v>
      </c>
      <c r="Y223" s="1">
        <v>85465146</v>
      </c>
      <c r="Z223" s="1" t="s">
        <v>906</v>
      </c>
      <c r="AA223" s="1" t="s">
        <v>892</v>
      </c>
      <c r="AB223" s="1" t="s">
        <v>892</v>
      </c>
      <c r="AC223" s="3" t="s">
        <v>1208</v>
      </c>
      <c r="AD223" s="15" t="s">
        <v>1159</v>
      </c>
      <c r="AE223" s="15" t="s">
        <v>891</v>
      </c>
      <c r="AF223" s="15" t="s">
        <v>891</v>
      </c>
    </row>
    <row r="224" spans="1:32" s="4" customFormat="1" x14ac:dyDescent="0.3">
      <c r="A224" s="16">
        <v>891780111</v>
      </c>
      <c r="B224" s="16" t="s">
        <v>55</v>
      </c>
      <c r="C224" s="14" t="s">
        <v>57</v>
      </c>
      <c r="D224" s="16" t="s">
        <v>61</v>
      </c>
      <c r="E224" s="1" t="s">
        <v>335</v>
      </c>
      <c r="F224" s="16" t="s">
        <v>62</v>
      </c>
      <c r="G224" s="1" t="s">
        <v>62</v>
      </c>
      <c r="H224" s="1" t="s">
        <v>74</v>
      </c>
      <c r="I224" s="9">
        <v>11833000</v>
      </c>
      <c r="J224" s="1">
        <v>0</v>
      </c>
      <c r="K224" s="2">
        <v>0</v>
      </c>
      <c r="L224" s="2">
        <v>0</v>
      </c>
      <c r="M224" s="31">
        <f t="shared" si="4"/>
        <v>11833000</v>
      </c>
      <c r="N224" s="1">
        <v>84456169</v>
      </c>
      <c r="O224" s="1" t="s">
        <v>602</v>
      </c>
      <c r="P224" s="1" t="s">
        <v>844</v>
      </c>
      <c r="Q224" s="3">
        <v>44952</v>
      </c>
      <c r="R224" s="3">
        <v>44952</v>
      </c>
      <c r="S224" s="3">
        <v>45084</v>
      </c>
      <c r="T224" s="3" t="s">
        <v>1208</v>
      </c>
      <c r="U224" s="30">
        <v>0</v>
      </c>
      <c r="V224" s="9">
        <v>0</v>
      </c>
      <c r="W224" s="9">
        <v>11833000</v>
      </c>
      <c r="X224" s="33">
        <v>3.787878787878788E-2</v>
      </c>
      <c r="Y224" s="1">
        <v>45507423</v>
      </c>
      <c r="Z224" s="1" t="s">
        <v>924</v>
      </c>
      <c r="AA224" s="1" t="s">
        <v>892</v>
      </c>
      <c r="AB224" s="1" t="s">
        <v>892</v>
      </c>
      <c r="AC224" s="3" t="s">
        <v>1208</v>
      </c>
      <c r="AD224" s="15" t="s">
        <v>1160</v>
      </c>
      <c r="AE224" s="15" t="s">
        <v>891</v>
      </c>
      <c r="AF224" s="15" t="s">
        <v>891</v>
      </c>
    </row>
    <row r="225" spans="1:32" s="4" customFormat="1" x14ac:dyDescent="0.3">
      <c r="A225" s="16">
        <v>891780111</v>
      </c>
      <c r="B225" s="16" t="s">
        <v>55</v>
      </c>
      <c r="C225" s="14" t="s">
        <v>57</v>
      </c>
      <c r="D225" s="16" t="s">
        <v>61</v>
      </c>
      <c r="E225" s="1" t="s">
        <v>336</v>
      </c>
      <c r="F225" s="16" t="s">
        <v>62</v>
      </c>
      <c r="G225" s="1" t="s">
        <v>62</v>
      </c>
      <c r="H225" s="1" t="s">
        <v>74</v>
      </c>
      <c r="I225" s="9">
        <v>15750000</v>
      </c>
      <c r="J225" s="1">
        <v>0</v>
      </c>
      <c r="K225" s="2">
        <v>0</v>
      </c>
      <c r="L225" s="2">
        <v>0</v>
      </c>
      <c r="M225" s="31">
        <f t="shared" si="4"/>
        <v>15750000</v>
      </c>
      <c r="N225" s="1">
        <v>57298641</v>
      </c>
      <c r="O225" s="1" t="s">
        <v>603</v>
      </c>
      <c r="P225" s="1" t="s">
        <v>845</v>
      </c>
      <c r="Q225" s="3">
        <v>44952</v>
      </c>
      <c r="R225" s="3">
        <v>44952</v>
      </c>
      <c r="S225" s="3">
        <v>45084</v>
      </c>
      <c r="T225" s="3" t="s">
        <v>1208</v>
      </c>
      <c r="U225" s="30">
        <v>0</v>
      </c>
      <c r="V225" s="9">
        <v>0</v>
      </c>
      <c r="W225" s="9">
        <v>15750000</v>
      </c>
      <c r="X225" s="33">
        <v>3.787878787878788E-2</v>
      </c>
      <c r="Y225" s="1">
        <v>45507423</v>
      </c>
      <c r="Z225" s="1" t="s">
        <v>924</v>
      </c>
      <c r="AA225" s="1" t="s">
        <v>892</v>
      </c>
      <c r="AB225" s="1" t="s">
        <v>892</v>
      </c>
      <c r="AC225" s="3" t="s">
        <v>1208</v>
      </c>
      <c r="AD225" s="15" t="s">
        <v>1161</v>
      </c>
      <c r="AE225" s="15" t="s">
        <v>891</v>
      </c>
      <c r="AF225" s="15" t="s">
        <v>891</v>
      </c>
    </row>
    <row r="226" spans="1:32" s="4" customFormat="1" x14ac:dyDescent="0.3">
      <c r="A226" s="16">
        <v>891780111</v>
      </c>
      <c r="B226" s="16" t="s">
        <v>55</v>
      </c>
      <c r="C226" s="14" t="s">
        <v>57</v>
      </c>
      <c r="D226" s="16" t="s">
        <v>61</v>
      </c>
      <c r="E226" s="1" t="s">
        <v>337</v>
      </c>
      <c r="F226" s="16" t="s">
        <v>62</v>
      </c>
      <c r="G226" s="1" t="s">
        <v>62</v>
      </c>
      <c r="H226" s="1" t="s">
        <v>74</v>
      </c>
      <c r="I226" s="9">
        <v>26520000</v>
      </c>
      <c r="J226" s="1">
        <v>0</v>
      </c>
      <c r="K226" s="2">
        <v>0</v>
      </c>
      <c r="L226" s="2">
        <v>0</v>
      </c>
      <c r="M226" s="31">
        <f t="shared" si="4"/>
        <v>26520000</v>
      </c>
      <c r="N226" s="1">
        <v>51807152</v>
      </c>
      <c r="O226" s="1" t="s">
        <v>604</v>
      </c>
      <c r="P226" s="1" t="s">
        <v>846</v>
      </c>
      <c r="Q226" s="3">
        <v>44952</v>
      </c>
      <c r="R226" s="3">
        <v>44952</v>
      </c>
      <c r="S226" s="3">
        <v>45093</v>
      </c>
      <c r="T226" s="3" t="s">
        <v>1208</v>
      </c>
      <c r="U226" s="30">
        <v>0</v>
      </c>
      <c r="V226" s="9">
        <v>0</v>
      </c>
      <c r="W226" s="9">
        <v>26520000</v>
      </c>
      <c r="X226" s="33">
        <v>3.5460992907801421E-2</v>
      </c>
      <c r="Y226" s="1">
        <v>85449357</v>
      </c>
      <c r="Z226" s="1" t="s">
        <v>902</v>
      </c>
      <c r="AA226" s="1" t="s">
        <v>892</v>
      </c>
      <c r="AB226" s="1" t="s">
        <v>892</v>
      </c>
      <c r="AC226" s="3" t="s">
        <v>1208</v>
      </c>
      <c r="AD226" s="15" t="s">
        <v>1162</v>
      </c>
      <c r="AE226" s="15" t="s">
        <v>891</v>
      </c>
      <c r="AF226" s="15" t="s">
        <v>891</v>
      </c>
    </row>
    <row r="227" spans="1:32" s="4" customFormat="1" x14ac:dyDescent="0.3">
      <c r="A227" s="16">
        <v>891780111</v>
      </c>
      <c r="B227" s="16" t="s">
        <v>55</v>
      </c>
      <c r="C227" s="14" t="s">
        <v>57</v>
      </c>
      <c r="D227" s="16" t="s">
        <v>61</v>
      </c>
      <c r="E227" s="1" t="s">
        <v>338</v>
      </c>
      <c r="F227" s="16" t="s">
        <v>62</v>
      </c>
      <c r="G227" s="1" t="s">
        <v>62</v>
      </c>
      <c r="H227" s="1" t="s">
        <v>74</v>
      </c>
      <c r="I227" s="9">
        <v>12600000</v>
      </c>
      <c r="J227" s="1">
        <v>0</v>
      </c>
      <c r="K227" s="2">
        <v>0</v>
      </c>
      <c r="L227" s="2">
        <v>0</v>
      </c>
      <c r="M227" s="31">
        <f t="shared" si="4"/>
        <v>12600000</v>
      </c>
      <c r="N227" s="1">
        <v>57296816</v>
      </c>
      <c r="O227" s="1" t="s">
        <v>605</v>
      </c>
      <c r="P227" s="1" t="s">
        <v>847</v>
      </c>
      <c r="Q227" s="3">
        <v>44952</v>
      </c>
      <c r="R227" s="3">
        <v>44952</v>
      </c>
      <c r="S227" s="3">
        <v>45084</v>
      </c>
      <c r="T227" s="3" t="s">
        <v>1208</v>
      </c>
      <c r="U227" s="30">
        <v>0</v>
      </c>
      <c r="V227" s="9">
        <v>0</v>
      </c>
      <c r="W227" s="9">
        <v>12600000</v>
      </c>
      <c r="X227" s="33">
        <v>3.787878787878788E-2</v>
      </c>
      <c r="Y227" s="1">
        <v>41947381</v>
      </c>
      <c r="Z227" s="1" t="s">
        <v>897</v>
      </c>
      <c r="AA227" s="1" t="s">
        <v>892</v>
      </c>
      <c r="AB227" s="1" t="s">
        <v>892</v>
      </c>
      <c r="AC227" s="3" t="s">
        <v>1208</v>
      </c>
      <c r="AD227" s="15" t="s">
        <v>1163</v>
      </c>
      <c r="AE227" s="15" t="s">
        <v>891</v>
      </c>
      <c r="AF227" s="15" t="s">
        <v>891</v>
      </c>
    </row>
    <row r="228" spans="1:32" s="4" customFormat="1" x14ac:dyDescent="0.3">
      <c r="A228" s="16">
        <v>891780111</v>
      </c>
      <c r="B228" s="16" t="s">
        <v>55</v>
      </c>
      <c r="C228" s="14" t="s">
        <v>57</v>
      </c>
      <c r="D228" s="16" t="s">
        <v>61</v>
      </c>
      <c r="E228" s="1" t="s">
        <v>339</v>
      </c>
      <c r="F228" s="16" t="s">
        <v>62</v>
      </c>
      <c r="G228" s="1" t="s">
        <v>62</v>
      </c>
      <c r="H228" s="1" t="s">
        <v>74</v>
      </c>
      <c r="I228" s="9">
        <v>10413000</v>
      </c>
      <c r="J228" s="1">
        <v>0</v>
      </c>
      <c r="K228" s="2">
        <v>0</v>
      </c>
      <c r="L228" s="2">
        <v>0</v>
      </c>
      <c r="M228" s="31">
        <f t="shared" si="4"/>
        <v>10413000</v>
      </c>
      <c r="N228" s="1">
        <v>1082976415</v>
      </c>
      <c r="O228" s="1" t="s">
        <v>606</v>
      </c>
      <c r="P228" s="1" t="s">
        <v>848</v>
      </c>
      <c r="Q228" s="3">
        <v>44952</v>
      </c>
      <c r="R228" s="3">
        <v>44952</v>
      </c>
      <c r="S228" s="3">
        <v>45084</v>
      </c>
      <c r="T228" s="3" t="s">
        <v>1208</v>
      </c>
      <c r="U228" s="30">
        <v>0</v>
      </c>
      <c r="V228" s="9">
        <v>0</v>
      </c>
      <c r="W228" s="9">
        <v>10413000</v>
      </c>
      <c r="X228" s="33">
        <v>3.787878787878788E-2</v>
      </c>
      <c r="Y228" s="1">
        <v>85152695</v>
      </c>
      <c r="Z228" s="1" t="s">
        <v>929</v>
      </c>
      <c r="AA228" s="1" t="s">
        <v>892</v>
      </c>
      <c r="AB228" s="1" t="s">
        <v>892</v>
      </c>
      <c r="AC228" s="3" t="s">
        <v>1208</v>
      </c>
      <c r="AD228" s="15" t="s">
        <v>1164</v>
      </c>
      <c r="AE228" s="15" t="s">
        <v>891</v>
      </c>
      <c r="AF228" s="15" t="s">
        <v>891</v>
      </c>
    </row>
    <row r="229" spans="1:32" s="4" customFormat="1" x14ac:dyDescent="0.3">
      <c r="A229" s="16">
        <v>891780111</v>
      </c>
      <c r="B229" s="16" t="s">
        <v>55</v>
      </c>
      <c r="C229" s="14" t="s">
        <v>57</v>
      </c>
      <c r="D229" s="16" t="s">
        <v>61</v>
      </c>
      <c r="E229" s="1" t="s">
        <v>340</v>
      </c>
      <c r="F229" s="16" t="s">
        <v>62</v>
      </c>
      <c r="G229" s="1" t="s">
        <v>62</v>
      </c>
      <c r="H229" s="1" t="s">
        <v>74</v>
      </c>
      <c r="I229" s="9">
        <v>17000000</v>
      </c>
      <c r="J229" s="1">
        <v>0</v>
      </c>
      <c r="K229" s="2">
        <v>0</v>
      </c>
      <c r="L229" s="2">
        <v>0</v>
      </c>
      <c r="M229" s="31">
        <f t="shared" si="4"/>
        <v>17000000</v>
      </c>
      <c r="N229" s="1">
        <v>1082977841</v>
      </c>
      <c r="O229" s="1" t="s">
        <v>607</v>
      </c>
      <c r="P229" s="1" t="s">
        <v>849</v>
      </c>
      <c r="Q229" s="3">
        <v>44952</v>
      </c>
      <c r="R229" s="3">
        <v>44952</v>
      </c>
      <c r="S229" s="3">
        <v>45093</v>
      </c>
      <c r="T229" s="3" t="s">
        <v>1208</v>
      </c>
      <c r="U229" s="30">
        <v>0</v>
      </c>
      <c r="V229" s="9">
        <v>0</v>
      </c>
      <c r="W229" s="9">
        <v>17000000</v>
      </c>
      <c r="X229" s="33">
        <v>3.5460992907801421E-2</v>
      </c>
      <c r="Y229" s="1">
        <v>85460304</v>
      </c>
      <c r="Z229" s="1" t="s">
        <v>937</v>
      </c>
      <c r="AA229" s="1" t="s">
        <v>892</v>
      </c>
      <c r="AB229" s="1" t="s">
        <v>892</v>
      </c>
      <c r="AC229" s="3" t="s">
        <v>1208</v>
      </c>
      <c r="AD229" s="15" t="s">
        <v>1165</v>
      </c>
      <c r="AE229" s="15" t="s">
        <v>891</v>
      </c>
      <c r="AF229" s="15" t="s">
        <v>891</v>
      </c>
    </row>
    <row r="230" spans="1:32" s="4" customFormat="1" x14ac:dyDescent="0.3">
      <c r="A230" s="16">
        <v>891780111</v>
      </c>
      <c r="B230" s="16" t="s">
        <v>55</v>
      </c>
      <c r="C230" s="14" t="s">
        <v>57</v>
      </c>
      <c r="D230" s="16" t="s">
        <v>61</v>
      </c>
      <c r="E230" s="1" t="s">
        <v>341</v>
      </c>
      <c r="F230" s="16" t="s">
        <v>62</v>
      </c>
      <c r="G230" s="1" t="s">
        <v>62</v>
      </c>
      <c r="H230" s="1" t="s">
        <v>74</v>
      </c>
      <c r="I230" s="9">
        <v>13253000</v>
      </c>
      <c r="J230" s="1">
        <v>0</v>
      </c>
      <c r="K230" s="2">
        <v>0</v>
      </c>
      <c r="L230" s="2">
        <v>0</v>
      </c>
      <c r="M230" s="31">
        <f t="shared" si="4"/>
        <v>13253000</v>
      </c>
      <c r="N230" s="1">
        <v>1122812358</v>
      </c>
      <c r="O230" s="1" t="s">
        <v>608</v>
      </c>
      <c r="P230" s="1" t="s">
        <v>850</v>
      </c>
      <c r="Q230" s="3">
        <v>44952</v>
      </c>
      <c r="R230" s="3">
        <v>44952</v>
      </c>
      <c r="S230" s="3">
        <v>45084</v>
      </c>
      <c r="T230" s="3" t="s">
        <v>1208</v>
      </c>
      <c r="U230" s="30">
        <v>0</v>
      </c>
      <c r="V230" s="9">
        <v>0</v>
      </c>
      <c r="W230" s="9">
        <v>13253000</v>
      </c>
      <c r="X230" s="33">
        <v>3.787878787878788E-2</v>
      </c>
      <c r="Y230" s="1">
        <v>79732773</v>
      </c>
      <c r="Z230" s="1" t="s">
        <v>938</v>
      </c>
      <c r="AA230" s="1" t="s">
        <v>892</v>
      </c>
      <c r="AB230" s="1" t="s">
        <v>892</v>
      </c>
      <c r="AC230" s="3" t="s">
        <v>1208</v>
      </c>
      <c r="AD230" s="15" t="s">
        <v>1166</v>
      </c>
      <c r="AE230" s="15" t="s">
        <v>891</v>
      </c>
      <c r="AF230" s="15" t="s">
        <v>891</v>
      </c>
    </row>
    <row r="231" spans="1:32" s="4" customFormat="1" x14ac:dyDescent="0.3">
      <c r="A231" s="16">
        <v>891780111</v>
      </c>
      <c r="B231" s="16" t="s">
        <v>55</v>
      </c>
      <c r="C231" s="14" t="s">
        <v>57</v>
      </c>
      <c r="D231" s="16" t="s">
        <v>61</v>
      </c>
      <c r="E231" s="1" t="s">
        <v>342</v>
      </c>
      <c r="F231" s="16" t="s">
        <v>62</v>
      </c>
      <c r="G231" s="1" t="s">
        <v>62</v>
      </c>
      <c r="H231" s="1" t="s">
        <v>74</v>
      </c>
      <c r="I231" s="9">
        <v>2500000</v>
      </c>
      <c r="J231" s="1">
        <v>0</v>
      </c>
      <c r="K231" s="2">
        <v>0</v>
      </c>
      <c r="L231" s="2">
        <v>0</v>
      </c>
      <c r="M231" s="31">
        <f t="shared" si="4"/>
        <v>2500000</v>
      </c>
      <c r="N231" s="1">
        <v>1082984067</v>
      </c>
      <c r="O231" s="1" t="s">
        <v>609</v>
      </c>
      <c r="P231" s="1" t="s">
        <v>851</v>
      </c>
      <c r="Q231" s="3">
        <v>44952</v>
      </c>
      <c r="R231" s="3">
        <v>44952</v>
      </c>
      <c r="S231" s="3">
        <v>44980</v>
      </c>
      <c r="T231" s="3" t="s">
        <v>1208</v>
      </c>
      <c r="U231" s="30">
        <v>0</v>
      </c>
      <c r="V231" s="9">
        <v>0</v>
      </c>
      <c r="W231" s="9">
        <v>2500000</v>
      </c>
      <c r="X231" s="33">
        <v>0.17857142857142858</v>
      </c>
      <c r="Y231" s="1">
        <v>1082868728</v>
      </c>
      <c r="Z231" s="1" t="s">
        <v>923</v>
      </c>
      <c r="AA231" s="1" t="s">
        <v>892</v>
      </c>
      <c r="AB231" s="1" t="s">
        <v>892</v>
      </c>
      <c r="AC231" s="3" t="s">
        <v>1208</v>
      </c>
      <c r="AD231" s="15" t="s">
        <v>1167</v>
      </c>
      <c r="AE231" s="15" t="s">
        <v>891</v>
      </c>
      <c r="AF231" s="15" t="s">
        <v>891</v>
      </c>
    </row>
    <row r="232" spans="1:32" s="4" customFormat="1" x14ac:dyDescent="0.3">
      <c r="A232" s="16">
        <v>891780111</v>
      </c>
      <c r="B232" s="16" t="s">
        <v>55</v>
      </c>
      <c r="C232" s="14" t="s">
        <v>57</v>
      </c>
      <c r="D232" s="16" t="s">
        <v>61</v>
      </c>
      <c r="E232" s="1" t="s">
        <v>343</v>
      </c>
      <c r="F232" s="16" t="s">
        <v>62</v>
      </c>
      <c r="G232" s="1" t="s">
        <v>62</v>
      </c>
      <c r="H232" s="1" t="s">
        <v>74</v>
      </c>
      <c r="I232" s="9">
        <v>24750000</v>
      </c>
      <c r="J232" s="1">
        <v>0</v>
      </c>
      <c r="K232" s="2">
        <v>0</v>
      </c>
      <c r="L232" s="2">
        <v>0</v>
      </c>
      <c r="M232" s="31">
        <f t="shared" si="4"/>
        <v>24750000</v>
      </c>
      <c r="N232" s="1">
        <v>63315351</v>
      </c>
      <c r="O232" s="1" t="s">
        <v>610</v>
      </c>
      <c r="P232" s="1" t="s">
        <v>852</v>
      </c>
      <c r="Q232" s="3">
        <v>44952</v>
      </c>
      <c r="R232" s="3">
        <v>44952</v>
      </c>
      <c r="S232" s="3">
        <v>45084</v>
      </c>
      <c r="T232" s="3" t="s">
        <v>1208</v>
      </c>
      <c r="U232" s="30">
        <v>0</v>
      </c>
      <c r="V232" s="9">
        <v>0</v>
      </c>
      <c r="W232" s="9">
        <v>24750000</v>
      </c>
      <c r="X232" s="33">
        <v>3.787878787878788E-2</v>
      </c>
      <c r="Y232" s="1">
        <v>41947381</v>
      </c>
      <c r="Z232" s="1" t="s">
        <v>897</v>
      </c>
      <c r="AA232" s="1" t="s">
        <v>892</v>
      </c>
      <c r="AB232" s="1" t="s">
        <v>892</v>
      </c>
      <c r="AC232" s="3" t="s">
        <v>1208</v>
      </c>
      <c r="AD232" s="15" t="s">
        <v>1168</v>
      </c>
      <c r="AE232" s="15" t="s">
        <v>891</v>
      </c>
      <c r="AF232" s="15" t="s">
        <v>891</v>
      </c>
    </row>
    <row r="233" spans="1:32" s="4" customFormat="1" x14ac:dyDescent="0.3">
      <c r="A233" s="16">
        <v>891780111</v>
      </c>
      <c r="B233" s="16" t="s">
        <v>55</v>
      </c>
      <c r="C233" s="14" t="s">
        <v>57</v>
      </c>
      <c r="D233" s="16" t="s">
        <v>61</v>
      </c>
      <c r="E233" s="1" t="s">
        <v>344</v>
      </c>
      <c r="F233" s="16" t="s">
        <v>62</v>
      </c>
      <c r="G233" s="1" t="s">
        <v>62</v>
      </c>
      <c r="H233" s="1" t="s">
        <v>74</v>
      </c>
      <c r="I233" s="9">
        <v>8993000</v>
      </c>
      <c r="J233" s="1">
        <v>0</v>
      </c>
      <c r="K233" s="2">
        <v>0</v>
      </c>
      <c r="L233" s="2">
        <v>0</v>
      </c>
      <c r="M233" s="31">
        <f t="shared" si="4"/>
        <v>8993000</v>
      </c>
      <c r="N233" s="1">
        <v>19517646</v>
      </c>
      <c r="O233" s="1" t="s">
        <v>611</v>
      </c>
      <c r="P233" s="1" t="s">
        <v>853</v>
      </c>
      <c r="Q233" s="3">
        <v>44952</v>
      </c>
      <c r="R233" s="3">
        <v>44952</v>
      </c>
      <c r="S233" s="3">
        <v>45084</v>
      </c>
      <c r="T233" s="3" t="s">
        <v>1208</v>
      </c>
      <c r="U233" s="30">
        <v>0</v>
      </c>
      <c r="V233" s="9">
        <v>0</v>
      </c>
      <c r="W233" s="9">
        <v>8993000</v>
      </c>
      <c r="X233" s="33">
        <v>3.787878787878788E-2</v>
      </c>
      <c r="Y233" s="1">
        <v>85152695</v>
      </c>
      <c r="Z233" s="1" t="s">
        <v>929</v>
      </c>
      <c r="AA233" s="1" t="s">
        <v>892</v>
      </c>
      <c r="AB233" s="1" t="s">
        <v>892</v>
      </c>
      <c r="AC233" s="3" t="s">
        <v>1208</v>
      </c>
      <c r="AD233" s="15" t="s">
        <v>1169</v>
      </c>
      <c r="AE233" s="15" t="s">
        <v>891</v>
      </c>
      <c r="AF233" s="15" t="s">
        <v>891</v>
      </c>
    </row>
    <row r="234" spans="1:32" s="4" customFormat="1" x14ac:dyDescent="0.3">
      <c r="A234" s="16">
        <v>891780111</v>
      </c>
      <c r="B234" s="16" t="s">
        <v>55</v>
      </c>
      <c r="C234" s="14" t="s">
        <v>57</v>
      </c>
      <c r="D234" s="16" t="s">
        <v>61</v>
      </c>
      <c r="E234" s="1" t="s">
        <v>345</v>
      </c>
      <c r="F234" s="16" t="s">
        <v>62</v>
      </c>
      <c r="G234" s="1" t="s">
        <v>62</v>
      </c>
      <c r="H234" s="1" t="s">
        <v>74</v>
      </c>
      <c r="I234" s="9">
        <v>17000000</v>
      </c>
      <c r="J234" s="1">
        <v>0</v>
      </c>
      <c r="K234" s="2">
        <v>0</v>
      </c>
      <c r="L234" s="2">
        <v>0</v>
      </c>
      <c r="M234" s="31">
        <f t="shared" si="4"/>
        <v>17000000</v>
      </c>
      <c r="N234" s="1">
        <v>1004370372</v>
      </c>
      <c r="O234" s="1" t="s">
        <v>612</v>
      </c>
      <c r="P234" s="1" t="s">
        <v>854</v>
      </c>
      <c r="Q234" s="3">
        <v>44952</v>
      </c>
      <c r="R234" s="3">
        <v>44952</v>
      </c>
      <c r="S234" s="3">
        <v>45093</v>
      </c>
      <c r="T234" s="3" t="s">
        <v>1208</v>
      </c>
      <c r="U234" s="30">
        <v>0</v>
      </c>
      <c r="V234" s="9">
        <v>0</v>
      </c>
      <c r="W234" s="9">
        <v>17000000</v>
      </c>
      <c r="X234" s="33">
        <v>3.5460992907801421E-2</v>
      </c>
      <c r="Y234" s="1">
        <v>85460304</v>
      </c>
      <c r="Z234" s="1" t="s">
        <v>937</v>
      </c>
      <c r="AA234" s="1" t="s">
        <v>892</v>
      </c>
      <c r="AB234" s="1" t="s">
        <v>892</v>
      </c>
      <c r="AC234" s="3" t="s">
        <v>1208</v>
      </c>
      <c r="AD234" s="15" t="s">
        <v>1170</v>
      </c>
      <c r="AE234" s="15" t="s">
        <v>891</v>
      </c>
      <c r="AF234" s="15" t="s">
        <v>891</v>
      </c>
    </row>
    <row r="235" spans="1:32" s="4" customFormat="1" x14ac:dyDescent="0.3">
      <c r="A235" s="16">
        <v>891780111</v>
      </c>
      <c r="B235" s="16" t="s">
        <v>55</v>
      </c>
      <c r="C235" s="14" t="s">
        <v>57</v>
      </c>
      <c r="D235" s="16" t="s">
        <v>61</v>
      </c>
      <c r="E235" s="1" t="s">
        <v>346</v>
      </c>
      <c r="F235" s="16" t="s">
        <v>62</v>
      </c>
      <c r="G235" s="1" t="s">
        <v>62</v>
      </c>
      <c r="H235" s="1" t="s">
        <v>74</v>
      </c>
      <c r="I235" s="9">
        <v>13253000</v>
      </c>
      <c r="J235" s="1">
        <v>0</v>
      </c>
      <c r="K235" s="2">
        <v>0</v>
      </c>
      <c r="L235" s="2">
        <v>0</v>
      </c>
      <c r="M235" s="31">
        <f t="shared" si="4"/>
        <v>13253000</v>
      </c>
      <c r="N235" s="1">
        <v>1082982732</v>
      </c>
      <c r="O235" s="1" t="s">
        <v>613</v>
      </c>
      <c r="P235" s="1" t="s">
        <v>855</v>
      </c>
      <c r="Q235" s="3">
        <v>44952</v>
      </c>
      <c r="R235" s="3">
        <v>44952</v>
      </c>
      <c r="S235" s="3">
        <v>45084</v>
      </c>
      <c r="T235" s="3" t="s">
        <v>1208</v>
      </c>
      <c r="U235" s="30">
        <v>0</v>
      </c>
      <c r="V235" s="9">
        <v>0</v>
      </c>
      <c r="W235" s="9">
        <v>13253000</v>
      </c>
      <c r="X235" s="33">
        <v>3.787878787878788E-2</v>
      </c>
      <c r="Y235" s="1">
        <v>57461216</v>
      </c>
      <c r="Z235" s="1" t="s">
        <v>899</v>
      </c>
      <c r="AA235" s="1" t="s">
        <v>892</v>
      </c>
      <c r="AB235" s="1" t="s">
        <v>892</v>
      </c>
      <c r="AC235" s="3" t="s">
        <v>1208</v>
      </c>
      <c r="AD235" s="15" t="s">
        <v>1171</v>
      </c>
      <c r="AE235" s="15" t="s">
        <v>891</v>
      </c>
      <c r="AF235" s="15" t="s">
        <v>891</v>
      </c>
    </row>
    <row r="236" spans="1:32" s="4" customFormat="1" x14ac:dyDescent="0.3">
      <c r="A236" s="16">
        <v>891780111</v>
      </c>
      <c r="B236" s="16" t="s">
        <v>55</v>
      </c>
      <c r="C236" s="14" t="s">
        <v>57</v>
      </c>
      <c r="D236" s="16" t="s">
        <v>61</v>
      </c>
      <c r="E236" s="1" t="s">
        <v>347</v>
      </c>
      <c r="F236" s="16" t="s">
        <v>62</v>
      </c>
      <c r="G236" s="1" t="s">
        <v>62</v>
      </c>
      <c r="H236" s="1" t="s">
        <v>74</v>
      </c>
      <c r="I236" s="9">
        <v>13160000</v>
      </c>
      <c r="J236" s="1">
        <v>0</v>
      </c>
      <c r="K236" s="2">
        <v>0</v>
      </c>
      <c r="L236" s="2">
        <v>0</v>
      </c>
      <c r="M236" s="31">
        <f t="shared" si="4"/>
        <v>13160000</v>
      </c>
      <c r="N236" s="1">
        <v>1082973181</v>
      </c>
      <c r="O236" s="1" t="s">
        <v>614</v>
      </c>
      <c r="P236" s="1" t="s">
        <v>856</v>
      </c>
      <c r="Q236" s="3">
        <v>44952</v>
      </c>
      <c r="R236" s="3">
        <v>44952</v>
      </c>
      <c r="S236" s="3">
        <v>45084</v>
      </c>
      <c r="T236" s="3" t="s">
        <v>1208</v>
      </c>
      <c r="U236" s="30">
        <v>0</v>
      </c>
      <c r="V236" s="9">
        <v>0</v>
      </c>
      <c r="W236" s="9">
        <v>13160000</v>
      </c>
      <c r="X236" s="33">
        <v>3.787878787878788E-2</v>
      </c>
      <c r="Y236" s="1">
        <v>12548945</v>
      </c>
      <c r="Z236" s="1" t="s">
        <v>926</v>
      </c>
      <c r="AA236" s="1" t="s">
        <v>892</v>
      </c>
      <c r="AB236" s="1" t="s">
        <v>892</v>
      </c>
      <c r="AC236" s="3" t="s">
        <v>1208</v>
      </c>
      <c r="AD236" s="15" t="s">
        <v>1172</v>
      </c>
      <c r="AE236" s="15" t="s">
        <v>891</v>
      </c>
      <c r="AF236" s="15" t="s">
        <v>891</v>
      </c>
    </row>
    <row r="237" spans="1:32" s="4" customFormat="1" x14ac:dyDescent="0.3">
      <c r="A237" s="16">
        <v>891780111</v>
      </c>
      <c r="B237" s="16" t="s">
        <v>55</v>
      </c>
      <c r="C237" s="14" t="s">
        <v>57</v>
      </c>
      <c r="D237" s="16" t="s">
        <v>61</v>
      </c>
      <c r="E237" s="1" t="s">
        <v>348</v>
      </c>
      <c r="F237" s="16" t="s">
        <v>62</v>
      </c>
      <c r="G237" s="1" t="s">
        <v>62</v>
      </c>
      <c r="H237" s="1" t="s">
        <v>74</v>
      </c>
      <c r="I237" s="9">
        <v>13253000</v>
      </c>
      <c r="J237" s="1">
        <v>0</v>
      </c>
      <c r="K237" s="2">
        <v>0</v>
      </c>
      <c r="L237" s="2">
        <v>0</v>
      </c>
      <c r="M237" s="31">
        <f t="shared" si="4"/>
        <v>13253000</v>
      </c>
      <c r="N237" s="1">
        <v>1082904561</v>
      </c>
      <c r="O237" s="1" t="s">
        <v>615</v>
      </c>
      <c r="P237" s="1" t="s">
        <v>857</v>
      </c>
      <c r="Q237" s="3">
        <v>44952</v>
      </c>
      <c r="R237" s="3">
        <v>44952</v>
      </c>
      <c r="S237" s="3">
        <v>45084</v>
      </c>
      <c r="T237" s="3" t="s">
        <v>1208</v>
      </c>
      <c r="U237" s="30">
        <v>0</v>
      </c>
      <c r="V237" s="9">
        <v>0</v>
      </c>
      <c r="W237" s="9">
        <v>13253000</v>
      </c>
      <c r="X237" s="33">
        <v>3.787878787878788E-2</v>
      </c>
      <c r="Y237" s="1">
        <v>72255882</v>
      </c>
      <c r="Z237" s="1" t="s">
        <v>939</v>
      </c>
      <c r="AA237" s="1" t="s">
        <v>892</v>
      </c>
      <c r="AB237" s="1" t="s">
        <v>892</v>
      </c>
      <c r="AC237" s="3" t="s">
        <v>1208</v>
      </c>
      <c r="AD237" s="15" t="s">
        <v>1173</v>
      </c>
      <c r="AE237" s="15" t="s">
        <v>891</v>
      </c>
      <c r="AF237" s="15" t="s">
        <v>891</v>
      </c>
    </row>
    <row r="238" spans="1:32" s="4" customFormat="1" x14ac:dyDescent="0.3">
      <c r="A238" s="16">
        <v>891780111</v>
      </c>
      <c r="B238" s="16" t="s">
        <v>55</v>
      </c>
      <c r="C238" s="14" t="s">
        <v>57</v>
      </c>
      <c r="D238" s="16" t="s">
        <v>61</v>
      </c>
      <c r="E238" s="1" t="s">
        <v>349</v>
      </c>
      <c r="F238" s="16" t="s">
        <v>62</v>
      </c>
      <c r="G238" s="1" t="s">
        <v>62</v>
      </c>
      <c r="H238" s="1" t="s">
        <v>74</v>
      </c>
      <c r="I238" s="9">
        <v>9943000</v>
      </c>
      <c r="J238" s="1">
        <v>0</v>
      </c>
      <c r="K238" s="2">
        <v>0</v>
      </c>
      <c r="L238" s="2">
        <v>0</v>
      </c>
      <c r="M238" s="31">
        <f t="shared" si="4"/>
        <v>9943000</v>
      </c>
      <c r="N238" s="1">
        <v>1082963378</v>
      </c>
      <c r="O238" s="1" t="s">
        <v>616</v>
      </c>
      <c r="P238" s="1" t="s">
        <v>858</v>
      </c>
      <c r="Q238" s="3">
        <v>44952</v>
      </c>
      <c r="R238" s="3">
        <v>44952</v>
      </c>
      <c r="S238" s="3">
        <v>45093</v>
      </c>
      <c r="T238" s="3" t="s">
        <v>1208</v>
      </c>
      <c r="U238" s="30">
        <v>0</v>
      </c>
      <c r="V238" s="9">
        <v>0</v>
      </c>
      <c r="W238" s="9">
        <v>9943000</v>
      </c>
      <c r="X238" s="33">
        <v>3.5460992907801421E-2</v>
      </c>
      <c r="Y238" s="1">
        <v>7631392</v>
      </c>
      <c r="Z238" s="1" t="s">
        <v>916</v>
      </c>
      <c r="AA238" s="1" t="s">
        <v>892</v>
      </c>
      <c r="AB238" s="1" t="s">
        <v>892</v>
      </c>
      <c r="AC238" s="3" t="s">
        <v>1208</v>
      </c>
      <c r="AD238" s="15" t="s">
        <v>1174</v>
      </c>
      <c r="AE238" s="15" t="s">
        <v>891</v>
      </c>
      <c r="AF238" s="15" t="s">
        <v>891</v>
      </c>
    </row>
    <row r="239" spans="1:32" s="4" customFormat="1" x14ac:dyDescent="0.3">
      <c r="A239" s="16">
        <v>891780111</v>
      </c>
      <c r="B239" s="16" t="s">
        <v>55</v>
      </c>
      <c r="C239" s="14" t="s">
        <v>57</v>
      </c>
      <c r="D239" s="16" t="s">
        <v>61</v>
      </c>
      <c r="E239" s="1" t="s">
        <v>350</v>
      </c>
      <c r="F239" s="16" t="s">
        <v>62</v>
      </c>
      <c r="G239" s="1" t="s">
        <v>62</v>
      </c>
      <c r="H239" s="1" t="s">
        <v>74</v>
      </c>
      <c r="I239" s="9">
        <v>11833000</v>
      </c>
      <c r="J239" s="1">
        <v>0</v>
      </c>
      <c r="K239" s="2">
        <v>0</v>
      </c>
      <c r="L239" s="2">
        <v>0</v>
      </c>
      <c r="M239" s="31">
        <f t="shared" si="4"/>
        <v>11833000</v>
      </c>
      <c r="N239" s="1">
        <v>84454876</v>
      </c>
      <c r="O239" s="1" t="s">
        <v>617</v>
      </c>
      <c r="P239" s="1" t="s">
        <v>859</v>
      </c>
      <c r="Q239" s="3">
        <v>44952</v>
      </c>
      <c r="R239" s="3">
        <v>44952</v>
      </c>
      <c r="S239" s="3">
        <v>45084</v>
      </c>
      <c r="T239" s="3" t="s">
        <v>1208</v>
      </c>
      <c r="U239" s="30">
        <v>0</v>
      </c>
      <c r="V239" s="9">
        <v>0</v>
      </c>
      <c r="W239" s="9">
        <v>11833000</v>
      </c>
      <c r="X239" s="33">
        <v>3.787878787878788E-2</v>
      </c>
      <c r="Y239" s="1">
        <v>45507423</v>
      </c>
      <c r="Z239" s="1" t="s">
        <v>924</v>
      </c>
      <c r="AA239" s="1" t="s">
        <v>892</v>
      </c>
      <c r="AB239" s="1" t="s">
        <v>892</v>
      </c>
      <c r="AC239" s="3" t="s">
        <v>1208</v>
      </c>
      <c r="AD239" s="15" t="s">
        <v>1175</v>
      </c>
      <c r="AE239" s="15" t="s">
        <v>891</v>
      </c>
      <c r="AF239" s="15" t="s">
        <v>891</v>
      </c>
    </row>
    <row r="240" spans="1:32" s="4" customFormat="1" x14ac:dyDescent="0.3">
      <c r="A240" s="16">
        <v>891780111</v>
      </c>
      <c r="B240" s="16" t="s">
        <v>55</v>
      </c>
      <c r="C240" s="14" t="s">
        <v>57</v>
      </c>
      <c r="D240" s="16" t="s">
        <v>61</v>
      </c>
      <c r="E240" s="1" t="s">
        <v>351</v>
      </c>
      <c r="F240" s="16" t="s">
        <v>62</v>
      </c>
      <c r="G240" s="1" t="s">
        <v>62</v>
      </c>
      <c r="H240" s="1" t="s">
        <v>74</v>
      </c>
      <c r="I240" s="9">
        <v>11833000</v>
      </c>
      <c r="J240" s="1">
        <v>0</v>
      </c>
      <c r="K240" s="2">
        <v>0</v>
      </c>
      <c r="L240" s="2">
        <v>0</v>
      </c>
      <c r="M240" s="31">
        <f t="shared" si="4"/>
        <v>11833000</v>
      </c>
      <c r="N240" s="1">
        <v>1082946247</v>
      </c>
      <c r="O240" s="1" t="s">
        <v>618</v>
      </c>
      <c r="P240" s="1" t="s">
        <v>860</v>
      </c>
      <c r="Q240" s="3">
        <v>44952</v>
      </c>
      <c r="R240" s="3">
        <v>44952</v>
      </c>
      <c r="S240" s="3">
        <v>45084</v>
      </c>
      <c r="T240" s="3" t="s">
        <v>1208</v>
      </c>
      <c r="U240" s="30">
        <v>0</v>
      </c>
      <c r="V240" s="9">
        <v>0</v>
      </c>
      <c r="W240" s="9">
        <v>11833000</v>
      </c>
      <c r="X240" s="33">
        <v>3.787878787878788E-2</v>
      </c>
      <c r="Y240" s="1">
        <v>85152695</v>
      </c>
      <c r="Z240" s="1" t="s">
        <v>929</v>
      </c>
      <c r="AA240" s="1" t="s">
        <v>892</v>
      </c>
      <c r="AB240" s="1" t="s">
        <v>892</v>
      </c>
      <c r="AC240" s="3" t="s">
        <v>1208</v>
      </c>
      <c r="AD240" s="15" t="s">
        <v>1176</v>
      </c>
      <c r="AE240" s="15" t="s">
        <v>891</v>
      </c>
      <c r="AF240" s="15" t="s">
        <v>891</v>
      </c>
    </row>
    <row r="241" spans="1:32" s="4" customFormat="1" x14ac:dyDescent="0.3">
      <c r="A241" s="16">
        <v>891780111</v>
      </c>
      <c r="B241" s="16" t="s">
        <v>55</v>
      </c>
      <c r="C241" s="14" t="s">
        <v>57</v>
      </c>
      <c r="D241" s="16" t="s">
        <v>61</v>
      </c>
      <c r="E241" s="1" t="s">
        <v>352</v>
      </c>
      <c r="F241" s="16" t="s">
        <v>62</v>
      </c>
      <c r="G241" s="1" t="s">
        <v>62</v>
      </c>
      <c r="H241" s="1" t="s">
        <v>74</v>
      </c>
      <c r="I241" s="9">
        <v>23800000</v>
      </c>
      <c r="J241" s="1">
        <v>0</v>
      </c>
      <c r="K241" s="2">
        <v>0</v>
      </c>
      <c r="L241" s="2">
        <v>0</v>
      </c>
      <c r="M241" s="31">
        <f t="shared" si="4"/>
        <v>23800000</v>
      </c>
      <c r="N241" s="1">
        <v>1082909211</v>
      </c>
      <c r="O241" s="1" t="s">
        <v>619</v>
      </c>
      <c r="P241" s="1" t="s">
        <v>861</v>
      </c>
      <c r="Q241" s="3">
        <v>44953</v>
      </c>
      <c r="R241" s="3">
        <v>44953</v>
      </c>
      <c r="S241" s="3">
        <v>45138</v>
      </c>
      <c r="T241" s="3" t="s">
        <v>1208</v>
      </c>
      <c r="U241" s="30">
        <v>0</v>
      </c>
      <c r="V241" s="9">
        <v>0</v>
      </c>
      <c r="W241" s="9">
        <v>23800000</v>
      </c>
      <c r="X241" s="33">
        <v>2.1621621621621623E-2</v>
      </c>
      <c r="Y241" s="1">
        <v>1082870070</v>
      </c>
      <c r="Z241" s="1" t="s">
        <v>933</v>
      </c>
      <c r="AA241" s="1" t="s">
        <v>892</v>
      </c>
      <c r="AB241" s="1" t="s">
        <v>892</v>
      </c>
      <c r="AC241" s="3" t="s">
        <v>1208</v>
      </c>
      <c r="AD241" s="15" t="s">
        <v>1177</v>
      </c>
      <c r="AE241" s="15" t="s">
        <v>891</v>
      </c>
      <c r="AF241" s="15" t="s">
        <v>891</v>
      </c>
    </row>
    <row r="242" spans="1:32" s="4" customFormat="1" x14ac:dyDescent="0.3">
      <c r="A242" s="16">
        <v>891780111</v>
      </c>
      <c r="B242" s="16" t="s">
        <v>55</v>
      </c>
      <c r="C242" s="14" t="s">
        <v>57</v>
      </c>
      <c r="D242" s="16" t="s">
        <v>61</v>
      </c>
      <c r="E242" s="1" t="s">
        <v>353</v>
      </c>
      <c r="F242" s="16" t="s">
        <v>62</v>
      </c>
      <c r="G242" s="1" t="s">
        <v>62</v>
      </c>
      <c r="H242" s="1" t="s">
        <v>74</v>
      </c>
      <c r="I242" s="9">
        <v>31200000</v>
      </c>
      <c r="J242" s="1">
        <v>0</v>
      </c>
      <c r="K242" s="2">
        <v>0</v>
      </c>
      <c r="L242" s="2">
        <v>0</v>
      </c>
      <c r="M242" s="31">
        <f t="shared" si="4"/>
        <v>31200000</v>
      </c>
      <c r="N242" s="1">
        <v>85461666</v>
      </c>
      <c r="O242" s="1" t="s">
        <v>620</v>
      </c>
      <c r="P242" s="1" t="s">
        <v>862</v>
      </c>
      <c r="Q242" s="3">
        <v>44953</v>
      </c>
      <c r="R242" s="3">
        <v>44958</v>
      </c>
      <c r="S242" s="3">
        <v>45138</v>
      </c>
      <c r="T242" s="3" t="s">
        <v>1208</v>
      </c>
      <c r="U242" s="30">
        <v>0</v>
      </c>
      <c r="V242" s="9">
        <v>0</v>
      </c>
      <c r="W242" s="9">
        <v>31200000</v>
      </c>
      <c r="X242" s="33">
        <v>0</v>
      </c>
      <c r="Y242" s="1">
        <v>72220242</v>
      </c>
      <c r="Z242" s="1" t="s">
        <v>943</v>
      </c>
      <c r="AA242" s="1" t="s">
        <v>892</v>
      </c>
      <c r="AB242" s="1" t="s">
        <v>892</v>
      </c>
      <c r="AC242" s="3" t="s">
        <v>1208</v>
      </c>
      <c r="AD242" s="15" t="s">
        <v>1178</v>
      </c>
      <c r="AE242" s="15" t="s">
        <v>944</v>
      </c>
      <c r="AF242" s="15" t="s">
        <v>891</v>
      </c>
    </row>
    <row r="243" spans="1:32" s="4" customFormat="1" x14ac:dyDescent="0.3">
      <c r="A243" s="16">
        <v>891780111</v>
      </c>
      <c r="B243" s="16" t="s">
        <v>55</v>
      </c>
      <c r="C243" s="14" t="s">
        <v>57</v>
      </c>
      <c r="D243" s="16" t="s">
        <v>61</v>
      </c>
      <c r="E243" s="1" t="s">
        <v>354</v>
      </c>
      <c r="F243" s="16" t="s">
        <v>62</v>
      </c>
      <c r="G243" s="1" t="s">
        <v>62</v>
      </c>
      <c r="H243" s="1" t="s">
        <v>74</v>
      </c>
      <c r="I243" s="9">
        <v>14400000</v>
      </c>
      <c r="J243" s="1">
        <v>0</v>
      </c>
      <c r="K243" s="2">
        <v>0</v>
      </c>
      <c r="L243" s="2">
        <v>0</v>
      </c>
      <c r="M243" s="31">
        <f t="shared" si="4"/>
        <v>14400000</v>
      </c>
      <c r="N243" s="1">
        <v>33224219</v>
      </c>
      <c r="O243" s="1" t="s">
        <v>621</v>
      </c>
      <c r="P243" s="1" t="s">
        <v>863</v>
      </c>
      <c r="Q243" s="3">
        <v>44953</v>
      </c>
      <c r="R243" s="3">
        <v>44958</v>
      </c>
      <c r="S243" s="3">
        <v>45138</v>
      </c>
      <c r="T243" s="3" t="s">
        <v>1208</v>
      </c>
      <c r="U243" s="30">
        <v>0</v>
      </c>
      <c r="V243" s="9">
        <v>0</v>
      </c>
      <c r="W243" s="9">
        <v>14400000</v>
      </c>
      <c r="X243" s="33">
        <v>0</v>
      </c>
      <c r="Y243" s="1">
        <v>1082870070</v>
      </c>
      <c r="Z243" s="1" t="s">
        <v>933</v>
      </c>
      <c r="AA243" s="1" t="s">
        <v>892</v>
      </c>
      <c r="AB243" s="1" t="s">
        <v>892</v>
      </c>
      <c r="AC243" s="3" t="s">
        <v>1208</v>
      </c>
      <c r="AD243" s="15" t="s">
        <v>1179</v>
      </c>
      <c r="AE243" s="15" t="s">
        <v>944</v>
      </c>
      <c r="AF243" s="15" t="s">
        <v>891</v>
      </c>
    </row>
    <row r="244" spans="1:32" s="4" customFormat="1" x14ac:dyDescent="0.3">
      <c r="A244" s="16">
        <v>891780111</v>
      </c>
      <c r="B244" s="16" t="s">
        <v>55</v>
      </c>
      <c r="C244" s="14" t="s">
        <v>57</v>
      </c>
      <c r="D244" s="16" t="s">
        <v>61</v>
      </c>
      <c r="E244" s="1" t="s">
        <v>355</v>
      </c>
      <c r="F244" s="16" t="s">
        <v>62</v>
      </c>
      <c r="G244" s="1" t="s">
        <v>62</v>
      </c>
      <c r="H244" s="1" t="s">
        <v>74</v>
      </c>
      <c r="I244" s="9">
        <v>22000000</v>
      </c>
      <c r="J244" s="1">
        <v>0</v>
      </c>
      <c r="K244" s="2">
        <v>0</v>
      </c>
      <c r="L244" s="2">
        <v>0</v>
      </c>
      <c r="M244" s="31">
        <f t="shared" si="4"/>
        <v>22000000</v>
      </c>
      <c r="N244" s="1">
        <v>1114816077</v>
      </c>
      <c r="O244" s="1" t="s">
        <v>576</v>
      </c>
      <c r="P244" s="1" t="s">
        <v>864</v>
      </c>
      <c r="Q244" s="3">
        <v>44953</v>
      </c>
      <c r="R244" s="3">
        <v>44953</v>
      </c>
      <c r="S244" s="3">
        <v>45091</v>
      </c>
      <c r="T244" s="3" t="s">
        <v>1208</v>
      </c>
      <c r="U244" s="30">
        <v>0</v>
      </c>
      <c r="V244" s="9">
        <v>0</v>
      </c>
      <c r="W244" s="9">
        <v>22000000</v>
      </c>
      <c r="X244" s="33">
        <v>2.8985507246376812E-2</v>
      </c>
      <c r="Y244" s="1">
        <v>8746547</v>
      </c>
      <c r="Z244" s="1" t="s">
        <v>940</v>
      </c>
      <c r="AA244" s="1" t="s">
        <v>892</v>
      </c>
      <c r="AB244" s="1" t="s">
        <v>892</v>
      </c>
      <c r="AC244" s="3" t="s">
        <v>1208</v>
      </c>
      <c r="AD244" s="15" t="s">
        <v>1180</v>
      </c>
      <c r="AE244" s="15" t="s">
        <v>891</v>
      </c>
      <c r="AF244" s="15" t="s">
        <v>891</v>
      </c>
    </row>
    <row r="245" spans="1:32" s="4" customFormat="1" x14ac:dyDescent="0.3">
      <c r="A245" s="16">
        <v>891780111</v>
      </c>
      <c r="B245" s="16" t="s">
        <v>55</v>
      </c>
      <c r="C245" s="14" t="s">
        <v>57</v>
      </c>
      <c r="D245" s="16" t="s">
        <v>61</v>
      </c>
      <c r="E245" s="1" t="s">
        <v>356</v>
      </c>
      <c r="F245" s="16" t="s">
        <v>62</v>
      </c>
      <c r="G245" s="1" t="s">
        <v>62</v>
      </c>
      <c r="H245" s="1" t="s">
        <v>74</v>
      </c>
      <c r="I245" s="9">
        <v>9120000</v>
      </c>
      <c r="J245" s="1">
        <v>0</v>
      </c>
      <c r="K245" s="2">
        <v>0</v>
      </c>
      <c r="L245" s="2">
        <v>0</v>
      </c>
      <c r="M245" s="31">
        <f t="shared" si="4"/>
        <v>9120000</v>
      </c>
      <c r="N245" s="1">
        <v>36668600</v>
      </c>
      <c r="O245" s="1" t="s">
        <v>622</v>
      </c>
      <c r="P245" s="1" t="s">
        <v>865</v>
      </c>
      <c r="Q245" s="3">
        <v>44953</v>
      </c>
      <c r="R245" s="3">
        <v>44953</v>
      </c>
      <c r="S245" s="3">
        <v>45093</v>
      </c>
      <c r="T245" s="3" t="s">
        <v>1208</v>
      </c>
      <c r="U245" s="30">
        <v>0</v>
      </c>
      <c r="V245" s="9">
        <v>0</v>
      </c>
      <c r="W245" s="9">
        <v>9120000</v>
      </c>
      <c r="X245" s="33">
        <v>2.8571428571428571E-2</v>
      </c>
      <c r="Y245" s="1">
        <v>7633815</v>
      </c>
      <c r="Z245" s="1" t="s">
        <v>936</v>
      </c>
      <c r="AA245" s="1" t="s">
        <v>892</v>
      </c>
      <c r="AB245" s="1" t="s">
        <v>892</v>
      </c>
      <c r="AC245" s="3" t="s">
        <v>1208</v>
      </c>
      <c r="AD245" s="15" t="s">
        <v>1181</v>
      </c>
      <c r="AE245" s="15" t="s">
        <v>891</v>
      </c>
      <c r="AF245" s="15" t="s">
        <v>891</v>
      </c>
    </row>
    <row r="246" spans="1:32" s="4" customFormat="1" x14ac:dyDescent="0.3">
      <c r="A246" s="16">
        <v>891780111</v>
      </c>
      <c r="B246" s="16" t="s">
        <v>55</v>
      </c>
      <c r="C246" s="14" t="s">
        <v>57</v>
      </c>
      <c r="D246" s="16" t="s">
        <v>61</v>
      </c>
      <c r="E246" s="1" t="s">
        <v>357</v>
      </c>
      <c r="F246" s="16" t="s">
        <v>62</v>
      </c>
      <c r="G246" s="1" t="s">
        <v>62</v>
      </c>
      <c r="H246" s="1" t="s">
        <v>74</v>
      </c>
      <c r="I246" s="9">
        <v>10450000</v>
      </c>
      <c r="J246" s="1">
        <v>0</v>
      </c>
      <c r="K246" s="2">
        <v>0</v>
      </c>
      <c r="L246" s="2">
        <v>0</v>
      </c>
      <c r="M246" s="31">
        <f t="shared" si="4"/>
        <v>10450000</v>
      </c>
      <c r="N246" s="1">
        <v>1079934757</v>
      </c>
      <c r="O246" s="1" t="s">
        <v>623</v>
      </c>
      <c r="P246" s="1" t="s">
        <v>866</v>
      </c>
      <c r="Q246" s="3">
        <v>44953</v>
      </c>
      <c r="R246" s="3">
        <v>44953</v>
      </c>
      <c r="S246" s="3">
        <v>45093</v>
      </c>
      <c r="T246" s="3" t="s">
        <v>1208</v>
      </c>
      <c r="U246" s="30">
        <v>0</v>
      </c>
      <c r="V246" s="9">
        <v>0</v>
      </c>
      <c r="W246" s="9">
        <v>10450000</v>
      </c>
      <c r="X246" s="33">
        <v>2.8571428571428571E-2</v>
      </c>
      <c r="Y246" s="1">
        <v>85459497</v>
      </c>
      <c r="Z246" s="1" t="s">
        <v>900</v>
      </c>
      <c r="AA246" s="1" t="s">
        <v>892</v>
      </c>
      <c r="AB246" s="1" t="s">
        <v>892</v>
      </c>
      <c r="AC246" s="3" t="s">
        <v>1208</v>
      </c>
      <c r="AD246" s="15" t="s">
        <v>1182</v>
      </c>
      <c r="AE246" s="15" t="s">
        <v>891</v>
      </c>
      <c r="AF246" s="15" t="s">
        <v>891</v>
      </c>
    </row>
    <row r="247" spans="1:32" s="4" customFormat="1" x14ac:dyDescent="0.3">
      <c r="A247" s="16">
        <v>891780111</v>
      </c>
      <c r="B247" s="16" t="s">
        <v>55</v>
      </c>
      <c r="C247" s="14" t="s">
        <v>57</v>
      </c>
      <c r="D247" s="16" t="s">
        <v>61</v>
      </c>
      <c r="E247" s="1" t="s">
        <v>358</v>
      </c>
      <c r="F247" s="16" t="s">
        <v>62</v>
      </c>
      <c r="G247" s="1" t="s">
        <v>62</v>
      </c>
      <c r="H247" s="1" t="s">
        <v>74</v>
      </c>
      <c r="I247" s="9">
        <v>14880000</v>
      </c>
      <c r="J247" s="1">
        <v>0</v>
      </c>
      <c r="K247" s="2">
        <v>0</v>
      </c>
      <c r="L247" s="2">
        <v>0</v>
      </c>
      <c r="M247" s="31">
        <f t="shared" si="4"/>
        <v>14880000</v>
      </c>
      <c r="N247" s="1">
        <v>1216968632</v>
      </c>
      <c r="O247" s="1" t="s">
        <v>624</v>
      </c>
      <c r="P247" s="1" t="s">
        <v>867</v>
      </c>
      <c r="Q247" s="3">
        <v>44953</v>
      </c>
      <c r="R247" s="3">
        <v>44953</v>
      </c>
      <c r="S247" s="3">
        <v>45093</v>
      </c>
      <c r="T247" s="3" t="s">
        <v>1208</v>
      </c>
      <c r="U247" s="30">
        <v>0</v>
      </c>
      <c r="V247" s="9">
        <v>0</v>
      </c>
      <c r="W247" s="9">
        <v>14880000</v>
      </c>
      <c r="X247" s="33">
        <v>2.8571428571428571E-2</v>
      </c>
      <c r="Y247" s="1">
        <v>7633815</v>
      </c>
      <c r="Z247" s="1" t="s">
        <v>936</v>
      </c>
      <c r="AA247" s="1" t="s">
        <v>892</v>
      </c>
      <c r="AB247" s="1" t="s">
        <v>892</v>
      </c>
      <c r="AC247" s="3" t="s">
        <v>1208</v>
      </c>
      <c r="AD247" s="15" t="s">
        <v>1183</v>
      </c>
      <c r="AE247" s="15" t="s">
        <v>891</v>
      </c>
      <c r="AF247" s="15" t="s">
        <v>891</v>
      </c>
    </row>
    <row r="248" spans="1:32" s="4" customFormat="1" x14ac:dyDescent="0.3">
      <c r="A248" s="16">
        <v>891780111</v>
      </c>
      <c r="B248" s="16" t="s">
        <v>55</v>
      </c>
      <c r="C248" s="14" t="s">
        <v>57</v>
      </c>
      <c r="D248" s="16" t="s">
        <v>61</v>
      </c>
      <c r="E248" s="1" t="s">
        <v>359</v>
      </c>
      <c r="F248" s="16" t="s">
        <v>62</v>
      </c>
      <c r="G248" s="1" t="s">
        <v>62</v>
      </c>
      <c r="H248" s="1" t="s">
        <v>74</v>
      </c>
      <c r="I248" s="9">
        <v>13950000</v>
      </c>
      <c r="J248" s="1">
        <v>0</v>
      </c>
      <c r="K248" s="2">
        <v>0</v>
      </c>
      <c r="L248" s="2">
        <v>0</v>
      </c>
      <c r="M248" s="31">
        <f t="shared" si="4"/>
        <v>13950000</v>
      </c>
      <c r="N248" s="1">
        <v>1083020695</v>
      </c>
      <c r="O248" s="1" t="s">
        <v>625</v>
      </c>
      <c r="P248" s="1" t="s">
        <v>868</v>
      </c>
      <c r="Q248" s="3">
        <v>44953</v>
      </c>
      <c r="R248" s="3">
        <v>44953</v>
      </c>
      <c r="S248" s="3">
        <v>45084</v>
      </c>
      <c r="T248" s="3" t="s">
        <v>1208</v>
      </c>
      <c r="U248" s="30">
        <v>0</v>
      </c>
      <c r="V248" s="9">
        <v>0</v>
      </c>
      <c r="W248" s="9">
        <v>13950000</v>
      </c>
      <c r="X248" s="33">
        <v>3.0534351145038167E-2</v>
      </c>
      <c r="Y248" s="1">
        <v>85471791</v>
      </c>
      <c r="Z248" s="1" t="s">
        <v>934</v>
      </c>
      <c r="AA248" s="1" t="s">
        <v>892</v>
      </c>
      <c r="AB248" s="1" t="s">
        <v>892</v>
      </c>
      <c r="AC248" s="3" t="s">
        <v>1208</v>
      </c>
      <c r="AD248" s="15" t="s">
        <v>1184</v>
      </c>
      <c r="AE248" s="15" t="s">
        <v>891</v>
      </c>
      <c r="AF248" s="15" t="s">
        <v>891</v>
      </c>
    </row>
    <row r="249" spans="1:32" s="4" customFormat="1" x14ac:dyDescent="0.3">
      <c r="A249" s="16">
        <v>891780111</v>
      </c>
      <c r="B249" s="16" t="s">
        <v>55</v>
      </c>
      <c r="C249" s="14" t="s">
        <v>57</v>
      </c>
      <c r="D249" s="16" t="s">
        <v>61</v>
      </c>
      <c r="E249" s="1" t="s">
        <v>360</v>
      </c>
      <c r="F249" s="16" t="s">
        <v>62</v>
      </c>
      <c r="G249" s="1" t="s">
        <v>62</v>
      </c>
      <c r="H249" s="1" t="s">
        <v>74</v>
      </c>
      <c r="I249" s="9">
        <v>9563000</v>
      </c>
      <c r="J249" s="1">
        <v>0</v>
      </c>
      <c r="K249" s="2">
        <v>0</v>
      </c>
      <c r="L249" s="2">
        <v>0</v>
      </c>
      <c r="M249" s="31">
        <f t="shared" si="4"/>
        <v>9563000</v>
      </c>
      <c r="N249" s="1">
        <v>85465984</v>
      </c>
      <c r="O249" s="1" t="s">
        <v>626</v>
      </c>
      <c r="P249" s="1" t="s">
        <v>677</v>
      </c>
      <c r="Q249" s="3">
        <v>44953</v>
      </c>
      <c r="R249" s="3">
        <v>44953</v>
      </c>
      <c r="S249" s="3">
        <v>45093</v>
      </c>
      <c r="T249" s="3" t="s">
        <v>1208</v>
      </c>
      <c r="U249" s="30">
        <v>0</v>
      </c>
      <c r="V249" s="9">
        <v>0</v>
      </c>
      <c r="W249" s="9">
        <v>9563000</v>
      </c>
      <c r="X249" s="33">
        <v>2.8571428571428571E-2</v>
      </c>
      <c r="Y249" s="1">
        <v>85459497</v>
      </c>
      <c r="Z249" s="1" t="s">
        <v>900</v>
      </c>
      <c r="AA249" s="1" t="s">
        <v>892</v>
      </c>
      <c r="AB249" s="1" t="s">
        <v>892</v>
      </c>
      <c r="AC249" s="3" t="s">
        <v>1208</v>
      </c>
      <c r="AD249" s="15" t="s">
        <v>1185</v>
      </c>
      <c r="AE249" s="15" t="s">
        <v>891</v>
      </c>
      <c r="AF249" s="15" t="s">
        <v>891</v>
      </c>
    </row>
    <row r="250" spans="1:32" s="4" customFormat="1" x14ac:dyDescent="0.3">
      <c r="A250" s="16">
        <v>891780111</v>
      </c>
      <c r="B250" s="16" t="s">
        <v>55</v>
      </c>
      <c r="C250" s="14" t="s">
        <v>57</v>
      </c>
      <c r="D250" s="16" t="s">
        <v>61</v>
      </c>
      <c r="E250" s="1" t="s">
        <v>361</v>
      </c>
      <c r="F250" s="16" t="s">
        <v>62</v>
      </c>
      <c r="G250" s="1" t="s">
        <v>62</v>
      </c>
      <c r="H250" s="1" t="s">
        <v>74</v>
      </c>
      <c r="I250" s="9">
        <v>10560000</v>
      </c>
      <c r="J250" s="1">
        <v>0</v>
      </c>
      <c r="K250" s="2">
        <v>0</v>
      </c>
      <c r="L250" s="2">
        <v>0</v>
      </c>
      <c r="M250" s="31">
        <f t="shared" si="4"/>
        <v>10560000</v>
      </c>
      <c r="N250" s="1">
        <v>1082974742</v>
      </c>
      <c r="O250" s="1" t="s">
        <v>627</v>
      </c>
      <c r="P250" s="1" t="s">
        <v>869</v>
      </c>
      <c r="Q250" s="3">
        <v>44953</v>
      </c>
      <c r="R250" s="3">
        <v>44953</v>
      </c>
      <c r="S250" s="3">
        <v>45093</v>
      </c>
      <c r="T250" s="3" t="s">
        <v>1208</v>
      </c>
      <c r="U250" s="30">
        <v>0</v>
      </c>
      <c r="V250" s="9">
        <v>0</v>
      </c>
      <c r="W250" s="9">
        <v>10560000</v>
      </c>
      <c r="X250" s="33">
        <v>2.8571428571428571E-2</v>
      </c>
      <c r="Y250" s="1">
        <v>57297693</v>
      </c>
      <c r="Z250" s="1" t="s">
        <v>914</v>
      </c>
      <c r="AA250" s="1" t="s">
        <v>892</v>
      </c>
      <c r="AB250" s="1" t="s">
        <v>892</v>
      </c>
      <c r="AC250" s="3" t="s">
        <v>1208</v>
      </c>
      <c r="AD250" s="15" t="s">
        <v>1186</v>
      </c>
      <c r="AE250" s="15" t="s">
        <v>891</v>
      </c>
      <c r="AF250" s="15" t="s">
        <v>891</v>
      </c>
    </row>
    <row r="251" spans="1:32" s="4" customFormat="1" x14ac:dyDescent="0.3">
      <c r="A251" s="16">
        <v>891780111</v>
      </c>
      <c r="B251" s="16" t="s">
        <v>55</v>
      </c>
      <c r="C251" s="14" t="s">
        <v>57</v>
      </c>
      <c r="D251" s="16" t="s">
        <v>61</v>
      </c>
      <c r="E251" s="1" t="s">
        <v>362</v>
      </c>
      <c r="F251" s="16" t="s">
        <v>62</v>
      </c>
      <c r="G251" s="1" t="s">
        <v>62</v>
      </c>
      <c r="H251" s="1" t="s">
        <v>74</v>
      </c>
      <c r="I251" s="9">
        <v>10340000</v>
      </c>
      <c r="J251" s="1">
        <v>0</v>
      </c>
      <c r="K251" s="2">
        <v>0</v>
      </c>
      <c r="L251" s="2">
        <v>0</v>
      </c>
      <c r="M251" s="31">
        <f t="shared" si="4"/>
        <v>10340000</v>
      </c>
      <c r="N251" s="1">
        <v>1082840247</v>
      </c>
      <c r="O251" s="1" t="s">
        <v>628</v>
      </c>
      <c r="P251" s="1" t="s">
        <v>870</v>
      </c>
      <c r="Q251" s="3">
        <v>44953</v>
      </c>
      <c r="R251" s="3">
        <v>44953</v>
      </c>
      <c r="S251" s="3">
        <v>45084</v>
      </c>
      <c r="T251" s="3" t="s">
        <v>1208</v>
      </c>
      <c r="U251" s="30">
        <v>0</v>
      </c>
      <c r="V251" s="9">
        <v>0</v>
      </c>
      <c r="W251" s="9">
        <v>10340000</v>
      </c>
      <c r="X251" s="33">
        <v>3.0534351145038167E-2</v>
      </c>
      <c r="Y251" s="1">
        <v>57438212</v>
      </c>
      <c r="Z251" s="1" t="s">
        <v>930</v>
      </c>
      <c r="AA251" s="1" t="s">
        <v>892</v>
      </c>
      <c r="AB251" s="1" t="s">
        <v>892</v>
      </c>
      <c r="AC251" s="3" t="s">
        <v>1208</v>
      </c>
      <c r="AD251" s="15" t="s">
        <v>1187</v>
      </c>
      <c r="AE251" s="15" t="s">
        <v>891</v>
      </c>
      <c r="AF251" s="15" t="s">
        <v>891</v>
      </c>
    </row>
    <row r="252" spans="1:32" s="4" customFormat="1" x14ac:dyDescent="0.3">
      <c r="A252" s="16">
        <v>891780111</v>
      </c>
      <c r="B252" s="16" t="s">
        <v>55</v>
      </c>
      <c r="C252" s="14" t="s">
        <v>57</v>
      </c>
      <c r="D252" s="16" t="s">
        <v>61</v>
      </c>
      <c r="E252" s="1" t="s">
        <v>363</v>
      </c>
      <c r="F252" s="16" t="s">
        <v>62</v>
      </c>
      <c r="G252" s="1" t="s">
        <v>62</v>
      </c>
      <c r="H252" s="1" t="s">
        <v>74</v>
      </c>
      <c r="I252" s="9">
        <v>14000000</v>
      </c>
      <c r="J252" s="1">
        <v>0</v>
      </c>
      <c r="K252" s="2">
        <v>0</v>
      </c>
      <c r="L252" s="2">
        <v>0</v>
      </c>
      <c r="M252" s="31">
        <f t="shared" si="4"/>
        <v>14000000</v>
      </c>
      <c r="N252" s="1">
        <v>1082859194</v>
      </c>
      <c r="O252" s="1" t="s">
        <v>629</v>
      </c>
      <c r="P252" s="1" t="s">
        <v>871</v>
      </c>
      <c r="Q252" s="3">
        <v>44953</v>
      </c>
      <c r="R252" s="3">
        <v>44953</v>
      </c>
      <c r="S252" s="3">
        <v>45093</v>
      </c>
      <c r="T252" s="3" t="s">
        <v>1208</v>
      </c>
      <c r="U252" s="30">
        <v>0</v>
      </c>
      <c r="V252" s="9">
        <v>0</v>
      </c>
      <c r="W252" s="9">
        <v>14000000</v>
      </c>
      <c r="X252" s="33">
        <v>2.8571428571428571E-2</v>
      </c>
      <c r="Y252" s="1">
        <v>7632607</v>
      </c>
      <c r="Z252" s="1" t="s">
        <v>931</v>
      </c>
      <c r="AA252" s="1" t="s">
        <v>892</v>
      </c>
      <c r="AB252" s="1" t="s">
        <v>892</v>
      </c>
      <c r="AC252" s="3" t="s">
        <v>1208</v>
      </c>
      <c r="AD252" s="15" t="s">
        <v>1188</v>
      </c>
      <c r="AE252" s="15" t="s">
        <v>891</v>
      </c>
      <c r="AF252" s="15" t="s">
        <v>891</v>
      </c>
    </row>
    <row r="253" spans="1:32" s="4" customFormat="1" x14ac:dyDescent="0.3">
      <c r="A253" s="16">
        <v>891780111</v>
      </c>
      <c r="B253" s="16" t="s">
        <v>55</v>
      </c>
      <c r="C253" s="14" t="s">
        <v>57</v>
      </c>
      <c r="D253" s="16" t="s">
        <v>61</v>
      </c>
      <c r="E253" s="1" t="s">
        <v>364</v>
      </c>
      <c r="F253" s="16" t="s">
        <v>62</v>
      </c>
      <c r="G253" s="1" t="s">
        <v>62</v>
      </c>
      <c r="H253" s="1" t="s">
        <v>74</v>
      </c>
      <c r="I253" s="9">
        <v>8550000</v>
      </c>
      <c r="J253" s="1">
        <v>0</v>
      </c>
      <c r="K253" s="2">
        <v>0</v>
      </c>
      <c r="L253" s="2">
        <v>0</v>
      </c>
      <c r="M253" s="31">
        <f t="shared" si="4"/>
        <v>8550000</v>
      </c>
      <c r="N253" s="1">
        <v>57443446</v>
      </c>
      <c r="O253" s="1" t="s">
        <v>630</v>
      </c>
      <c r="P253" s="1" t="s">
        <v>872</v>
      </c>
      <c r="Q253" s="3">
        <v>44953</v>
      </c>
      <c r="R253" s="3">
        <v>44953</v>
      </c>
      <c r="S253" s="3">
        <v>45084</v>
      </c>
      <c r="T253" s="3" t="s">
        <v>1208</v>
      </c>
      <c r="U253" s="30">
        <v>0</v>
      </c>
      <c r="V253" s="9">
        <v>0</v>
      </c>
      <c r="W253" s="9">
        <v>8550000</v>
      </c>
      <c r="X253" s="33">
        <v>3.0534351145038167E-2</v>
      </c>
      <c r="Y253" s="1">
        <v>45507423</v>
      </c>
      <c r="Z253" s="1" t="s">
        <v>924</v>
      </c>
      <c r="AA253" s="1" t="s">
        <v>892</v>
      </c>
      <c r="AB253" s="1" t="s">
        <v>892</v>
      </c>
      <c r="AC253" s="3" t="s">
        <v>1208</v>
      </c>
      <c r="AD253" s="15" t="s">
        <v>1189</v>
      </c>
      <c r="AE253" s="15" t="s">
        <v>891</v>
      </c>
      <c r="AF253" s="15" t="s">
        <v>891</v>
      </c>
    </row>
    <row r="254" spans="1:32" s="4" customFormat="1" x14ac:dyDescent="0.3">
      <c r="A254" s="16">
        <v>891780111</v>
      </c>
      <c r="B254" s="16" t="s">
        <v>55</v>
      </c>
      <c r="C254" s="14" t="s">
        <v>57</v>
      </c>
      <c r="D254" s="16" t="s">
        <v>61</v>
      </c>
      <c r="E254" s="1" t="s">
        <v>365</v>
      </c>
      <c r="F254" s="16" t="s">
        <v>62</v>
      </c>
      <c r="G254" s="1" t="s">
        <v>62</v>
      </c>
      <c r="H254" s="1" t="s">
        <v>74</v>
      </c>
      <c r="I254" s="9">
        <v>14673000</v>
      </c>
      <c r="J254" s="1">
        <v>0</v>
      </c>
      <c r="K254" s="2">
        <v>0</v>
      </c>
      <c r="L254" s="2">
        <v>0</v>
      </c>
      <c r="M254" s="31">
        <f t="shared" si="4"/>
        <v>14673000</v>
      </c>
      <c r="N254" s="1">
        <v>57463967</v>
      </c>
      <c r="O254" s="1" t="s">
        <v>631</v>
      </c>
      <c r="P254" s="1" t="s">
        <v>873</v>
      </c>
      <c r="Q254" s="3">
        <v>44953</v>
      </c>
      <c r="R254" s="3">
        <v>44953</v>
      </c>
      <c r="S254" s="3">
        <v>45084</v>
      </c>
      <c r="T254" s="3" t="s">
        <v>1208</v>
      </c>
      <c r="U254" s="30">
        <v>0</v>
      </c>
      <c r="V254" s="9">
        <v>0</v>
      </c>
      <c r="W254" s="9">
        <v>14673000</v>
      </c>
      <c r="X254" s="33">
        <v>3.0534351145038167E-2</v>
      </c>
      <c r="Y254" s="1">
        <v>7601831</v>
      </c>
      <c r="Z254" s="1" t="s">
        <v>941</v>
      </c>
      <c r="AA254" s="1" t="s">
        <v>892</v>
      </c>
      <c r="AB254" s="1" t="s">
        <v>892</v>
      </c>
      <c r="AC254" s="3" t="s">
        <v>1208</v>
      </c>
      <c r="AD254" s="15" t="s">
        <v>1190</v>
      </c>
      <c r="AE254" s="15" t="s">
        <v>891</v>
      </c>
      <c r="AF254" s="15" t="s">
        <v>891</v>
      </c>
    </row>
    <row r="255" spans="1:32" s="4" customFormat="1" x14ac:dyDescent="0.3">
      <c r="A255" s="16">
        <v>891780111</v>
      </c>
      <c r="B255" s="16" t="s">
        <v>55</v>
      </c>
      <c r="C255" s="14" t="s">
        <v>57</v>
      </c>
      <c r="D255" s="16" t="s">
        <v>61</v>
      </c>
      <c r="E255" s="1" t="s">
        <v>366</v>
      </c>
      <c r="F255" s="16" t="s">
        <v>62</v>
      </c>
      <c r="G255" s="1" t="s">
        <v>62</v>
      </c>
      <c r="H255" s="1" t="s">
        <v>74</v>
      </c>
      <c r="I255" s="9">
        <v>16567000</v>
      </c>
      <c r="J255" s="1">
        <v>0</v>
      </c>
      <c r="K255" s="2">
        <v>0</v>
      </c>
      <c r="L255" s="2">
        <v>0</v>
      </c>
      <c r="M255" s="31">
        <f t="shared" si="4"/>
        <v>16567000</v>
      </c>
      <c r="N255" s="1">
        <v>1082977003</v>
      </c>
      <c r="O255" s="1" t="s">
        <v>632</v>
      </c>
      <c r="P255" s="1" t="s">
        <v>874</v>
      </c>
      <c r="Q255" s="3">
        <v>44953</v>
      </c>
      <c r="R255" s="3">
        <v>44953</v>
      </c>
      <c r="S255" s="3">
        <v>45084</v>
      </c>
      <c r="T255" s="3" t="s">
        <v>1208</v>
      </c>
      <c r="U255" s="30">
        <v>0</v>
      </c>
      <c r="V255" s="9">
        <v>0</v>
      </c>
      <c r="W255" s="9">
        <v>16567000</v>
      </c>
      <c r="X255" s="33">
        <v>3.0534351145038167E-2</v>
      </c>
      <c r="Y255" s="1">
        <v>12539351</v>
      </c>
      <c r="Z255" s="1" t="s">
        <v>901</v>
      </c>
      <c r="AA255" s="1" t="s">
        <v>892</v>
      </c>
      <c r="AB255" s="1" t="s">
        <v>892</v>
      </c>
      <c r="AC255" s="3" t="s">
        <v>1208</v>
      </c>
      <c r="AD255" s="15" t="s">
        <v>1191</v>
      </c>
      <c r="AE255" s="15" t="s">
        <v>891</v>
      </c>
      <c r="AF255" s="15" t="s">
        <v>891</v>
      </c>
    </row>
    <row r="256" spans="1:32" s="4" customFormat="1" x14ac:dyDescent="0.3">
      <c r="A256" s="16">
        <v>891780111</v>
      </c>
      <c r="B256" s="16" t="s">
        <v>55</v>
      </c>
      <c r="C256" s="14" t="s">
        <v>57</v>
      </c>
      <c r="D256" s="16" t="s">
        <v>61</v>
      </c>
      <c r="E256" s="1" t="s">
        <v>367</v>
      </c>
      <c r="F256" s="16" t="s">
        <v>62</v>
      </c>
      <c r="G256" s="1" t="s">
        <v>62</v>
      </c>
      <c r="H256" s="1" t="s">
        <v>74</v>
      </c>
      <c r="I256" s="9">
        <v>9817000</v>
      </c>
      <c r="J256" s="1">
        <v>0</v>
      </c>
      <c r="K256" s="2">
        <v>0</v>
      </c>
      <c r="L256" s="2">
        <v>0</v>
      </c>
      <c r="M256" s="31">
        <f t="shared" si="4"/>
        <v>9817000</v>
      </c>
      <c r="N256" s="1">
        <v>19617471</v>
      </c>
      <c r="O256" s="1" t="s">
        <v>633</v>
      </c>
      <c r="P256" s="1" t="s">
        <v>875</v>
      </c>
      <c r="Q256" s="3">
        <v>44953</v>
      </c>
      <c r="R256" s="3">
        <v>44953</v>
      </c>
      <c r="S256" s="3">
        <v>45093</v>
      </c>
      <c r="T256" s="3" t="s">
        <v>1208</v>
      </c>
      <c r="U256" s="30">
        <v>0</v>
      </c>
      <c r="V256" s="9">
        <v>0</v>
      </c>
      <c r="W256" s="9">
        <v>9817000</v>
      </c>
      <c r="X256" s="33">
        <v>2.8571428571428571E-2</v>
      </c>
      <c r="Y256" s="1">
        <v>85459497</v>
      </c>
      <c r="Z256" s="1" t="s">
        <v>900</v>
      </c>
      <c r="AA256" s="1" t="s">
        <v>892</v>
      </c>
      <c r="AB256" s="1" t="s">
        <v>892</v>
      </c>
      <c r="AC256" s="3" t="s">
        <v>1208</v>
      </c>
      <c r="AD256" s="15" t="s">
        <v>1192</v>
      </c>
      <c r="AE256" s="15" t="s">
        <v>891</v>
      </c>
      <c r="AF256" s="15" t="s">
        <v>891</v>
      </c>
    </row>
    <row r="257" spans="1:32" s="4" customFormat="1" x14ac:dyDescent="0.3">
      <c r="A257" s="16">
        <v>891780111</v>
      </c>
      <c r="B257" s="16" t="s">
        <v>55</v>
      </c>
      <c r="C257" s="14" t="s">
        <v>57</v>
      </c>
      <c r="D257" s="16" t="s">
        <v>61</v>
      </c>
      <c r="E257" s="1" t="s">
        <v>368</v>
      </c>
      <c r="F257" s="16" t="s">
        <v>62</v>
      </c>
      <c r="G257" s="1" t="s">
        <v>62</v>
      </c>
      <c r="H257" s="1" t="s">
        <v>74</v>
      </c>
      <c r="I257" s="9">
        <v>11250000</v>
      </c>
      <c r="J257" s="1">
        <v>0</v>
      </c>
      <c r="K257" s="2">
        <v>0</v>
      </c>
      <c r="L257" s="2">
        <v>0</v>
      </c>
      <c r="M257" s="31">
        <f t="shared" si="4"/>
        <v>11250000</v>
      </c>
      <c r="N257" s="1">
        <v>1082915040</v>
      </c>
      <c r="O257" s="1" t="s">
        <v>634</v>
      </c>
      <c r="P257" s="1" t="s">
        <v>876</v>
      </c>
      <c r="Q257" s="3">
        <v>44953</v>
      </c>
      <c r="R257" s="3">
        <v>44953</v>
      </c>
      <c r="S257" s="3">
        <v>45084</v>
      </c>
      <c r="T257" s="3" t="s">
        <v>1208</v>
      </c>
      <c r="U257" s="30">
        <v>0</v>
      </c>
      <c r="V257" s="9">
        <v>0</v>
      </c>
      <c r="W257" s="9">
        <v>11250000</v>
      </c>
      <c r="X257" s="33">
        <v>3.0534351145038167E-2</v>
      </c>
      <c r="Y257" s="1">
        <v>41947381</v>
      </c>
      <c r="Z257" s="1" t="s">
        <v>897</v>
      </c>
      <c r="AA257" s="1" t="s">
        <v>892</v>
      </c>
      <c r="AB257" s="1" t="s">
        <v>892</v>
      </c>
      <c r="AC257" s="3" t="s">
        <v>1208</v>
      </c>
      <c r="AD257" s="15" t="s">
        <v>1193</v>
      </c>
      <c r="AE257" s="15" t="s">
        <v>891</v>
      </c>
      <c r="AF257" s="15" t="s">
        <v>891</v>
      </c>
    </row>
    <row r="258" spans="1:32" s="4" customFormat="1" x14ac:dyDescent="0.3">
      <c r="A258" s="16">
        <v>891780111</v>
      </c>
      <c r="B258" s="16" t="s">
        <v>55</v>
      </c>
      <c r="C258" s="14" t="s">
        <v>57</v>
      </c>
      <c r="D258" s="16" t="s">
        <v>61</v>
      </c>
      <c r="E258" s="1" t="s">
        <v>369</v>
      </c>
      <c r="F258" s="16" t="s">
        <v>62</v>
      </c>
      <c r="G258" s="1" t="s">
        <v>62</v>
      </c>
      <c r="H258" s="1" t="s">
        <v>74</v>
      </c>
      <c r="I258" s="9">
        <v>35737000</v>
      </c>
      <c r="J258" s="1">
        <v>0</v>
      </c>
      <c r="K258" s="2">
        <v>0</v>
      </c>
      <c r="L258" s="2">
        <v>0</v>
      </c>
      <c r="M258" s="31">
        <f t="shared" si="4"/>
        <v>35737000</v>
      </c>
      <c r="N258" s="1">
        <v>79488380</v>
      </c>
      <c r="O258" s="1" t="s">
        <v>635</v>
      </c>
      <c r="P258" s="1" t="s">
        <v>877</v>
      </c>
      <c r="Q258" s="3">
        <v>44953</v>
      </c>
      <c r="R258" s="3">
        <v>44953</v>
      </c>
      <c r="S258" s="3">
        <v>45093</v>
      </c>
      <c r="T258" s="3" t="s">
        <v>1208</v>
      </c>
      <c r="U258" s="30">
        <v>0</v>
      </c>
      <c r="V258" s="9">
        <v>0</v>
      </c>
      <c r="W258" s="9">
        <v>35737000</v>
      </c>
      <c r="X258" s="33">
        <v>2.8571428571428571E-2</v>
      </c>
      <c r="Y258" s="1">
        <v>85455983</v>
      </c>
      <c r="Z258" s="1" t="s">
        <v>894</v>
      </c>
      <c r="AA258" s="1" t="s">
        <v>892</v>
      </c>
      <c r="AB258" s="1" t="s">
        <v>892</v>
      </c>
      <c r="AC258" s="3" t="s">
        <v>1208</v>
      </c>
      <c r="AD258" s="15" t="s">
        <v>1194</v>
      </c>
      <c r="AE258" s="15" t="s">
        <v>891</v>
      </c>
      <c r="AF258" s="15" t="s">
        <v>891</v>
      </c>
    </row>
    <row r="259" spans="1:32" s="4" customFormat="1" x14ac:dyDescent="0.3">
      <c r="A259" s="16">
        <v>891780111</v>
      </c>
      <c r="B259" s="16" t="s">
        <v>55</v>
      </c>
      <c r="C259" s="14" t="s">
        <v>57</v>
      </c>
      <c r="D259" s="16" t="s">
        <v>61</v>
      </c>
      <c r="E259" s="1" t="s">
        <v>370</v>
      </c>
      <c r="F259" s="16" t="s">
        <v>62</v>
      </c>
      <c r="G259" s="1" t="s">
        <v>62</v>
      </c>
      <c r="H259" s="1" t="s">
        <v>74</v>
      </c>
      <c r="I259" s="9">
        <v>16773000</v>
      </c>
      <c r="J259" s="1">
        <v>0</v>
      </c>
      <c r="K259" s="2">
        <v>0</v>
      </c>
      <c r="L259" s="2">
        <v>0</v>
      </c>
      <c r="M259" s="31">
        <f t="shared" si="4"/>
        <v>16773000</v>
      </c>
      <c r="N259" s="1">
        <v>1140877757</v>
      </c>
      <c r="O259" s="1" t="s">
        <v>636</v>
      </c>
      <c r="P259" s="1" t="s">
        <v>878</v>
      </c>
      <c r="Q259" s="3">
        <v>44953</v>
      </c>
      <c r="R259" s="3">
        <v>44953</v>
      </c>
      <c r="S259" s="3">
        <v>45084</v>
      </c>
      <c r="T259" s="3" t="s">
        <v>1208</v>
      </c>
      <c r="U259" s="30">
        <v>0</v>
      </c>
      <c r="V259" s="9">
        <v>0</v>
      </c>
      <c r="W259" s="9">
        <v>16773000</v>
      </c>
      <c r="X259" s="33">
        <v>3.0534351145038167E-2</v>
      </c>
      <c r="Y259" s="1">
        <v>85471791</v>
      </c>
      <c r="Z259" s="1" t="s">
        <v>934</v>
      </c>
      <c r="AA259" s="1" t="s">
        <v>892</v>
      </c>
      <c r="AB259" s="1" t="s">
        <v>892</v>
      </c>
      <c r="AC259" s="3" t="s">
        <v>1208</v>
      </c>
      <c r="AD259" s="15" t="s">
        <v>1195</v>
      </c>
      <c r="AE259" s="15" t="s">
        <v>891</v>
      </c>
      <c r="AF259" s="15" t="s">
        <v>891</v>
      </c>
    </row>
    <row r="260" spans="1:32" s="4" customFormat="1" x14ac:dyDescent="0.3">
      <c r="A260" s="16">
        <v>891780111</v>
      </c>
      <c r="B260" s="16" t="s">
        <v>55</v>
      </c>
      <c r="C260" s="14" t="s">
        <v>57</v>
      </c>
      <c r="D260" s="16" t="s">
        <v>61</v>
      </c>
      <c r="E260" s="1" t="s">
        <v>371</v>
      </c>
      <c r="F260" s="16" t="s">
        <v>62</v>
      </c>
      <c r="G260" s="1" t="s">
        <v>62</v>
      </c>
      <c r="H260" s="1" t="s">
        <v>74</v>
      </c>
      <c r="I260" s="9">
        <v>17000000</v>
      </c>
      <c r="J260" s="1">
        <v>0</v>
      </c>
      <c r="K260" s="2">
        <v>0</v>
      </c>
      <c r="L260" s="2">
        <v>0</v>
      </c>
      <c r="M260" s="31">
        <f t="shared" si="4"/>
        <v>17000000</v>
      </c>
      <c r="N260" s="1">
        <v>1082951480</v>
      </c>
      <c r="O260" s="1" t="s">
        <v>637</v>
      </c>
      <c r="P260" s="1" t="s">
        <v>879</v>
      </c>
      <c r="Q260" s="3">
        <v>44953</v>
      </c>
      <c r="R260" s="3">
        <v>44953</v>
      </c>
      <c r="S260" s="3">
        <v>45093</v>
      </c>
      <c r="T260" s="3" t="s">
        <v>1208</v>
      </c>
      <c r="U260" s="30">
        <v>0</v>
      </c>
      <c r="V260" s="9">
        <v>0</v>
      </c>
      <c r="W260" s="9">
        <v>17000000</v>
      </c>
      <c r="X260" s="33">
        <v>2.8571428571428571E-2</v>
      </c>
      <c r="Y260" s="1">
        <v>7632607</v>
      </c>
      <c r="Z260" s="1" t="s">
        <v>931</v>
      </c>
      <c r="AA260" s="1" t="s">
        <v>892</v>
      </c>
      <c r="AB260" s="1" t="s">
        <v>892</v>
      </c>
      <c r="AC260" s="3" t="s">
        <v>1208</v>
      </c>
      <c r="AD260" s="15" t="s">
        <v>1196</v>
      </c>
      <c r="AE260" s="15" t="s">
        <v>891</v>
      </c>
      <c r="AF260" s="15" t="s">
        <v>891</v>
      </c>
    </row>
    <row r="261" spans="1:32" s="4" customFormat="1" x14ac:dyDescent="0.3">
      <c r="A261" s="16">
        <v>891780111</v>
      </c>
      <c r="B261" s="16" t="s">
        <v>55</v>
      </c>
      <c r="C261" s="14" t="s">
        <v>57</v>
      </c>
      <c r="D261" s="16" t="s">
        <v>61</v>
      </c>
      <c r="E261" s="1" t="s">
        <v>372</v>
      </c>
      <c r="F261" s="16" t="s">
        <v>62</v>
      </c>
      <c r="G261" s="1" t="s">
        <v>62</v>
      </c>
      <c r="H261" s="1" t="s">
        <v>74</v>
      </c>
      <c r="I261" s="9">
        <v>13000000</v>
      </c>
      <c r="J261" s="1">
        <v>0</v>
      </c>
      <c r="K261" s="2">
        <v>0</v>
      </c>
      <c r="L261" s="2">
        <v>0</v>
      </c>
      <c r="M261" s="31">
        <f t="shared" si="4"/>
        <v>13000000</v>
      </c>
      <c r="N261" s="1">
        <v>1082250050</v>
      </c>
      <c r="O261" s="1" t="s">
        <v>638</v>
      </c>
      <c r="P261" s="1" t="s">
        <v>880</v>
      </c>
      <c r="Q261" s="3">
        <v>44953</v>
      </c>
      <c r="R261" s="3">
        <v>44953</v>
      </c>
      <c r="S261" s="3">
        <v>45093</v>
      </c>
      <c r="T261" s="3" t="s">
        <v>1208</v>
      </c>
      <c r="U261" s="30">
        <v>0</v>
      </c>
      <c r="V261" s="9">
        <v>0</v>
      </c>
      <c r="W261" s="9">
        <v>13000000</v>
      </c>
      <c r="X261" s="33">
        <v>2.8571428571428571E-2</v>
      </c>
      <c r="Y261" s="1">
        <v>85449357</v>
      </c>
      <c r="Z261" s="1" t="s">
        <v>902</v>
      </c>
      <c r="AA261" s="1" t="s">
        <v>892</v>
      </c>
      <c r="AB261" s="1" t="s">
        <v>892</v>
      </c>
      <c r="AC261" s="3" t="s">
        <v>1208</v>
      </c>
      <c r="AD261" s="15" t="s">
        <v>1197</v>
      </c>
      <c r="AE261" s="15" t="s">
        <v>891</v>
      </c>
      <c r="AF261" s="15" t="s">
        <v>891</v>
      </c>
    </row>
    <row r="262" spans="1:32" s="4" customFormat="1" x14ac:dyDescent="0.3">
      <c r="A262" s="16">
        <v>891780111</v>
      </c>
      <c r="B262" s="16" t="s">
        <v>55</v>
      </c>
      <c r="C262" s="14" t="s">
        <v>57</v>
      </c>
      <c r="D262" s="16" t="s">
        <v>61</v>
      </c>
      <c r="E262" s="1" t="s">
        <v>373</v>
      </c>
      <c r="F262" s="16" t="s">
        <v>62</v>
      </c>
      <c r="G262" s="1" t="s">
        <v>62</v>
      </c>
      <c r="H262" s="1" t="s">
        <v>74</v>
      </c>
      <c r="I262" s="9">
        <v>8550000</v>
      </c>
      <c r="J262" s="1">
        <v>0</v>
      </c>
      <c r="K262" s="2">
        <v>0</v>
      </c>
      <c r="L262" s="2">
        <v>0</v>
      </c>
      <c r="M262" s="31">
        <f t="shared" si="4"/>
        <v>8550000</v>
      </c>
      <c r="N262" s="1">
        <v>36641670</v>
      </c>
      <c r="O262" s="1" t="s">
        <v>639</v>
      </c>
      <c r="P262" s="1" t="s">
        <v>881</v>
      </c>
      <c r="Q262" s="3">
        <v>44953</v>
      </c>
      <c r="R262" s="3">
        <v>44953</v>
      </c>
      <c r="S262" s="3">
        <v>45084</v>
      </c>
      <c r="T262" s="3" t="s">
        <v>1208</v>
      </c>
      <c r="U262" s="30">
        <v>0</v>
      </c>
      <c r="V262" s="9">
        <v>0</v>
      </c>
      <c r="W262" s="9">
        <v>8550000</v>
      </c>
      <c r="X262" s="33">
        <v>3.0534351145038167E-2</v>
      </c>
      <c r="Y262" s="1">
        <v>45507423</v>
      </c>
      <c r="Z262" s="1" t="s">
        <v>924</v>
      </c>
      <c r="AA262" s="1" t="s">
        <v>892</v>
      </c>
      <c r="AB262" s="1" t="s">
        <v>892</v>
      </c>
      <c r="AC262" s="3" t="s">
        <v>1208</v>
      </c>
      <c r="AD262" s="15" t="s">
        <v>1198</v>
      </c>
      <c r="AE262" s="15" t="s">
        <v>891</v>
      </c>
      <c r="AF262" s="15" t="s">
        <v>891</v>
      </c>
    </row>
    <row r="263" spans="1:32" s="4" customFormat="1" x14ac:dyDescent="0.3">
      <c r="A263" s="16">
        <v>891780111</v>
      </c>
      <c r="B263" s="16" t="s">
        <v>55</v>
      </c>
      <c r="C263" s="14" t="s">
        <v>57</v>
      </c>
      <c r="D263" s="16" t="s">
        <v>61</v>
      </c>
      <c r="E263" s="1" t="s">
        <v>374</v>
      </c>
      <c r="F263" s="16" t="s">
        <v>62</v>
      </c>
      <c r="G263" s="1" t="s">
        <v>62</v>
      </c>
      <c r="H263" s="1" t="s">
        <v>74</v>
      </c>
      <c r="I263" s="9">
        <v>11250000</v>
      </c>
      <c r="J263" s="1">
        <v>0</v>
      </c>
      <c r="K263" s="2">
        <v>0</v>
      </c>
      <c r="L263" s="2">
        <v>0</v>
      </c>
      <c r="M263" s="31">
        <f t="shared" si="4"/>
        <v>11250000</v>
      </c>
      <c r="N263" s="1">
        <v>1143451176</v>
      </c>
      <c r="O263" s="1" t="s">
        <v>640</v>
      </c>
      <c r="P263" s="1" t="s">
        <v>882</v>
      </c>
      <c r="Q263" s="3">
        <v>44953</v>
      </c>
      <c r="R263" s="3">
        <v>44953</v>
      </c>
      <c r="S263" s="3">
        <v>45084</v>
      </c>
      <c r="T263" s="3" t="s">
        <v>1208</v>
      </c>
      <c r="U263" s="30">
        <v>0</v>
      </c>
      <c r="V263" s="9">
        <v>0</v>
      </c>
      <c r="W263" s="9">
        <v>11250000</v>
      </c>
      <c r="X263" s="33">
        <v>3.0534351145038167E-2</v>
      </c>
      <c r="Y263" s="1">
        <v>41947381</v>
      </c>
      <c r="Z263" s="1" t="s">
        <v>897</v>
      </c>
      <c r="AA263" s="1" t="s">
        <v>892</v>
      </c>
      <c r="AB263" s="1" t="s">
        <v>892</v>
      </c>
      <c r="AC263" s="3" t="s">
        <v>1208</v>
      </c>
      <c r="AD263" s="15" t="s">
        <v>1199</v>
      </c>
      <c r="AE263" s="15" t="s">
        <v>891</v>
      </c>
      <c r="AF263" s="15" t="s">
        <v>891</v>
      </c>
    </row>
    <row r="264" spans="1:32" s="4" customFormat="1" x14ac:dyDescent="0.3">
      <c r="A264" s="16">
        <v>891780111</v>
      </c>
      <c r="B264" s="16" t="s">
        <v>55</v>
      </c>
      <c r="C264" s="14" t="s">
        <v>57</v>
      </c>
      <c r="D264" s="16" t="s">
        <v>61</v>
      </c>
      <c r="E264" s="1" t="s">
        <v>375</v>
      </c>
      <c r="F264" s="16" t="s">
        <v>62</v>
      </c>
      <c r="G264" s="1" t="s">
        <v>62</v>
      </c>
      <c r="H264" s="1" t="s">
        <v>74</v>
      </c>
      <c r="I264" s="9">
        <v>13067000</v>
      </c>
      <c r="J264" s="1">
        <v>0</v>
      </c>
      <c r="K264" s="2">
        <v>0</v>
      </c>
      <c r="L264" s="2">
        <v>0</v>
      </c>
      <c r="M264" s="31">
        <f t="shared" si="4"/>
        <v>13067000</v>
      </c>
      <c r="N264" s="1">
        <v>1102864782</v>
      </c>
      <c r="O264" s="1" t="s">
        <v>641</v>
      </c>
      <c r="P264" s="1" t="s">
        <v>883</v>
      </c>
      <c r="Q264" s="3">
        <v>44953</v>
      </c>
      <c r="R264" s="3">
        <v>44953</v>
      </c>
      <c r="S264" s="3">
        <v>45084</v>
      </c>
      <c r="T264" s="3" t="s">
        <v>1208</v>
      </c>
      <c r="U264" s="30">
        <v>0</v>
      </c>
      <c r="V264" s="9">
        <v>0</v>
      </c>
      <c r="W264" s="9">
        <v>13067000</v>
      </c>
      <c r="X264" s="33">
        <v>3.0534351145038167E-2</v>
      </c>
      <c r="Y264" s="1">
        <v>72221403</v>
      </c>
      <c r="Z264" s="1" t="s">
        <v>942</v>
      </c>
      <c r="AA264" s="1" t="s">
        <v>892</v>
      </c>
      <c r="AB264" s="1" t="s">
        <v>892</v>
      </c>
      <c r="AC264" s="3" t="s">
        <v>1208</v>
      </c>
      <c r="AD264" s="15" t="s">
        <v>1200</v>
      </c>
      <c r="AE264" s="15" t="s">
        <v>891</v>
      </c>
      <c r="AF264" s="15" t="s">
        <v>891</v>
      </c>
    </row>
    <row r="265" spans="1:32" s="4" customFormat="1" x14ac:dyDescent="0.3">
      <c r="A265" s="16">
        <v>891780111</v>
      </c>
      <c r="B265" s="16" t="s">
        <v>55</v>
      </c>
      <c r="C265" s="14" t="s">
        <v>57</v>
      </c>
      <c r="D265" s="16" t="s">
        <v>61</v>
      </c>
      <c r="E265" s="1" t="s">
        <v>376</v>
      </c>
      <c r="F265" s="16" t="s">
        <v>62</v>
      </c>
      <c r="G265" s="1" t="s">
        <v>62</v>
      </c>
      <c r="H265" s="1" t="s">
        <v>74</v>
      </c>
      <c r="I265" s="9">
        <v>10927000</v>
      </c>
      <c r="J265" s="1">
        <v>0</v>
      </c>
      <c r="K265" s="2">
        <v>0</v>
      </c>
      <c r="L265" s="2">
        <v>0</v>
      </c>
      <c r="M265" s="31">
        <f t="shared" si="4"/>
        <v>10927000</v>
      </c>
      <c r="N265" s="1">
        <v>57434959</v>
      </c>
      <c r="O265" s="1" t="s">
        <v>642</v>
      </c>
      <c r="P265" s="1" t="s">
        <v>884</v>
      </c>
      <c r="Q265" s="3">
        <v>44953</v>
      </c>
      <c r="R265" s="3">
        <v>44953</v>
      </c>
      <c r="S265" s="3">
        <v>45093</v>
      </c>
      <c r="T265" s="3" t="s">
        <v>1208</v>
      </c>
      <c r="U265" s="30">
        <v>0</v>
      </c>
      <c r="V265" s="9">
        <v>0</v>
      </c>
      <c r="W265" s="9">
        <v>10927000</v>
      </c>
      <c r="X265" s="33">
        <v>2.8571428571428571E-2</v>
      </c>
      <c r="Y265" s="1">
        <v>26668285</v>
      </c>
      <c r="Z265" s="1" t="s">
        <v>919</v>
      </c>
      <c r="AA265" s="1" t="s">
        <v>892</v>
      </c>
      <c r="AB265" s="1" t="s">
        <v>892</v>
      </c>
      <c r="AC265" s="3" t="s">
        <v>1208</v>
      </c>
      <c r="AD265" s="15" t="s">
        <v>1201</v>
      </c>
      <c r="AE265" s="15" t="s">
        <v>891</v>
      </c>
      <c r="AF265" s="15" t="s">
        <v>891</v>
      </c>
    </row>
    <row r="266" spans="1:32" s="4" customFormat="1" x14ac:dyDescent="0.3">
      <c r="A266" s="16">
        <v>891780111</v>
      </c>
      <c r="B266" s="16" t="s">
        <v>55</v>
      </c>
      <c r="C266" s="14" t="s">
        <v>57</v>
      </c>
      <c r="D266" s="16" t="s">
        <v>61</v>
      </c>
      <c r="E266" s="1" t="s">
        <v>377</v>
      </c>
      <c r="F266" s="16" t="s">
        <v>62</v>
      </c>
      <c r="G266" s="1" t="s">
        <v>62</v>
      </c>
      <c r="H266" s="1" t="s">
        <v>74</v>
      </c>
      <c r="I266" s="9">
        <v>10413000</v>
      </c>
      <c r="J266" s="1">
        <v>0</v>
      </c>
      <c r="K266" s="2">
        <v>0</v>
      </c>
      <c r="L266" s="2">
        <v>0</v>
      </c>
      <c r="M266" s="31">
        <f t="shared" si="4"/>
        <v>10413000</v>
      </c>
      <c r="N266" s="1">
        <v>57427809</v>
      </c>
      <c r="O266" s="1" t="s">
        <v>643</v>
      </c>
      <c r="P266" s="1" t="s">
        <v>885</v>
      </c>
      <c r="Q266" s="3">
        <v>44953</v>
      </c>
      <c r="R266" s="3">
        <v>44953</v>
      </c>
      <c r="S266" s="3">
        <v>45084</v>
      </c>
      <c r="T266" s="3" t="s">
        <v>1208</v>
      </c>
      <c r="U266" s="30">
        <v>0</v>
      </c>
      <c r="V266" s="9">
        <v>0</v>
      </c>
      <c r="W266" s="9">
        <v>10413000</v>
      </c>
      <c r="X266" s="33">
        <v>3.0534351145038167E-2</v>
      </c>
      <c r="Y266" s="1">
        <v>36557666</v>
      </c>
      <c r="Z266" s="1" t="s">
        <v>925</v>
      </c>
      <c r="AA266" s="1" t="s">
        <v>892</v>
      </c>
      <c r="AB266" s="1" t="s">
        <v>892</v>
      </c>
      <c r="AC266" s="3" t="s">
        <v>1208</v>
      </c>
      <c r="AD266" s="15" t="s">
        <v>1202</v>
      </c>
      <c r="AE266" s="15" t="s">
        <v>891</v>
      </c>
      <c r="AF266" s="15" t="s">
        <v>891</v>
      </c>
    </row>
    <row r="267" spans="1:32" s="4" customFormat="1" x14ac:dyDescent="0.3">
      <c r="A267" s="16">
        <v>891780111</v>
      </c>
      <c r="B267" s="16" t="s">
        <v>55</v>
      </c>
      <c r="C267" s="14" t="s">
        <v>57</v>
      </c>
      <c r="D267" s="16" t="s">
        <v>61</v>
      </c>
      <c r="E267" s="1" t="s">
        <v>378</v>
      </c>
      <c r="F267" s="16" t="s">
        <v>62</v>
      </c>
      <c r="G267" s="1" t="s">
        <v>62</v>
      </c>
      <c r="H267" s="1" t="s">
        <v>74</v>
      </c>
      <c r="I267" s="9">
        <v>14673000</v>
      </c>
      <c r="J267" s="1">
        <v>0</v>
      </c>
      <c r="K267" s="2">
        <v>0</v>
      </c>
      <c r="L267" s="2">
        <v>0</v>
      </c>
      <c r="M267" s="31">
        <f t="shared" si="4"/>
        <v>14673000</v>
      </c>
      <c r="N267" s="1">
        <v>75035405</v>
      </c>
      <c r="O267" s="1" t="s">
        <v>644</v>
      </c>
      <c r="P267" s="1" t="s">
        <v>886</v>
      </c>
      <c r="Q267" s="3">
        <v>44953</v>
      </c>
      <c r="R267" s="3">
        <v>44953</v>
      </c>
      <c r="S267" s="3">
        <v>45084</v>
      </c>
      <c r="T267" s="3" t="s">
        <v>1208</v>
      </c>
      <c r="U267" s="30">
        <v>0</v>
      </c>
      <c r="V267" s="9">
        <v>0</v>
      </c>
      <c r="W267" s="9">
        <v>14673000</v>
      </c>
      <c r="X267" s="33">
        <v>3.0534351145038167E-2</v>
      </c>
      <c r="Y267" s="1">
        <v>85152695</v>
      </c>
      <c r="Z267" s="1" t="s">
        <v>929</v>
      </c>
      <c r="AA267" s="1" t="s">
        <v>892</v>
      </c>
      <c r="AB267" s="1" t="s">
        <v>892</v>
      </c>
      <c r="AC267" s="3" t="s">
        <v>1208</v>
      </c>
      <c r="AD267" s="15" t="s">
        <v>1203</v>
      </c>
      <c r="AE267" s="15" t="s">
        <v>891</v>
      </c>
      <c r="AF267" s="15" t="s">
        <v>891</v>
      </c>
    </row>
    <row r="268" spans="1:32" s="4" customFormat="1" x14ac:dyDescent="0.3">
      <c r="A268" s="16">
        <v>891780111</v>
      </c>
      <c r="B268" s="16" t="s">
        <v>55</v>
      </c>
      <c r="C268" s="14" t="s">
        <v>57</v>
      </c>
      <c r="D268" s="16" t="s">
        <v>61</v>
      </c>
      <c r="E268" s="1" t="s">
        <v>379</v>
      </c>
      <c r="F268" s="16" t="s">
        <v>62</v>
      </c>
      <c r="G268" s="1" t="s">
        <v>62</v>
      </c>
      <c r="H268" s="1" t="s">
        <v>74</v>
      </c>
      <c r="I268" s="9">
        <v>3400000</v>
      </c>
      <c r="J268" s="1">
        <v>0</v>
      </c>
      <c r="K268" s="2">
        <v>0</v>
      </c>
      <c r="L268" s="2">
        <v>0</v>
      </c>
      <c r="M268" s="31">
        <f t="shared" si="4"/>
        <v>3400000</v>
      </c>
      <c r="N268" s="1">
        <v>1082938941</v>
      </c>
      <c r="O268" s="1" t="s">
        <v>645</v>
      </c>
      <c r="P268" s="1" t="s">
        <v>887</v>
      </c>
      <c r="Q268" s="3">
        <v>44956</v>
      </c>
      <c r="R268" s="3">
        <v>44956</v>
      </c>
      <c r="S268" s="3">
        <v>44974</v>
      </c>
      <c r="T268" s="3" t="s">
        <v>1208</v>
      </c>
      <c r="U268" s="30">
        <v>0</v>
      </c>
      <c r="V268" s="9">
        <v>0</v>
      </c>
      <c r="W268" s="9">
        <v>3400000</v>
      </c>
      <c r="X268" s="33">
        <v>5.5555555555555552E-2</v>
      </c>
      <c r="Y268" s="1">
        <v>1082868728</v>
      </c>
      <c r="Z268" s="1" t="s">
        <v>923</v>
      </c>
      <c r="AA268" s="1" t="s">
        <v>892</v>
      </c>
      <c r="AB268" s="1" t="s">
        <v>892</v>
      </c>
      <c r="AC268" s="3" t="s">
        <v>1208</v>
      </c>
      <c r="AD268" s="15" t="s">
        <v>1204</v>
      </c>
      <c r="AE268" s="15" t="s">
        <v>891</v>
      </c>
      <c r="AF268" s="15" t="s">
        <v>891</v>
      </c>
    </row>
    <row r="269" spans="1:32" s="4" customFormat="1" x14ac:dyDescent="0.3">
      <c r="A269" s="16">
        <v>891780111</v>
      </c>
      <c r="B269" s="16" t="s">
        <v>55</v>
      </c>
      <c r="C269" s="14" t="s">
        <v>57</v>
      </c>
      <c r="D269" s="16" t="s">
        <v>61</v>
      </c>
      <c r="E269" s="1" t="s">
        <v>380</v>
      </c>
      <c r="F269" s="16" t="s">
        <v>62</v>
      </c>
      <c r="G269" s="1" t="s">
        <v>62</v>
      </c>
      <c r="H269" s="1" t="s">
        <v>74</v>
      </c>
      <c r="I269" s="9">
        <v>12973000</v>
      </c>
      <c r="J269" s="1">
        <v>0</v>
      </c>
      <c r="K269" s="2">
        <v>0</v>
      </c>
      <c r="L269" s="2">
        <v>0</v>
      </c>
      <c r="M269" s="31">
        <f t="shared" si="4"/>
        <v>12973000</v>
      </c>
      <c r="N269" s="1">
        <v>1083045649</v>
      </c>
      <c r="O269" s="1" t="s">
        <v>646</v>
      </c>
      <c r="P269" s="1" t="s">
        <v>888</v>
      </c>
      <c r="Q269" s="3">
        <v>44956</v>
      </c>
      <c r="R269" s="3">
        <v>44956</v>
      </c>
      <c r="S269" s="3">
        <v>45084</v>
      </c>
      <c r="T269" s="3" t="s">
        <v>1208</v>
      </c>
      <c r="U269" s="30">
        <v>0</v>
      </c>
      <c r="V269" s="9">
        <v>0</v>
      </c>
      <c r="W269" s="9">
        <v>12973000</v>
      </c>
      <c r="X269" s="33">
        <v>7.8125E-3</v>
      </c>
      <c r="Y269" s="1">
        <v>1082868728</v>
      </c>
      <c r="Z269" s="1" t="s">
        <v>923</v>
      </c>
      <c r="AA269" s="1" t="s">
        <v>892</v>
      </c>
      <c r="AB269" s="1" t="s">
        <v>892</v>
      </c>
      <c r="AC269" s="3" t="s">
        <v>1208</v>
      </c>
      <c r="AD269" s="15" t="s">
        <v>1205</v>
      </c>
      <c r="AE269" s="15" t="s">
        <v>891</v>
      </c>
      <c r="AF269" s="15" t="s">
        <v>891</v>
      </c>
    </row>
    <row r="270" spans="1:32" s="4" customFormat="1" x14ac:dyDescent="0.3">
      <c r="A270" s="16">
        <v>891780111</v>
      </c>
      <c r="B270" s="16" t="s">
        <v>55</v>
      </c>
      <c r="C270" s="14" t="s">
        <v>57</v>
      </c>
      <c r="D270" s="16" t="s">
        <v>61</v>
      </c>
      <c r="E270" s="1" t="s">
        <v>381</v>
      </c>
      <c r="F270" s="16" t="s">
        <v>62</v>
      </c>
      <c r="G270" s="1" t="s">
        <v>62</v>
      </c>
      <c r="H270" s="1" t="s">
        <v>74</v>
      </c>
      <c r="I270" s="9">
        <v>17600000</v>
      </c>
      <c r="J270" s="1">
        <v>0</v>
      </c>
      <c r="K270" s="2">
        <v>0</v>
      </c>
      <c r="L270" s="2">
        <v>0</v>
      </c>
      <c r="M270" s="31">
        <f t="shared" si="4"/>
        <v>17600000</v>
      </c>
      <c r="N270" s="1">
        <v>1020757081</v>
      </c>
      <c r="O270" s="1" t="s">
        <v>647</v>
      </c>
      <c r="P270" s="1" t="s">
        <v>889</v>
      </c>
      <c r="Q270" s="3">
        <v>44956</v>
      </c>
      <c r="R270" s="3">
        <v>44956</v>
      </c>
      <c r="S270" s="3">
        <v>45091</v>
      </c>
      <c r="T270" s="3" t="s">
        <v>1208</v>
      </c>
      <c r="U270" s="30">
        <v>0</v>
      </c>
      <c r="V270" s="9">
        <v>0</v>
      </c>
      <c r="W270" s="9">
        <v>17600000</v>
      </c>
      <c r="X270" s="33">
        <v>7.4074074074074077E-3</v>
      </c>
      <c r="Y270" s="1">
        <v>8746547</v>
      </c>
      <c r="Z270" s="1" t="s">
        <v>940</v>
      </c>
      <c r="AA270" s="1" t="s">
        <v>892</v>
      </c>
      <c r="AB270" s="1" t="s">
        <v>892</v>
      </c>
      <c r="AC270" s="3" t="s">
        <v>1208</v>
      </c>
      <c r="AD270" s="15" t="s">
        <v>1206</v>
      </c>
      <c r="AE270" s="15" t="s">
        <v>891</v>
      </c>
      <c r="AF270" s="15" t="s">
        <v>891</v>
      </c>
    </row>
    <row r="271" spans="1:32" s="4" customFormat="1" x14ac:dyDescent="0.3">
      <c r="A271" s="16">
        <v>891780111</v>
      </c>
      <c r="B271" s="16" t="s">
        <v>55</v>
      </c>
      <c r="C271" s="14" t="s">
        <v>57</v>
      </c>
      <c r="D271" s="16" t="s">
        <v>61</v>
      </c>
      <c r="E271" s="1" t="s">
        <v>382</v>
      </c>
      <c r="F271" s="16" t="s">
        <v>62</v>
      </c>
      <c r="G271" s="1" t="s">
        <v>62</v>
      </c>
      <c r="H271" s="1" t="s">
        <v>74</v>
      </c>
      <c r="I271" s="9">
        <v>10450000</v>
      </c>
      <c r="J271" s="1">
        <v>0</v>
      </c>
      <c r="K271" s="2">
        <v>0</v>
      </c>
      <c r="L271" s="2">
        <v>0</v>
      </c>
      <c r="M271" s="31">
        <f t="shared" si="4"/>
        <v>10450000</v>
      </c>
      <c r="N271" s="1">
        <v>1079941098</v>
      </c>
      <c r="O271" s="1" t="s">
        <v>648</v>
      </c>
      <c r="P271" s="1" t="s">
        <v>890</v>
      </c>
      <c r="Q271" s="3">
        <v>44956</v>
      </c>
      <c r="R271" s="3">
        <v>44956</v>
      </c>
      <c r="S271" s="3">
        <v>45093</v>
      </c>
      <c r="T271" s="3" t="s">
        <v>1208</v>
      </c>
      <c r="U271" s="30">
        <v>0</v>
      </c>
      <c r="V271" s="9">
        <v>0</v>
      </c>
      <c r="W271" s="9">
        <v>10450000</v>
      </c>
      <c r="X271" s="33">
        <v>7.2992700729927005E-3</v>
      </c>
      <c r="Y271" s="1">
        <v>85459497</v>
      </c>
      <c r="Z271" s="1" t="s">
        <v>900</v>
      </c>
      <c r="AA271" s="1" t="s">
        <v>892</v>
      </c>
      <c r="AB271" s="1" t="s">
        <v>892</v>
      </c>
      <c r="AC271" s="3" t="s">
        <v>1208</v>
      </c>
      <c r="AD271" s="15" t="s">
        <v>1207</v>
      </c>
      <c r="AE271" s="15" t="s">
        <v>891</v>
      </c>
      <c r="AF271" s="15" t="s">
        <v>891</v>
      </c>
    </row>
    <row r="272" spans="1:32" s="5" customFormat="1" x14ac:dyDescent="0.3">
      <c r="A272" s="10"/>
      <c r="B272" s="11"/>
      <c r="C272" s="10" t="s">
        <v>21</v>
      </c>
      <c r="D272" s="12"/>
      <c r="E272" s="11">
        <f>COUNTA(E5:E271)</f>
        <v>267</v>
      </c>
      <c r="F272" s="11"/>
      <c r="G272" s="11"/>
      <c r="H272" s="12"/>
      <c r="I272" s="13">
        <f>SUM(I5:I271)</f>
        <v>3689003000</v>
      </c>
      <c r="J272" s="11">
        <f>COUNTA(J5:J271)</f>
        <v>267</v>
      </c>
      <c r="K272" s="13">
        <f>SUM(K5:K271)</f>
        <v>0</v>
      </c>
      <c r="L272" s="13">
        <f>SUM(L5:L271)</f>
        <v>8613000</v>
      </c>
      <c r="M272" s="13">
        <f>SUM(M5:M271)</f>
        <v>3680390000</v>
      </c>
      <c r="N272" s="11"/>
      <c r="O272" s="11"/>
      <c r="P272" s="11"/>
      <c r="Q272" s="11"/>
      <c r="R272" s="11"/>
      <c r="S272" s="11"/>
      <c r="T272" s="11"/>
      <c r="U272" s="11">
        <f>SUM(U5:U271)</f>
        <v>1</v>
      </c>
      <c r="V272" s="13">
        <f>SUM(V5:V271)</f>
        <v>0</v>
      </c>
      <c r="W272" s="13">
        <f>SUM(W5:W271)</f>
        <v>3689003000</v>
      </c>
      <c r="X272" s="11"/>
      <c r="Y272" s="11"/>
      <c r="Z272" s="11"/>
      <c r="AA272" s="11"/>
      <c r="AB272" s="11"/>
      <c r="AC272" s="11"/>
      <c r="AD272" s="11"/>
      <c r="AE272" s="11"/>
      <c r="AF272" s="11"/>
    </row>
  </sheetData>
  <mergeCells count="7">
    <mergeCell ref="G1:H1"/>
    <mergeCell ref="G2:H3"/>
    <mergeCell ref="K2:P3"/>
    <mergeCell ref="A1:D1"/>
    <mergeCell ref="AD3:AF3"/>
    <mergeCell ref="A2:C2"/>
    <mergeCell ref="D2:F2"/>
  </mergeCells>
  <conditionalFormatting sqref="D2">
    <cfRule type="containsText" dxfId="5" priority="2" operator="containsText" text="Seleccione Ordenador">
      <formula>NOT(ISERROR(SEARCH("Seleccione Ordenador",D2)))</formula>
    </cfRule>
  </conditionalFormatting>
  <conditionalFormatting sqref="E1">
    <cfRule type="containsText" dxfId="4" priority="1" operator="containsText" text="Seleccione Periodo">
      <formula>NOT(ISERROR(SEARCH("Seleccione Periodo",E1)))</formula>
    </cfRule>
  </conditionalFormatting>
  <dataValidations count="8">
    <dataValidation type="list" allowBlank="1" showInputMessage="1" showErrorMessage="1" sqref="D2" xr:uid="{00000000-0002-0000-0000-000000000000}">
      <formula1>Delegatarios</formula1>
    </dataValidation>
    <dataValidation type="list" allowBlank="1" showInputMessage="1" showErrorMessage="1" sqref="E1" xr:uid="{00000000-0002-0000-0000-000001000000}">
      <formula1>cortea</formula1>
    </dataValidation>
    <dataValidation type="list" allowBlank="1" showInputMessage="1" showErrorMessage="1" sqref="C5:C271" xr:uid="{00000000-0002-0000-0000-000002000000}">
      <formula1>rubro</formula1>
    </dataValidation>
    <dataValidation type="list" allowBlank="1" showInputMessage="1" showErrorMessage="1" sqref="G5:G271" xr:uid="{00000000-0002-0000-0000-000003000000}">
      <formula1>modalidad</formula1>
    </dataValidation>
    <dataValidation type="list" allowBlank="1" showInputMessage="1" showErrorMessage="1" sqref="H5:H271" xr:uid="{00000000-0002-0000-0000-000004000000}">
      <formula1>tipologia</formula1>
    </dataValidation>
    <dataValidation type="list" allowBlank="1" showInputMessage="1" showErrorMessage="1" sqref="AE5:AE271" xr:uid="{00000000-0002-0000-0000-000005000000}">
      <formula1>"SI,NO HA INICIADO"</formula1>
    </dataValidation>
    <dataValidation type="list" allowBlank="1" showInputMessage="1" showErrorMessage="1" sqref="AF5:AF271" xr:uid="{00000000-0002-0000-0000-000006000000}">
      <formula1>"SI,NA por TIPO Contrato"</formula1>
    </dataValidation>
    <dataValidation type="list" allowBlank="1" showInputMessage="1" showErrorMessage="1" sqref="AA5:AB271" xr:uid="{00000000-0002-0000-0000-000007000000}">
      <formula1>"SI,NO"</formula1>
    </dataValidation>
  </dataValidations>
  <pageMargins left="0" right="0" top="0" bottom="0" header="0.3" footer="0.3"/>
  <pageSetup paperSize="5" scale="38" orientation="landscape" r:id="rId1"/>
  <ignoredErrors>
    <ignoredError sqref="J27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C7C69-0B11-4B49-B807-5F6915C612E7}">
  <dimension ref="A1:AF6"/>
  <sheetViews>
    <sheetView topLeftCell="T1" workbookViewId="0">
      <selection activeCell="AC10" sqref="AC10"/>
    </sheetView>
  </sheetViews>
  <sheetFormatPr baseColWidth="10" defaultRowHeight="14.4" x14ac:dyDescent="0.3"/>
  <cols>
    <col min="5" max="5" width="20.5546875" customWidth="1"/>
    <col min="9" max="9" width="18.21875" customWidth="1"/>
    <col min="13" max="13" width="19.33203125" customWidth="1"/>
    <col min="22" max="22" width="20.109375" customWidth="1"/>
    <col min="23" max="23" width="16.33203125" customWidth="1"/>
    <col min="32" max="32" width="13.77734375" bestFit="1" customWidth="1"/>
  </cols>
  <sheetData>
    <row r="1" spans="1:32" x14ac:dyDescent="0.3">
      <c r="A1" s="112" t="s">
        <v>85</v>
      </c>
      <c r="B1" s="112"/>
      <c r="C1" s="112"/>
      <c r="D1" s="112"/>
      <c r="E1" t="s">
        <v>41</v>
      </c>
      <c r="G1" s="113" t="s">
        <v>1500</v>
      </c>
      <c r="H1" s="113"/>
      <c r="I1" s="29">
        <v>1000000</v>
      </c>
    </row>
    <row r="2" spans="1:32" ht="15" customHeight="1" x14ac:dyDescent="0.3">
      <c r="A2" s="114" t="s">
        <v>22</v>
      </c>
      <c r="B2" s="114"/>
      <c r="C2" s="114"/>
      <c r="D2" s="115" t="s">
        <v>25</v>
      </c>
      <c r="E2" s="115"/>
      <c r="F2" s="115"/>
      <c r="G2" s="116" t="s">
        <v>101</v>
      </c>
      <c r="H2" s="116"/>
      <c r="I2" s="21" t="e">
        <f>VLOOKUP($D$2,'[6]formato_202112_f20_1a_cgdm (12)'!$B$20:$C$35,2,FALSE)</f>
        <v>#N/A</v>
      </c>
      <c r="J2" s="22" t="s">
        <v>86</v>
      </c>
      <c r="K2" s="118" t="e">
        <f>VLOOKUP($D$2,'[6]formato_202112_f20_1a_cgdm (12)'!$B$20:$D$35,3,FALSE)</f>
        <v>#N/A</v>
      </c>
      <c r="L2" s="118"/>
      <c r="M2" s="118"/>
      <c r="N2" s="118"/>
      <c r="O2" s="118"/>
      <c r="P2" s="118"/>
    </row>
    <row r="3" spans="1:32" ht="15.75" customHeight="1" x14ac:dyDescent="0.3">
      <c r="G3" s="117"/>
      <c r="H3" s="117"/>
      <c r="I3" s="21" t="e">
        <f>I2*I1</f>
        <v>#N/A</v>
      </c>
      <c r="J3" s="22" t="s">
        <v>94</v>
      </c>
      <c r="K3" s="119"/>
      <c r="L3" s="119"/>
      <c r="M3" s="119"/>
      <c r="N3" s="119"/>
      <c r="O3" s="119"/>
      <c r="P3" s="119"/>
      <c r="AD3" s="111" t="s">
        <v>81</v>
      </c>
      <c r="AE3" s="111"/>
      <c r="AF3" s="111"/>
    </row>
    <row r="4" spans="1:32" s="7" customFormat="1" ht="124.2" x14ac:dyDescent="0.3">
      <c r="A4" s="23" t="s">
        <v>0</v>
      </c>
      <c r="B4" s="23" t="s">
        <v>1</v>
      </c>
      <c r="C4" s="24" t="s">
        <v>2</v>
      </c>
      <c r="D4" s="23" t="s">
        <v>3</v>
      </c>
      <c r="E4" s="24" t="s">
        <v>4</v>
      </c>
      <c r="F4" s="23" t="s">
        <v>5</v>
      </c>
      <c r="G4" s="24" t="s">
        <v>6</v>
      </c>
      <c r="H4" s="24" t="s">
        <v>7</v>
      </c>
      <c r="I4" s="25" t="s">
        <v>8</v>
      </c>
      <c r="J4" s="24" t="s">
        <v>104</v>
      </c>
      <c r="K4" s="26" t="s">
        <v>9</v>
      </c>
      <c r="L4" s="26" t="s">
        <v>10</v>
      </c>
      <c r="M4" s="32" t="s">
        <v>108</v>
      </c>
      <c r="N4" s="24" t="s">
        <v>11</v>
      </c>
      <c r="O4" s="24" t="s">
        <v>12</v>
      </c>
      <c r="P4" s="24" t="s">
        <v>13</v>
      </c>
      <c r="Q4" s="27" t="s">
        <v>14</v>
      </c>
      <c r="R4" s="27" t="s">
        <v>15</v>
      </c>
      <c r="S4" s="27" t="s">
        <v>105</v>
      </c>
      <c r="T4" s="27" t="s">
        <v>106</v>
      </c>
      <c r="U4" s="24" t="s">
        <v>107</v>
      </c>
      <c r="V4" s="28" t="s">
        <v>16</v>
      </c>
      <c r="W4" s="28" t="s">
        <v>17</v>
      </c>
      <c r="X4" s="28" t="s">
        <v>18</v>
      </c>
      <c r="Y4" s="24" t="s">
        <v>19</v>
      </c>
      <c r="Z4" s="24" t="s">
        <v>20</v>
      </c>
      <c r="AA4" s="24" t="s">
        <v>53</v>
      </c>
      <c r="AB4" s="24" t="s">
        <v>54</v>
      </c>
      <c r="AC4" s="27" t="s">
        <v>96</v>
      </c>
      <c r="AD4" s="24" t="s">
        <v>84</v>
      </c>
      <c r="AE4" s="24" t="s">
        <v>82</v>
      </c>
      <c r="AF4" s="24" t="s">
        <v>83</v>
      </c>
    </row>
    <row r="5" spans="1:32" s="4" customFormat="1" x14ac:dyDescent="0.3">
      <c r="A5" s="16">
        <v>891780111</v>
      </c>
      <c r="B5" s="16" t="s">
        <v>55</v>
      </c>
      <c r="C5" s="14" t="s">
        <v>57</v>
      </c>
      <c r="D5" s="16" t="s">
        <v>61</v>
      </c>
      <c r="E5" t="s">
        <v>1501</v>
      </c>
      <c r="F5" s="16" t="s">
        <v>62</v>
      </c>
      <c r="G5" s="1" t="s">
        <v>64</v>
      </c>
      <c r="H5" s="1" t="s">
        <v>80</v>
      </c>
      <c r="I5" s="101">
        <v>517925736</v>
      </c>
      <c r="J5" s="1"/>
      <c r="K5" s="2"/>
      <c r="L5" s="2"/>
      <c r="M5" s="31">
        <f>I5+K5-L5</f>
        <v>517925736</v>
      </c>
      <c r="N5" s="102">
        <v>900864404</v>
      </c>
      <c r="O5" t="s">
        <v>1502</v>
      </c>
      <c r="P5" t="s">
        <v>1503</v>
      </c>
      <c r="Q5" t="s">
        <v>1504</v>
      </c>
      <c r="R5" t="s">
        <v>1504</v>
      </c>
      <c r="S5" t="s">
        <v>1505</v>
      </c>
      <c r="T5" s="3"/>
      <c r="U5" s="30"/>
      <c r="V5" s="9">
        <v>86320956</v>
      </c>
      <c r="W5" s="9">
        <v>431604780</v>
      </c>
      <c r="X5" s="103">
        <v>83.3</v>
      </c>
      <c r="Y5" s="102">
        <v>85459497</v>
      </c>
      <c r="Z5" t="s">
        <v>900</v>
      </c>
      <c r="AA5" s="1" t="s">
        <v>892</v>
      </c>
      <c r="AB5" s="1" t="s">
        <v>892</v>
      </c>
      <c r="AC5" s="3"/>
      <c r="AD5" s="104" t="s">
        <v>1506</v>
      </c>
      <c r="AE5" s="15" t="s">
        <v>891</v>
      </c>
      <c r="AF5" s="15" t="s">
        <v>1507</v>
      </c>
    </row>
    <row r="6" spans="1:32" s="5" customFormat="1" x14ac:dyDescent="0.3">
      <c r="A6" s="10"/>
      <c r="B6" s="11"/>
      <c r="C6" s="10" t="s">
        <v>21</v>
      </c>
      <c r="D6" s="12"/>
      <c r="E6" s="11">
        <f>COUNTA(E5:E5)</f>
        <v>1</v>
      </c>
      <c r="F6" s="11"/>
      <c r="G6" s="11"/>
      <c r="H6" s="12"/>
      <c r="I6" s="13">
        <f>SUM(I5:I5)</f>
        <v>517925736</v>
      </c>
      <c r="J6" s="11">
        <f>COUNTA(J5:J5)</f>
        <v>0</v>
      </c>
      <c r="K6" s="13">
        <f>SUM(K5:K5)</f>
        <v>0</v>
      </c>
      <c r="L6" s="13">
        <f>SUM(L5:L5)</f>
        <v>0</v>
      </c>
      <c r="M6" s="13">
        <f>SUM(M5:M5)</f>
        <v>517925736</v>
      </c>
      <c r="N6" s="11"/>
      <c r="O6" s="11"/>
      <c r="P6" s="11"/>
      <c r="Q6" s="11"/>
      <c r="R6" s="11"/>
      <c r="S6" s="11"/>
      <c r="T6" s="11"/>
      <c r="U6" s="11">
        <f>SUM(U5:U5)</f>
        <v>0</v>
      </c>
      <c r="V6" s="13">
        <f>SUM(V5:V5)</f>
        <v>86320956</v>
      </c>
      <c r="W6" s="13">
        <f>SUM(W5:W5)</f>
        <v>431604780</v>
      </c>
      <c r="X6" s="11"/>
      <c r="Y6" s="11"/>
      <c r="Z6" s="11"/>
      <c r="AA6" s="11"/>
      <c r="AB6" s="11"/>
      <c r="AC6" s="11"/>
      <c r="AD6" s="11"/>
      <c r="AE6" s="11"/>
      <c r="AF6" s="11"/>
    </row>
  </sheetData>
  <mergeCells count="7">
    <mergeCell ref="AD3:AF3"/>
    <mergeCell ref="A1:D1"/>
    <mergeCell ref="G1:H1"/>
    <mergeCell ref="A2:C2"/>
    <mergeCell ref="D2:F2"/>
    <mergeCell ref="G2:H3"/>
    <mergeCell ref="K2:P3"/>
  </mergeCells>
  <conditionalFormatting sqref="D2">
    <cfRule type="containsText" dxfId="3" priority="2" operator="containsText" text="Seleccione Ordenador">
      <formula>NOT(ISERROR(SEARCH("Seleccione Ordenador",D2)))</formula>
    </cfRule>
  </conditionalFormatting>
  <conditionalFormatting sqref="E1">
    <cfRule type="containsText" dxfId="2" priority="1" operator="containsText" text="Seleccione Periodo">
      <formula>NOT(ISERROR(SEARCH("Seleccione Periodo",E1)))</formula>
    </cfRule>
  </conditionalFormatting>
  <dataValidations count="8">
    <dataValidation type="list" allowBlank="1" showInputMessage="1" showErrorMessage="1" sqref="AA5:AB5" xr:uid="{115D4085-22D6-4A36-B3D8-19D550582ACF}">
      <formula1>"SI,NO"</formula1>
    </dataValidation>
    <dataValidation type="list" allowBlank="1" showInputMessage="1" showErrorMessage="1" sqref="AF5" xr:uid="{CD0D9878-301D-481E-BDAC-ADE26367429B}">
      <formula1>"SI,NA por TIPO Contrato"</formula1>
    </dataValidation>
    <dataValidation type="list" allowBlank="1" showInputMessage="1" showErrorMessage="1" sqref="AE5" xr:uid="{DF541DAF-8C22-4EF3-BCA5-2E1148B88C1E}">
      <formula1>"SI,NO HA INICIADO"</formula1>
    </dataValidation>
    <dataValidation type="list" allowBlank="1" showInputMessage="1" showErrorMessage="1" sqref="H5" xr:uid="{AA88CFF5-4F10-4A7F-9D36-A45BFBF00164}">
      <formula1>tipologia</formula1>
    </dataValidation>
    <dataValidation type="list" allowBlank="1" showInputMessage="1" showErrorMessage="1" sqref="G5" xr:uid="{5AEE0B4B-8382-4A2C-A332-2182957632BE}">
      <formula1>modalidad</formula1>
    </dataValidation>
    <dataValidation type="list" allowBlank="1" showInputMessage="1" showErrorMessage="1" sqref="C5" xr:uid="{C1B9B997-50A2-416E-B00B-91FAE8FDA519}">
      <formula1>rubro</formula1>
    </dataValidation>
    <dataValidation type="list" allowBlank="1" showInputMessage="1" showErrorMessage="1" sqref="E1" xr:uid="{3917DF12-15D7-488A-BD3A-4ED32C373C15}">
      <formula1>cortea</formula1>
    </dataValidation>
    <dataValidation type="list" allowBlank="1" showInputMessage="1" showErrorMessage="1" sqref="D2" xr:uid="{743B04D5-1BB4-4E75-8D7B-8969CEECAD45}">
      <formula1>Delegatarios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A126F-166E-450A-B0A1-436E82525DCF}">
  <dimension ref="A1:AR8"/>
  <sheetViews>
    <sheetView tabSelected="1" workbookViewId="0">
      <selection activeCell="AI7" sqref="AI7"/>
    </sheetView>
  </sheetViews>
  <sheetFormatPr baseColWidth="10" defaultRowHeight="14.4" x14ac:dyDescent="0.3"/>
  <cols>
    <col min="5" max="5" width="23" customWidth="1"/>
    <col min="9" max="9" width="18.88671875" customWidth="1"/>
    <col min="13" max="13" width="16.33203125" customWidth="1"/>
    <col min="23" max="23" width="21.88671875" customWidth="1"/>
    <col min="32" max="32" width="20.44140625" customWidth="1"/>
  </cols>
  <sheetData>
    <row r="1" spans="1:44" x14ac:dyDescent="0.3">
      <c r="A1" s="112" t="s">
        <v>85</v>
      </c>
      <c r="B1" s="112"/>
      <c r="C1" s="112"/>
      <c r="D1" s="112"/>
      <c r="E1" t="s">
        <v>41</v>
      </c>
      <c r="G1" s="113" t="s">
        <v>115</v>
      </c>
      <c r="H1" s="113"/>
      <c r="I1" s="29">
        <v>1160000</v>
      </c>
      <c r="X1" s="105"/>
    </row>
    <row r="2" spans="1:44" ht="15" customHeight="1" x14ac:dyDescent="0.3">
      <c r="A2" s="114" t="s">
        <v>22</v>
      </c>
      <c r="B2" s="114"/>
      <c r="C2" s="114"/>
      <c r="D2" s="115" t="s">
        <v>38</v>
      </c>
      <c r="E2" s="115"/>
      <c r="F2" s="115"/>
      <c r="G2" s="116" t="s">
        <v>101</v>
      </c>
      <c r="H2" s="116"/>
      <c r="I2" s="21">
        <f>VLOOKUP($D$2,[7]Datos!$B$20:$C$35,2,FALSE)</f>
        <v>250</v>
      </c>
      <c r="J2" s="22" t="s">
        <v>86</v>
      </c>
      <c r="K2" s="118" t="str">
        <f>VLOOKUP($D$2,[7]Datos!$B$20:$D$35,3,FALSE)</f>
        <v>Sobre los recursos de Funcionamiento, Inversión y Administrados del presupuesto de gastos de la universidad</v>
      </c>
      <c r="L2" s="118"/>
      <c r="M2" s="118"/>
      <c r="N2" s="118"/>
      <c r="O2" s="118"/>
      <c r="P2" s="118"/>
      <c r="X2" s="105"/>
    </row>
    <row r="3" spans="1:44" ht="15.75" customHeight="1" x14ac:dyDescent="0.3">
      <c r="G3" s="117"/>
      <c r="H3" s="117"/>
      <c r="I3" s="21">
        <f>I2*I1</f>
        <v>290000000</v>
      </c>
      <c r="J3" s="22" t="s">
        <v>94</v>
      </c>
      <c r="K3" s="119"/>
      <c r="L3" s="119"/>
      <c r="M3" s="119"/>
      <c r="N3" s="119"/>
      <c r="O3" s="119"/>
      <c r="P3" s="119"/>
      <c r="X3" s="105"/>
      <c r="AD3" s="111" t="s">
        <v>81</v>
      </c>
      <c r="AE3" s="111"/>
      <c r="AF3" s="111"/>
    </row>
    <row r="4" spans="1:44" s="7" customFormat="1" ht="124.2" x14ac:dyDescent="0.3">
      <c r="A4" s="23" t="s">
        <v>0</v>
      </c>
      <c r="B4" s="23" t="s">
        <v>1</v>
      </c>
      <c r="C4" s="24" t="s">
        <v>2</v>
      </c>
      <c r="D4" s="23" t="s">
        <v>3</v>
      </c>
      <c r="E4" s="24" t="s">
        <v>4</v>
      </c>
      <c r="F4" s="23" t="s">
        <v>5</v>
      </c>
      <c r="G4" s="24" t="s">
        <v>6</v>
      </c>
      <c r="H4" s="24" t="s">
        <v>7</v>
      </c>
      <c r="I4" s="25" t="s">
        <v>8</v>
      </c>
      <c r="J4" s="24" t="s">
        <v>104</v>
      </c>
      <c r="K4" s="26" t="s">
        <v>9</v>
      </c>
      <c r="L4" s="26" t="s">
        <v>10</v>
      </c>
      <c r="M4" s="32" t="s">
        <v>108</v>
      </c>
      <c r="N4" s="24" t="s">
        <v>11</v>
      </c>
      <c r="O4" s="24" t="s">
        <v>12</v>
      </c>
      <c r="P4" s="24" t="s">
        <v>13</v>
      </c>
      <c r="Q4" s="27" t="s">
        <v>14</v>
      </c>
      <c r="R4" s="27" t="s">
        <v>15</v>
      </c>
      <c r="S4" s="27" t="s">
        <v>105</v>
      </c>
      <c r="T4" s="27" t="s">
        <v>106</v>
      </c>
      <c r="U4" s="24" t="s">
        <v>107</v>
      </c>
      <c r="V4" s="28" t="s">
        <v>16</v>
      </c>
      <c r="W4" s="28" t="s">
        <v>17</v>
      </c>
      <c r="X4" s="106" t="s">
        <v>18</v>
      </c>
      <c r="Y4" s="24" t="s">
        <v>19</v>
      </c>
      <c r="Z4" s="24" t="s">
        <v>20</v>
      </c>
      <c r="AA4" s="24" t="s">
        <v>53</v>
      </c>
      <c r="AB4" s="24" t="s">
        <v>54</v>
      </c>
      <c r="AC4" s="27" t="s">
        <v>96</v>
      </c>
      <c r="AD4" s="24" t="s">
        <v>84</v>
      </c>
      <c r="AE4" s="24" t="s">
        <v>82</v>
      </c>
      <c r="AF4" s="24" t="s">
        <v>83</v>
      </c>
    </row>
    <row r="5" spans="1:44" s="4" customFormat="1" x14ac:dyDescent="0.3">
      <c r="A5" s="16">
        <v>891780111</v>
      </c>
      <c r="B5" s="16" t="s">
        <v>55</v>
      </c>
      <c r="C5" s="14" t="s">
        <v>57</v>
      </c>
      <c r="D5" s="16" t="s">
        <v>61</v>
      </c>
      <c r="E5" s="1" t="s">
        <v>1508</v>
      </c>
      <c r="F5" s="16" t="s">
        <v>62</v>
      </c>
      <c r="G5" s="1" t="s">
        <v>62</v>
      </c>
      <c r="H5" s="1" t="s">
        <v>74</v>
      </c>
      <c r="I5" s="9">
        <v>70000000</v>
      </c>
      <c r="J5" s="1"/>
      <c r="K5" s="2"/>
      <c r="L5" s="2"/>
      <c r="M5" s="31">
        <f>I5+K5-L5</f>
        <v>70000000</v>
      </c>
      <c r="N5" s="1">
        <v>900880521</v>
      </c>
      <c r="O5" s="1" t="s">
        <v>1509</v>
      </c>
      <c r="P5" s="1" t="s">
        <v>1510</v>
      </c>
      <c r="Q5" s="3" t="s">
        <v>1511</v>
      </c>
      <c r="R5" s="3" t="s">
        <v>1511</v>
      </c>
      <c r="S5" s="3" t="s">
        <v>1505</v>
      </c>
      <c r="T5" s="3"/>
      <c r="U5" s="30"/>
      <c r="V5" s="9">
        <v>0</v>
      </c>
      <c r="W5" s="9">
        <f>+M5-V5</f>
        <v>70000000</v>
      </c>
      <c r="X5" s="33">
        <f>V5/M5</f>
        <v>0</v>
      </c>
      <c r="Y5" s="1">
        <v>57444673</v>
      </c>
      <c r="Z5" s="1" t="s">
        <v>905</v>
      </c>
      <c r="AA5" s="1" t="s">
        <v>892</v>
      </c>
      <c r="AB5" s="1" t="s">
        <v>892</v>
      </c>
      <c r="AC5" s="3">
        <v>44951</v>
      </c>
      <c r="AD5" s="107" t="s">
        <v>1512</v>
      </c>
      <c r="AE5" s="15" t="s">
        <v>891</v>
      </c>
      <c r="AF5" s="15" t="s">
        <v>1507</v>
      </c>
    </row>
    <row r="6" spans="1:44" s="4" customFormat="1" ht="15" customHeight="1" x14ac:dyDescent="0.3">
      <c r="A6" s="16">
        <v>891780111</v>
      </c>
      <c r="B6" s="16" t="s">
        <v>55</v>
      </c>
      <c r="C6" s="14" t="s">
        <v>57</v>
      </c>
      <c r="D6" s="16" t="s">
        <v>61</v>
      </c>
      <c r="E6" s="1" t="s">
        <v>1513</v>
      </c>
      <c r="F6" s="16" t="s">
        <v>62</v>
      </c>
      <c r="G6" s="1" t="s">
        <v>62</v>
      </c>
      <c r="H6" s="1" t="s">
        <v>74</v>
      </c>
      <c r="I6" s="9">
        <v>65000000</v>
      </c>
      <c r="J6" s="1"/>
      <c r="K6" s="2"/>
      <c r="L6" s="2"/>
      <c r="M6" s="31">
        <f>I6+K6-L6</f>
        <v>65000000</v>
      </c>
      <c r="N6" s="1">
        <v>900156270</v>
      </c>
      <c r="O6" s="1" t="s">
        <v>1514</v>
      </c>
      <c r="P6" s="1"/>
      <c r="Q6" s="3"/>
      <c r="R6" s="3"/>
      <c r="S6" s="3"/>
      <c r="T6" s="3"/>
      <c r="U6" s="30"/>
      <c r="V6" s="9"/>
      <c r="W6" s="9">
        <f>+M6-V6</f>
        <v>65000000</v>
      </c>
      <c r="X6" s="33">
        <f>V6/M6</f>
        <v>0</v>
      </c>
      <c r="Y6" s="1">
        <v>85465146</v>
      </c>
      <c r="Z6" s="1" t="s">
        <v>906</v>
      </c>
      <c r="AA6" s="1" t="s">
        <v>892</v>
      </c>
      <c r="AB6" s="1" t="s">
        <v>892</v>
      </c>
      <c r="AC6" s="3"/>
      <c r="AD6" s="107" t="s">
        <v>1515</v>
      </c>
      <c r="AE6" s="15" t="s">
        <v>944</v>
      </c>
      <c r="AF6" s="15" t="s">
        <v>1507</v>
      </c>
    </row>
    <row r="7" spans="1:44" s="20" customFormat="1" x14ac:dyDescent="0.3">
      <c r="A7" s="16"/>
      <c r="B7" s="16"/>
      <c r="C7" s="14"/>
      <c r="D7" s="16"/>
      <c r="E7" s="1"/>
      <c r="F7" s="16"/>
      <c r="G7" s="1"/>
      <c r="H7" s="1"/>
      <c r="I7" s="9"/>
      <c r="J7" s="1"/>
      <c r="K7" s="2"/>
      <c r="L7" s="2"/>
      <c r="M7" s="31"/>
      <c r="N7" s="1"/>
      <c r="O7" s="1"/>
      <c r="P7" s="45"/>
      <c r="Q7" s="108"/>
      <c r="R7" s="108"/>
      <c r="S7" s="108"/>
      <c r="T7" s="3"/>
      <c r="U7" s="30"/>
      <c r="V7" s="9"/>
      <c r="W7" s="9"/>
      <c r="X7" s="33"/>
      <c r="Y7" s="1"/>
      <c r="Z7" s="1"/>
      <c r="AA7" s="1"/>
      <c r="AB7" s="1"/>
      <c r="AC7" s="3"/>
      <c r="AD7" s="109"/>
      <c r="AE7" s="15"/>
      <c r="AF7" s="15"/>
      <c r="AG7"/>
      <c r="AH7"/>
      <c r="AI7"/>
      <c r="AJ7"/>
      <c r="AK7"/>
      <c r="AL7"/>
      <c r="AM7"/>
      <c r="AN7"/>
      <c r="AO7"/>
      <c r="AP7"/>
      <c r="AQ7"/>
      <c r="AR7"/>
    </row>
    <row r="8" spans="1:44" s="5" customFormat="1" x14ac:dyDescent="0.3">
      <c r="A8" s="10"/>
      <c r="B8" s="11"/>
      <c r="C8" s="10" t="s">
        <v>21</v>
      </c>
      <c r="D8" s="12"/>
      <c r="E8" s="11">
        <f>COUNTA(E5:E7)</f>
        <v>2</v>
      </c>
      <c r="F8" s="11"/>
      <c r="G8" s="11"/>
      <c r="H8" s="12"/>
      <c r="I8" s="13">
        <f>SUM(I5:I7)</f>
        <v>135000000</v>
      </c>
      <c r="J8" s="11">
        <f>COUNTA(#REF!)</f>
        <v>1</v>
      </c>
      <c r="K8" s="13">
        <f>SUM(K5:K7)</f>
        <v>0</v>
      </c>
      <c r="L8" s="13">
        <f>SUM(L5:L7)</f>
        <v>0</v>
      </c>
      <c r="M8" s="13">
        <f>SUM(M5:M7)</f>
        <v>135000000</v>
      </c>
      <c r="N8" s="11"/>
      <c r="O8" s="11"/>
      <c r="P8" s="11"/>
      <c r="Q8" s="11"/>
      <c r="R8" s="11"/>
      <c r="S8" s="11"/>
      <c r="T8" s="11"/>
      <c r="U8" s="11">
        <f>SUM(U5:U6)</f>
        <v>0</v>
      </c>
      <c r="V8" s="13">
        <f>SUM(V5:V7)</f>
        <v>0</v>
      </c>
      <c r="W8" s="13" t="e">
        <f>SUM(#REF!)</f>
        <v>#REF!</v>
      </c>
      <c r="X8" s="110"/>
      <c r="Y8" s="11"/>
      <c r="Z8" s="11"/>
      <c r="AA8" s="11"/>
      <c r="AB8" s="11"/>
      <c r="AC8" s="11"/>
      <c r="AD8" s="11"/>
      <c r="AE8" s="11"/>
      <c r="AF8" s="11"/>
    </row>
  </sheetData>
  <mergeCells count="7">
    <mergeCell ref="AD3:AF3"/>
    <mergeCell ref="A1:D1"/>
    <mergeCell ref="G1:H1"/>
    <mergeCell ref="A2:C2"/>
    <mergeCell ref="D2:F2"/>
    <mergeCell ref="G2:H3"/>
    <mergeCell ref="K2:P3"/>
  </mergeCells>
  <conditionalFormatting sqref="D2">
    <cfRule type="containsText" dxfId="1" priority="2" operator="containsText" text="Seleccione Ordenador">
      <formula>NOT(ISERROR(SEARCH("Seleccione Ordenador",D2)))</formula>
    </cfRule>
  </conditionalFormatting>
  <conditionalFormatting sqref="E1">
    <cfRule type="containsText" dxfId="0" priority="1" operator="containsText" text="Seleccione Periodo">
      <formula>NOT(ISERROR(SEARCH("Seleccione Periodo",E1)))</formula>
    </cfRule>
  </conditionalFormatting>
  <dataValidations count="8">
    <dataValidation type="list" allowBlank="1" showInputMessage="1" showErrorMessage="1" sqref="AA5:AB7" xr:uid="{A007D24F-1A19-4CA1-B101-DD2130909576}">
      <formula1>"SI,NO"</formula1>
    </dataValidation>
    <dataValidation type="list" allowBlank="1" showInputMessage="1" showErrorMessage="1" sqref="AF5:AF7" xr:uid="{7D6CBC36-93B4-4E46-B74F-00E081C0376A}">
      <formula1>"SI,NA por TIPO Contrato"</formula1>
    </dataValidation>
    <dataValidation type="list" allowBlank="1" showInputMessage="1" showErrorMessage="1" sqref="AE5:AE7" xr:uid="{3CFC4018-CED1-491E-BD43-1333E47A0804}">
      <formula1>"SI,NO HA INICIADO"</formula1>
    </dataValidation>
    <dataValidation type="list" allowBlank="1" showInputMessage="1" showErrorMessage="1" sqref="H5:H7" xr:uid="{5BC68EE6-D3EB-4D2C-8F72-F163E7654831}">
      <formula1>tipologia</formula1>
    </dataValidation>
    <dataValidation type="list" allowBlank="1" showInputMessage="1" showErrorMessage="1" sqref="G5:G7" xr:uid="{95CD8D47-1D07-46B7-9596-9AB43A1FE4EE}">
      <formula1>modalidad</formula1>
    </dataValidation>
    <dataValidation type="list" allowBlank="1" showInputMessage="1" showErrorMessage="1" sqref="C5:C6" xr:uid="{89E25F0F-4811-4EDD-AFDB-58A7803C905F}">
      <formula1>rubro</formula1>
    </dataValidation>
    <dataValidation type="list" allowBlank="1" showInputMessage="1" showErrorMessage="1" sqref="E1" xr:uid="{FF495669-7147-4E0A-B022-2BC88CB16C03}">
      <formula1>cortea</formula1>
    </dataValidation>
    <dataValidation type="list" allowBlank="1" showInputMessage="1" showErrorMessage="1" sqref="D2" xr:uid="{CB5952F3-DAE8-4F1F-9410-4651EF484537}">
      <formula1>Delegatarios</formula1>
    </dataValidation>
  </dataValidations>
  <hyperlinks>
    <hyperlink ref="AD5" r:id="rId1" xr:uid="{B8408CB1-DCBD-4205-8EBE-0B9313AD973F}"/>
    <hyperlink ref="AD6" r:id="rId2" xr:uid="{D1A94C44-9E1A-4EEB-ABF4-D30B64903103}"/>
  </hyperlinks>
  <pageMargins left="0.7" right="0.7" top="0.75" bottom="0.75" header="0.3" footer="0.3"/>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0"/>
  <sheetViews>
    <sheetView topLeftCell="A34" workbookViewId="0">
      <selection activeCell="C51" sqref="C51"/>
    </sheetView>
  </sheetViews>
  <sheetFormatPr baseColWidth="10" defaultRowHeight="14.4" x14ac:dyDescent="0.3"/>
  <cols>
    <col min="1" max="1" width="26.88671875" customWidth="1"/>
    <col min="2" max="2" width="51" customWidth="1"/>
    <col min="3" max="3" width="22" customWidth="1"/>
  </cols>
  <sheetData>
    <row r="1" spans="1:6" s="17" customFormat="1" x14ac:dyDescent="0.3">
      <c r="A1" s="17" t="s">
        <v>23</v>
      </c>
      <c r="B1" s="17" t="s">
        <v>24</v>
      </c>
      <c r="C1" s="17" t="s">
        <v>40</v>
      </c>
      <c r="D1" s="17" t="s">
        <v>56</v>
      </c>
      <c r="E1" s="17" t="s">
        <v>63</v>
      </c>
      <c r="F1" s="17" t="s">
        <v>71</v>
      </c>
    </row>
    <row r="2" spans="1:6" x14ac:dyDescent="0.3">
      <c r="A2" t="s">
        <v>103</v>
      </c>
      <c r="B2" t="s">
        <v>102</v>
      </c>
      <c r="C2" t="s">
        <v>103</v>
      </c>
      <c r="D2" t="s">
        <v>57</v>
      </c>
      <c r="E2" t="s">
        <v>64</v>
      </c>
      <c r="F2" t="s">
        <v>72</v>
      </c>
    </row>
    <row r="3" spans="1:6" x14ac:dyDescent="0.3">
      <c r="A3" t="s">
        <v>97</v>
      </c>
      <c r="B3" s="6" t="s">
        <v>25</v>
      </c>
      <c r="C3" t="s">
        <v>41</v>
      </c>
      <c r="D3" t="s">
        <v>58</v>
      </c>
      <c r="E3" t="s">
        <v>65</v>
      </c>
      <c r="F3" t="s">
        <v>73</v>
      </c>
    </row>
    <row r="4" spans="1:6" x14ac:dyDescent="0.3">
      <c r="A4" t="s">
        <v>98</v>
      </c>
      <c r="B4" s="6" t="s">
        <v>26</v>
      </c>
      <c r="C4" t="s">
        <v>42</v>
      </c>
      <c r="D4" t="s">
        <v>59</v>
      </c>
      <c r="E4" t="s">
        <v>62</v>
      </c>
      <c r="F4" t="s">
        <v>74</v>
      </c>
    </row>
    <row r="5" spans="1:6" x14ac:dyDescent="0.3">
      <c r="A5" t="s">
        <v>99</v>
      </c>
      <c r="B5" s="6" t="s">
        <v>27</v>
      </c>
      <c r="C5" t="s">
        <v>43</v>
      </c>
      <c r="D5" t="s">
        <v>87</v>
      </c>
      <c r="E5" t="s">
        <v>66</v>
      </c>
      <c r="F5" t="s">
        <v>75</v>
      </c>
    </row>
    <row r="6" spans="1:6" x14ac:dyDescent="0.3">
      <c r="A6" t="s">
        <v>100</v>
      </c>
      <c r="B6" s="6" t="s">
        <v>28</v>
      </c>
      <c r="C6" t="s">
        <v>44</v>
      </c>
      <c r="D6" t="s">
        <v>60</v>
      </c>
      <c r="E6" t="s">
        <v>67</v>
      </c>
      <c r="F6" t="s">
        <v>76</v>
      </c>
    </row>
    <row r="7" spans="1:6" x14ac:dyDescent="0.3">
      <c r="B7" s="6" t="s">
        <v>29</v>
      </c>
      <c r="C7" t="s">
        <v>45</v>
      </c>
      <c r="E7" t="s">
        <v>68</v>
      </c>
      <c r="F7" t="s">
        <v>77</v>
      </c>
    </row>
    <row r="8" spans="1:6" x14ac:dyDescent="0.3">
      <c r="B8" s="6" t="s">
        <v>30</v>
      </c>
      <c r="C8" t="s">
        <v>46</v>
      </c>
      <c r="E8" t="s">
        <v>69</v>
      </c>
      <c r="F8" t="s">
        <v>78</v>
      </c>
    </row>
    <row r="9" spans="1:6" x14ac:dyDescent="0.3">
      <c r="B9" s="6" t="s">
        <v>31</v>
      </c>
      <c r="C9" t="s">
        <v>47</v>
      </c>
      <c r="E9" t="s">
        <v>70</v>
      </c>
      <c r="F9" t="s">
        <v>79</v>
      </c>
    </row>
    <row r="10" spans="1:6" x14ac:dyDescent="0.3">
      <c r="B10" s="6" t="s">
        <v>32</v>
      </c>
      <c r="C10" t="s">
        <v>48</v>
      </c>
      <c r="F10" t="s">
        <v>80</v>
      </c>
    </row>
    <row r="11" spans="1:6" x14ac:dyDescent="0.3">
      <c r="B11" s="6" t="s">
        <v>33</v>
      </c>
      <c r="C11" t="s">
        <v>49</v>
      </c>
    </row>
    <row r="12" spans="1:6" x14ac:dyDescent="0.3">
      <c r="B12" s="6" t="s">
        <v>34</v>
      </c>
      <c r="C12" t="s">
        <v>50</v>
      </c>
    </row>
    <row r="13" spans="1:6" x14ac:dyDescent="0.3">
      <c r="B13" s="6" t="s">
        <v>35</v>
      </c>
      <c r="C13" t="s">
        <v>51</v>
      </c>
    </row>
    <row r="14" spans="1:6" x14ac:dyDescent="0.3">
      <c r="B14" s="6" t="s">
        <v>36</v>
      </c>
      <c r="C14" t="s">
        <v>52</v>
      </c>
    </row>
    <row r="15" spans="1:6" x14ac:dyDescent="0.3">
      <c r="B15" s="6" t="s">
        <v>37</v>
      </c>
    </row>
    <row r="16" spans="1:6" x14ac:dyDescent="0.3">
      <c r="B16" s="6" t="s">
        <v>38</v>
      </c>
    </row>
    <row r="17" spans="2:4" x14ac:dyDescent="0.3">
      <c r="B17" s="6" t="s">
        <v>39</v>
      </c>
    </row>
    <row r="19" spans="2:4" x14ac:dyDescent="0.3">
      <c r="B19" s="19" t="s">
        <v>91</v>
      </c>
      <c r="C19" s="20" t="s">
        <v>86</v>
      </c>
      <c r="D19" s="20" t="s">
        <v>92</v>
      </c>
    </row>
    <row r="20" spans="2:4" x14ac:dyDescent="0.3">
      <c r="B20" s="6" t="s">
        <v>32</v>
      </c>
      <c r="C20" s="18">
        <v>42</v>
      </c>
      <c r="D20" s="18" t="s">
        <v>89</v>
      </c>
    </row>
    <row r="21" spans="2:4" x14ac:dyDescent="0.3">
      <c r="B21" s="6" t="s">
        <v>34</v>
      </c>
      <c r="C21" s="18">
        <v>42</v>
      </c>
      <c r="D21" s="18" t="s">
        <v>89</v>
      </c>
    </row>
    <row r="22" spans="2:4" x14ac:dyDescent="0.3">
      <c r="B22" s="6" t="s">
        <v>37</v>
      </c>
      <c r="C22" s="18">
        <v>42</v>
      </c>
      <c r="D22" s="18" t="s">
        <v>89</v>
      </c>
    </row>
    <row r="23" spans="2:4" x14ac:dyDescent="0.3">
      <c r="B23" s="6" t="s">
        <v>36</v>
      </c>
      <c r="C23" s="18">
        <v>42</v>
      </c>
      <c r="D23" s="18" t="s">
        <v>89</v>
      </c>
    </row>
    <row r="24" spans="2:4" x14ac:dyDescent="0.3">
      <c r="B24" s="6" t="s">
        <v>35</v>
      </c>
      <c r="C24" s="18">
        <v>42</v>
      </c>
      <c r="D24" s="18" t="s">
        <v>89</v>
      </c>
    </row>
    <row r="25" spans="2:4" x14ac:dyDescent="0.3">
      <c r="B25" s="6" t="s">
        <v>33</v>
      </c>
      <c r="C25" s="18">
        <v>42</v>
      </c>
      <c r="D25" s="18" t="s">
        <v>89</v>
      </c>
    </row>
    <row r="26" spans="2:4" x14ac:dyDescent="0.3">
      <c r="B26" s="6" t="s">
        <v>38</v>
      </c>
      <c r="C26" s="18">
        <v>250</v>
      </c>
      <c r="D26" s="18" t="s">
        <v>88</v>
      </c>
    </row>
    <row r="27" spans="2:4" x14ac:dyDescent="0.3">
      <c r="B27" s="6" t="s">
        <v>30</v>
      </c>
      <c r="C27" s="18">
        <v>42</v>
      </c>
      <c r="D27" s="18" t="s">
        <v>89</v>
      </c>
    </row>
    <row r="28" spans="2:4" x14ac:dyDescent="0.3">
      <c r="B28" s="6" t="s">
        <v>29</v>
      </c>
      <c r="C28" s="18">
        <v>250</v>
      </c>
      <c r="D28" s="18" t="s">
        <v>89</v>
      </c>
    </row>
    <row r="29" spans="2:4" x14ac:dyDescent="0.3">
      <c r="B29" s="6" t="s">
        <v>31</v>
      </c>
      <c r="C29" s="18">
        <v>42</v>
      </c>
      <c r="D29" s="18" t="s">
        <v>89</v>
      </c>
    </row>
    <row r="30" spans="2:4" x14ac:dyDescent="0.3">
      <c r="B30" s="6" t="s">
        <v>39</v>
      </c>
      <c r="C30" s="18">
        <v>42</v>
      </c>
      <c r="D30" s="18" t="s">
        <v>90</v>
      </c>
    </row>
    <row r="31" spans="2:4" x14ac:dyDescent="0.3">
      <c r="B31" s="6" t="s">
        <v>102</v>
      </c>
      <c r="C31" s="18">
        <v>0</v>
      </c>
      <c r="D31" s="18" t="s">
        <v>93</v>
      </c>
    </row>
    <row r="32" spans="2:4" x14ac:dyDescent="0.3">
      <c r="B32" s="6" t="s">
        <v>26</v>
      </c>
      <c r="C32" s="18">
        <v>250</v>
      </c>
      <c r="D32" s="18" t="s">
        <v>89</v>
      </c>
    </row>
    <row r="33" spans="2:4" x14ac:dyDescent="0.3">
      <c r="B33" s="6" t="s">
        <v>25</v>
      </c>
      <c r="C33" s="18">
        <v>3000</v>
      </c>
      <c r="D33" s="18" t="s">
        <v>88</v>
      </c>
    </row>
    <row r="34" spans="2:4" x14ac:dyDescent="0.3">
      <c r="B34" s="6" t="s">
        <v>28</v>
      </c>
      <c r="C34" s="18">
        <v>1000</v>
      </c>
      <c r="D34" s="18" t="s">
        <v>89</v>
      </c>
    </row>
    <row r="35" spans="2:4" x14ac:dyDescent="0.3">
      <c r="B35" s="6" t="s">
        <v>27</v>
      </c>
      <c r="C35" s="18">
        <v>1000</v>
      </c>
      <c r="D35" s="18" t="s">
        <v>89</v>
      </c>
    </row>
    <row r="37" spans="2:4" x14ac:dyDescent="0.3">
      <c r="B37" s="19" t="s">
        <v>110</v>
      </c>
      <c r="C37" s="19" t="s">
        <v>111</v>
      </c>
    </row>
    <row r="38" spans="2:4" x14ac:dyDescent="0.3">
      <c r="B38" t="s">
        <v>44</v>
      </c>
      <c r="C38" t="s">
        <v>109</v>
      </c>
    </row>
    <row r="39" spans="2:4" x14ac:dyDescent="0.3">
      <c r="B39" t="s">
        <v>48</v>
      </c>
      <c r="C39" t="s">
        <v>109</v>
      </c>
    </row>
    <row r="40" spans="2:4" x14ac:dyDescent="0.3">
      <c r="B40" t="s">
        <v>52</v>
      </c>
      <c r="C40" t="s">
        <v>100</v>
      </c>
    </row>
    <row r="41" spans="2:4" x14ac:dyDescent="0.3">
      <c r="B41" t="s">
        <v>41</v>
      </c>
      <c r="C41" t="s">
        <v>109</v>
      </c>
    </row>
    <row r="42" spans="2:4" x14ac:dyDescent="0.3">
      <c r="B42" t="s">
        <v>42</v>
      </c>
      <c r="C42" t="s">
        <v>109</v>
      </c>
    </row>
    <row r="43" spans="2:4" x14ac:dyDescent="0.3">
      <c r="B43" t="s">
        <v>47</v>
      </c>
      <c r="C43" t="s">
        <v>109</v>
      </c>
    </row>
    <row r="44" spans="2:4" x14ac:dyDescent="0.3">
      <c r="B44" t="s">
        <v>46</v>
      </c>
      <c r="C44" t="s">
        <v>98</v>
      </c>
    </row>
    <row r="45" spans="2:4" x14ac:dyDescent="0.3">
      <c r="B45" t="s">
        <v>43</v>
      </c>
      <c r="C45" t="s">
        <v>113</v>
      </c>
    </row>
    <row r="46" spans="2:4" x14ac:dyDescent="0.3">
      <c r="B46" t="s">
        <v>45</v>
      </c>
      <c r="C46" t="s">
        <v>109</v>
      </c>
    </row>
    <row r="47" spans="2:4" x14ac:dyDescent="0.3">
      <c r="B47" t="s">
        <v>51</v>
      </c>
      <c r="C47" t="s">
        <v>109</v>
      </c>
    </row>
    <row r="48" spans="2:4" x14ac:dyDescent="0.3">
      <c r="B48" t="s">
        <v>50</v>
      </c>
      <c r="C48" t="s">
        <v>109</v>
      </c>
    </row>
    <row r="49" spans="2:3" x14ac:dyDescent="0.3">
      <c r="B49" t="s">
        <v>103</v>
      </c>
      <c r="C49" t="s">
        <v>112</v>
      </c>
    </row>
    <row r="50" spans="2:3" x14ac:dyDescent="0.3">
      <c r="B50" t="s">
        <v>49</v>
      </c>
      <c r="C50" t="s">
        <v>114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FCB</vt:lpstr>
      <vt:lpstr>FCS</vt:lpstr>
      <vt:lpstr>CREO</vt:lpstr>
      <vt:lpstr>VIN</vt:lpstr>
      <vt:lpstr>VEX</vt:lpstr>
      <vt:lpstr>VAD-CONT</vt:lpstr>
      <vt:lpstr>VAD-ADM</vt:lpstr>
      <vt:lpstr>DAD</vt:lpstr>
      <vt:lpstr>Datos</vt:lpstr>
      <vt:lpstr>cortea</vt:lpstr>
      <vt:lpstr>Delegatarios</vt:lpstr>
      <vt:lpstr>modalidad</vt:lpstr>
      <vt:lpstr>Periodosausteridad</vt:lpstr>
      <vt:lpstr>rubro</vt:lpstr>
      <vt:lpstr>tipologia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unimagdalena</dc:creator>
  <cp:lastModifiedBy>Unimagdalena</cp:lastModifiedBy>
  <dcterms:created xsi:type="dcterms:W3CDTF">2022-11-11T14:59:08Z</dcterms:created>
  <dcterms:modified xsi:type="dcterms:W3CDTF">2023-02-22T18:04:32Z</dcterms:modified>
</cp:coreProperties>
</file>