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nimagdalena\Desktop\DEYSI 2023\TRNSPARENCIA\"/>
    </mc:Choice>
  </mc:AlternateContent>
  <xr:revisionPtr revIDLastSave="0" documentId="13_ncr:1_{5F91E8AB-E24F-4A1F-8B49-98F0C62EBC7A}" xr6:coauthVersionLast="47" xr6:coauthVersionMax="47" xr10:uidLastSave="{00000000-0000-0000-0000-000000000000}"/>
  <bookViews>
    <workbookView xWindow="-108" yWindow="-108" windowWidth="19416" windowHeight="10416" activeTab="11" xr2:uid="{00000000-000D-0000-FFFF-FFFF00000000}"/>
  </bookViews>
  <sheets>
    <sheet name="FHU" sheetId="1" r:id="rId1"/>
    <sheet name="FCS" sheetId="17" r:id="rId2"/>
    <sheet name="FCE" sheetId="18" r:id="rId3"/>
    <sheet name="FIN" sheetId="26" r:id="rId4"/>
    <sheet name="FEE" sheetId="27" r:id="rId5"/>
    <sheet name="FCB" sheetId="19" r:id="rId6"/>
    <sheet name="CREO" sheetId="20" r:id="rId7"/>
    <sheet name="CPF" sheetId="22" r:id="rId8"/>
    <sheet name="VAC" sheetId="23" r:id="rId9"/>
    <sheet name="VIN" sheetId="28" r:id="rId10"/>
    <sheet name="VEX" sheetId="29" r:id="rId11"/>
    <sheet name="VAD-CONT" sheetId="31" r:id="rId12"/>
    <sheet name="VAD-ADM" sheetId="21" r:id="rId13"/>
    <sheet name="DAD" sheetId="30" r:id="rId14"/>
    <sheet name="Datos" sheetId="16"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ortea">Datos!$C$2:$C$14</definedName>
    <definedName name="Delegatarios">Datos!$B$2:$B$17</definedName>
    <definedName name="modalidad">Datos!$E$2:$E$9</definedName>
    <definedName name="Periodosausteridad">Datos!$A$2:$A$6</definedName>
    <definedName name="rubro">Datos!$D$2:$D$6</definedName>
    <definedName name="tipologia">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41" i="31" l="1"/>
  <c r="V541" i="31"/>
  <c r="U541" i="31"/>
  <c r="L541" i="31"/>
  <c r="K541" i="31"/>
  <c r="J541" i="31"/>
  <c r="I541" i="31"/>
  <c r="E541" i="31"/>
  <c r="M540" i="31"/>
  <c r="M539" i="31"/>
  <c r="M538" i="31"/>
  <c r="M537" i="31"/>
  <c r="M536" i="31"/>
  <c r="M535" i="31"/>
  <c r="M534" i="31"/>
  <c r="M533" i="31"/>
  <c r="M532" i="31"/>
  <c r="M531" i="31"/>
  <c r="M530" i="31"/>
  <c r="M529" i="31"/>
  <c r="M528" i="31"/>
  <c r="M527" i="31"/>
  <c r="M526" i="31"/>
  <c r="M525" i="31"/>
  <c r="M524" i="31"/>
  <c r="M523" i="31"/>
  <c r="M522" i="31"/>
  <c r="M521" i="31"/>
  <c r="M520" i="31"/>
  <c r="M519" i="31"/>
  <c r="M518" i="31"/>
  <c r="M517" i="31"/>
  <c r="M516" i="31"/>
  <c r="M515" i="31"/>
  <c r="M514" i="31"/>
  <c r="M513" i="31"/>
  <c r="M512" i="31"/>
  <c r="M511" i="31"/>
  <c r="M510" i="31"/>
  <c r="M509" i="31"/>
  <c r="M508" i="31"/>
  <c r="M507" i="31"/>
  <c r="M506" i="31"/>
  <c r="M505" i="31"/>
  <c r="M504" i="31"/>
  <c r="M503" i="31"/>
  <c r="M502" i="31"/>
  <c r="M501" i="31"/>
  <c r="M500" i="31"/>
  <c r="M499" i="31"/>
  <c r="M498" i="31"/>
  <c r="M497" i="31"/>
  <c r="M496" i="31"/>
  <c r="M495" i="31"/>
  <c r="M494" i="31"/>
  <c r="M493" i="31"/>
  <c r="M492" i="31"/>
  <c r="M491" i="31"/>
  <c r="M490" i="31"/>
  <c r="M489" i="31"/>
  <c r="M488" i="31"/>
  <c r="M487" i="31"/>
  <c r="M486" i="31"/>
  <c r="M485" i="31"/>
  <c r="M484" i="31"/>
  <c r="M483" i="31"/>
  <c r="M482" i="31"/>
  <c r="M481" i="31"/>
  <c r="M480" i="31"/>
  <c r="M479" i="31"/>
  <c r="M478" i="31"/>
  <c r="M477" i="31"/>
  <c r="M476" i="31"/>
  <c r="M475" i="31"/>
  <c r="M474" i="31"/>
  <c r="M473" i="31"/>
  <c r="M472" i="31"/>
  <c r="M471" i="31"/>
  <c r="M470" i="31"/>
  <c r="M469" i="31"/>
  <c r="M468" i="31"/>
  <c r="M467" i="31"/>
  <c r="M466" i="31"/>
  <c r="M465" i="31"/>
  <c r="M464" i="31"/>
  <c r="M463" i="31"/>
  <c r="M462" i="31"/>
  <c r="M461" i="31"/>
  <c r="M460" i="31"/>
  <c r="M459" i="31"/>
  <c r="M458" i="31"/>
  <c r="M457" i="31"/>
  <c r="M456" i="31"/>
  <c r="M455" i="31"/>
  <c r="M454" i="31"/>
  <c r="M453" i="31"/>
  <c r="M452" i="31"/>
  <c r="M451" i="31"/>
  <c r="M450" i="31"/>
  <c r="M449" i="31"/>
  <c r="M448" i="31"/>
  <c r="M447" i="31"/>
  <c r="M446" i="31"/>
  <c r="M445" i="31"/>
  <c r="M444" i="31"/>
  <c r="M443" i="31"/>
  <c r="M442" i="31"/>
  <c r="M441" i="31"/>
  <c r="M440" i="31"/>
  <c r="M439" i="31"/>
  <c r="M438" i="31"/>
  <c r="M437" i="31"/>
  <c r="M436" i="31"/>
  <c r="M435" i="31"/>
  <c r="M434" i="31"/>
  <c r="M433" i="31"/>
  <c r="M432" i="31"/>
  <c r="M431" i="31"/>
  <c r="M430" i="31"/>
  <c r="M429" i="31"/>
  <c r="M428" i="31"/>
  <c r="M427" i="31"/>
  <c r="M426" i="31"/>
  <c r="M425" i="31"/>
  <c r="M424" i="31"/>
  <c r="M423" i="31"/>
  <c r="M422" i="31"/>
  <c r="M421" i="31"/>
  <c r="M420" i="31"/>
  <c r="M419" i="31"/>
  <c r="M418" i="31"/>
  <c r="M417" i="31"/>
  <c r="M416" i="31"/>
  <c r="M415" i="31"/>
  <c r="M414" i="31"/>
  <c r="M413" i="31"/>
  <c r="M412" i="31"/>
  <c r="M411" i="31"/>
  <c r="M410" i="31"/>
  <c r="M409" i="31"/>
  <c r="M408" i="31"/>
  <c r="M407" i="31"/>
  <c r="M406" i="31"/>
  <c r="M405" i="31"/>
  <c r="M404" i="31"/>
  <c r="M403" i="31"/>
  <c r="M402" i="31"/>
  <c r="M401" i="31"/>
  <c r="M400" i="31"/>
  <c r="M399" i="31"/>
  <c r="M398" i="31"/>
  <c r="M397" i="31"/>
  <c r="M396" i="31"/>
  <c r="M395" i="31"/>
  <c r="M394" i="31"/>
  <c r="M393" i="31"/>
  <c r="M392" i="31"/>
  <c r="M391" i="31"/>
  <c r="M390" i="31"/>
  <c r="M389" i="31"/>
  <c r="M388" i="31"/>
  <c r="M387" i="31"/>
  <c r="M386" i="31"/>
  <c r="M385" i="31"/>
  <c r="M384" i="31"/>
  <c r="M383" i="31"/>
  <c r="M382" i="31"/>
  <c r="M381" i="31"/>
  <c r="M380" i="31"/>
  <c r="M379" i="31"/>
  <c r="M378" i="31"/>
  <c r="M377" i="31"/>
  <c r="M376" i="31"/>
  <c r="M375" i="31"/>
  <c r="M374" i="31"/>
  <c r="M373" i="31"/>
  <c r="M372" i="31"/>
  <c r="M371" i="31"/>
  <c r="M370" i="31"/>
  <c r="M369" i="31"/>
  <c r="M368" i="31"/>
  <c r="M367" i="31"/>
  <c r="M366" i="31"/>
  <c r="M365" i="31"/>
  <c r="M364" i="31"/>
  <c r="M363" i="31"/>
  <c r="M362" i="31"/>
  <c r="M361" i="31"/>
  <c r="M360" i="31"/>
  <c r="M359" i="31"/>
  <c r="M358" i="31"/>
  <c r="M357" i="31"/>
  <c r="M356" i="31"/>
  <c r="M355" i="31"/>
  <c r="M354" i="31"/>
  <c r="M353" i="31"/>
  <c r="M352" i="31"/>
  <c r="M351" i="31"/>
  <c r="M350" i="31"/>
  <c r="M349" i="31"/>
  <c r="M348" i="31"/>
  <c r="M347" i="31"/>
  <c r="M346" i="31"/>
  <c r="M345" i="31"/>
  <c r="M344" i="31"/>
  <c r="M343" i="31"/>
  <c r="M342" i="31"/>
  <c r="M341" i="31"/>
  <c r="M340" i="31"/>
  <c r="M339" i="31"/>
  <c r="M338" i="31"/>
  <c r="M337" i="31"/>
  <c r="M336" i="31"/>
  <c r="M335" i="31"/>
  <c r="M334" i="31"/>
  <c r="M333" i="31"/>
  <c r="M332" i="31"/>
  <c r="M331" i="31"/>
  <c r="M330" i="31"/>
  <c r="M329" i="31"/>
  <c r="M328" i="31"/>
  <c r="M327" i="31"/>
  <c r="M326" i="31"/>
  <c r="M325" i="31"/>
  <c r="M324" i="31"/>
  <c r="M323" i="31"/>
  <c r="M322" i="31"/>
  <c r="M321" i="31"/>
  <c r="M320" i="31"/>
  <c r="M319" i="31"/>
  <c r="M318" i="31"/>
  <c r="M317" i="31"/>
  <c r="M316" i="31"/>
  <c r="M315" i="31"/>
  <c r="M314" i="31"/>
  <c r="M313" i="31"/>
  <c r="M312" i="31"/>
  <c r="M311" i="31"/>
  <c r="M310" i="31"/>
  <c r="M309" i="31"/>
  <c r="M308" i="31"/>
  <c r="M307" i="31"/>
  <c r="M306" i="31"/>
  <c r="M305" i="31"/>
  <c r="M304" i="31"/>
  <c r="M303" i="31"/>
  <c r="M302" i="31"/>
  <c r="M301" i="31"/>
  <c r="M300" i="31"/>
  <c r="M299" i="31"/>
  <c r="M298" i="31"/>
  <c r="M297" i="31"/>
  <c r="M296" i="31"/>
  <c r="M295" i="31"/>
  <c r="M294" i="31"/>
  <c r="M293" i="31"/>
  <c r="M292" i="31"/>
  <c r="M291" i="31"/>
  <c r="M290" i="31"/>
  <c r="M289" i="31"/>
  <c r="M288" i="31"/>
  <c r="M287" i="31"/>
  <c r="M286" i="31"/>
  <c r="M285" i="31"/>
  <c r="M284" i="31"/>
  <c r="M283" i="31"/>
  <c r="M282" i="31"/>
  <c r="M281" i="31"/>
  <c r="M280" i="31"/>
  <c r="M279" i="31"/>
  <c r="M278" i="31"/>
  <c r="M277" i="31"/>
  <c r="M276" i="31"/>
  <c r="M275" i="31"/>
  <c r="M274" i="31"/>
  <c r="M273" i="31"/>
  <c r="M272" i="31"/>
  <c r="M271" i="31"/>
  <c r="M270" i="31"/>
  <c r="M269" i="31"/>
  <c r="M268" i="31"/>
  <c r="M267" i="31"/>
  <c r="M266" i="31"/>
  <c r="M265" i="31"/>
  <c r="M264" i="31"/>
  <c r="M263" i="31"/>
  <c r="M262" i="31"/>
  <c r="M261" i="31"/>
  <c r="M260" i="31"/>
  <c r="M259" i="31"/>
  <c r="M258" i="31"/>
  <c r="M257" i="31"/>
  <c r="M256" i="31"/>
  <c r="M255" i="31"/>
  <c r="M254" i="31"/>
  <c r="M253" i="31"/>
  <c r="M252" i="31"/>
  <c r="M251" i="31"/>
  <c r="M250" i="31"/>
  <c r="M249" i="31"/>
  <c r="M248" i="31"/>
  <c r="M247" i="31"/>
  <c r="M246" i="31"/>
  <c r="M245" i="31"/>
  <c r="M244" i="31"/>
  <c r="M243" i="31"/>
  <c r="M242" i="31"/>
  <c r="M241" i="31"/>
  <c r="M240" i="31"/>
  <c r="M239" i="31"/>
  <c r="M238" i="31"/>
  <c r="M237" i="31"/>
  <c r="M236" i="31"/>
  <c r="M235" i="31"/>
  <c r="M234" i="31"/>
  <c r="M233" i="31"/>
  <c r="M232" i="31"/>
  <c r="M231" i="31"/>
  <c r="M230" i="31"/>
  <c r="M229" i="31"/>
  <c r="M228" i="31"/>
  <c r="M227" i="31"/>
  <c r="M226" i="31"/>
  <c r="M225" i="31"/>
  <c r="M224" i="31"/>
  <c r="M223" i="31"/>
  <c r="M222" i="31"/>
  <c r="M221" i="31"/>
  <c r="M220" i="31"/>
  <c r="M219" i="31"/>
  <c r="M218" i="31"/>
  <c r="M217" i="31"/>
  <c r="M216" i="31"/>
  <c r="M215" i="31"/>
  <c r="M214" i="31"/>
  <c r="M213" i="31"/>
  <c r="M212" i="31"/>
  <c r="M211" i="31"/>
  <c r="M210" i="31"/>
  <c r="M209" i="31"/>
  <c r="M208" i="31"/>
  <c r="M207" i="31"/>
  <c r="M206" i="31"/>
  <c r="M205" i="31"/>
  <c r="M204" i="31"/>
  <c r="M203" i="31"/>
  <c r="M202" i="31"/>
  <c r="M201" i="31"/>
  <c r="M200" i="31"/>
  <c r="M199" i="31"/>
  <c r="M198" i="31"/>
  <c r="M197" i="31"/>
  <c r="M196" i="31"/>
  <c r="M195" i="31"/>
  <c r="M194" i="31"/>
  <c r="M193" i="31"/>
  <c r="M192" i="31"/>
  <c r="M191" i="31"/>
  <c r="M190" i="31"/>
  <c r="M189" i="31"/>
  <c r="M188" i="31"/>
  <c r="M187" i="31"/>
  <c r="M186" i="31"/>
  <c r="M185" i="31"/>
  <c r="M184" i="31"/>
  <c r="M183" i="31"/>
  <c r="M182" i="31"/>
  <c r="M181" i="31"/>
  <c r="M180" i="31"/>
  <c r="M179" i="31"/>
  <c r="M178" i="31"/>
  <c r="M177" i="31"/>
  <c r="M176" i="31"/>
  <c r="M175" i="31"/>
  <c r="M174" i="31"/>
  <c r="M173" i="31"/>
  <c r="M172" i="31"/>
  <c r="M171" i="31"/>
  <c r="M170" i="31"/>
  <c r="M169" i="31"/>
  <c r="M168" i="31"/>
  <c r="M167" i="31"/>
  <c r="M166" i="31"/>
  <c r="M165" i="31"/>
  <c r="M164" i="31"/>
  <c r="M163" i="31"/>
  <c r="M162" i="31"/>
  <c r="M161" i="31"/>
  <c r="M160" i="31"/>
  <c r="M159" i="31"/>
  <c r="M158" i="31"/>
  <c r="M157" i="31"/>
  <c r="M156" i="31"/>
  <c r="M155" i="31"/>
  <c r="M154" i="31"/>
  <c r="M153" i="31"/>
  <c r="M152" i="31"/>
  <c r="M151" i="31"/>
  <c r="M150" i="31"/>
  <c r="M149" i="31"/>
  <c r="M148" i="31"/>
  <c r="M147" i="31"/>
  <c r="M146" i="31"/>
  <c r="M145" i="31"/>
  <c r="M144" i="31"/>
  <c r="M143" i="31"/>
  <c r="M142" i="31"/>
  <c r="M141" i="31"/>
  <c r="M140" i="31"/>
  <c r="M139" i="31"/>
  <c r="M138" i="31"/>
  <c r="M137" i="31"/>
  <c r="M136" i="31"/>
  <c r="M135" i="31"/>
  <c r="M134" i="31"/>
  <c r="M133" i="31"/>
  <c r="M132" i="31"/>
  <c r="M131" i="31"/>
  <c r="M130" i="31"/>
  <c r="M129" i="31"/>
  <c r="M128" i="31"/>
  <c r="M127" i="31"/>
  <c r="M126" i="31"/>
  <c r="M125" i="31"/>
  <c r="M124" i="31"/>
  <c r="M123" i="31"/>
  <c r="M122" i="31"/>
  <c r="M121" i="31"/>
  <c r="M120" i="31"/>
  <c r="M119" i="31"/>
  <c r="M118" i="31"/>
  <c r="M117" i="31"/>
  <c r="M116" i="31"/>
  <c r="M115" i="31"/>
  <c r="M114" i="31"/>
  <c r="M113" i="31"/>
  <c r="M112" i="31"/>
  <c r="M111" i="31"/>
  <c r="M110" i="31"/>
  <c r="M109" i="31"/>
  <c r="M108" i="31"/>
  <c r="M107" i="31"/>
  <c r="M106" i="31"/>
  <c r="M105" i="31"/>
  <c r="M104" i="31"/>
  <c r="M103" i="31"/>
  <c r="M102" i="31"/>
  <c r="M101" i="31"/>
  <c r="M100" i="31"/>
  <c r="M99" i="31"/>
  <c r="M98" i="31"/>
  <c r="M97" i="31"/>
  <c r="M96" i="31"/>
  <c r="M95" i="31"/>
  <c r="M94" i="31"/>
  <c r="M93" i="31"/>
  <c r="M92" i="31"/>
  <c r="M91" i="31"/>
  <c r="M90" i="31"/>
  <c r="M89" i="31"/>
  <c r="M88" i="31"/>
  <c r="M87" i="31"/>
  <c r="M86" i="31"/>
  <c r="M85" i="31"/>
  <c r="M84" i="31"/>
  <c r="M83" i="31"/>
  <c r="M82" i="31"/>
  <c r="M81" i="31"/>
  <c r="M80" i="31"/>
  <c r="M79" i="31"/>
  <c r="M78" i="31"/>
  <c r="M77" i="31"/>
  <c r="M76" i="31"/>
  <c r="M75" i="31"/>
  <c r="M74" i="31"/>
  <c r="M73" i="31"/>
  <c r="M72" i="31"/>
  <c r="M71" i="31"/>
  <c r="M70" i="31"/>
  <c r="M69" i="31"/>
  <c r="M68" i="31"/>
  <c r="M67" i="31"/>
  <c r="M66" i="31"/>
  <c r="M65" i="31"/>
  <c r="M64" i="31"/>
  <c r="M63" i="31"/>
  <c r="M62" i="31"/>
  <c r="M61" i="31"/>
  <c r="M60" i="31"/>
  <c r="M59" i="31"/>
  <c r="M58" i="31"/>
  <c r="M57" i="31"/>
  <c r="M56" i="31"/>
  <c r="M55" i="31"/>
  <c r="M54" i="31"/>
  <c r="M53" i="31"/>
  <c r="M52" i="31"/>
  <c r="M51" i="31"/>
  <c r="M50" i="31"/>
  <c r="M49" i="31"/>
  <c r="M48" i="31"/>
  <c r="M47" i="31"/>
  <c r="M46" i="31"/>
  <c r="M45" i="31"/>
  <c r="M44" i="31"/>
  <c r="M43" i="31"/>
  <c r="M42" i="31"/>
  <c r="M41" i="31"/>
  <c r="M40" i="31"/>
  <c r="M39" i="31"/>
  <c r="M38" i="31"/>
  <c r="M37" i="31"/>
  <c r="M36" i="31"/>
  <c r="M35" i="31"/>
  <c r="M34" i="31"/>
  <c r="M33" i="31"/>
  <c r="M32" i="31"/>
  <c r="M31" i="31"/>
  <c r="M30" i="31"/>
  <c r="M29" i="31"/>
  <c r="M28" i="31"/>
  <c r="M27" i="31"/>
  <c r="M26" i="31"/>
  <c r="M25" i="31"/>
  <c r="M24" i="31"/>
  <c r="M23" i="31"/>
  <c r="M22" i="31"/>
  <c r="M21" i="31"/>
  <c r="M20" i="31"/>
  <c r="M19" i="31"/>
  <c r="M18" i="31"/>
  <c r="M17" i="31"/>
  <c r="M16" i="31"/>
  <c r="M15" i="31"/>
  <c r="M14" i="31"/>
  <c r="M13" i="31"/>
  <c r="M12" i="31"/>
  <c r="M11" i="31"/>
  <c r="M10" i="31"/>
  <c r="M9" i="31"/>
  <c r="M8" i="31"/>
  <c r="M7" i="31"/>
  <c r="M6" i="31"/>
  <c r="M5" i="31"/>
  <c r="K2" i="31"/>
  <c r="I2" i="31"/>
  <c r="I3" i="31" s="1"/>
  <c r="M541" i="31" l="1"/>
  <c r="W37" i="30"/>
  <c r="V37" i="30"/>
  <c r="U37" i="30"/>
  <c r="L37" i="30"/>
  <c r="K37" i="30"/>
  <c r="J37" i="30"/>
  <c r="I37" i="30"/>
  <c r="E37" i="30"/>
  <c r="M36" i="30"/>
  <c r="X36" i="30" s="1"/>
  <c r="M35" i="30"/>
  <c r="W35" i="30" s="1"/>
  <c r="M34" i="30"/>
  <c r="X34" i="30" s="1"/>
  <c r="M33" i="30"/>
  <c r="X33" i="30" s="1"/>
  <c r="M32" i="30"/>
  <c r="X32" i="30" s="1"/>
  <c r="M31" i="30"/>
  <c r="W31" i="30" s="1"/>
  <c r="M30" i="30"/>
  <c r="W30" i="30" s="1"/>
  <c r="M29" i="30"/>
  <c r="X29" i="30" s="1"/>
  <c r="M28" i="30"/>
  <c r="X28" i="30" s="1"/>
  <c r="M27" i="30"/>
  <c r="W27" i="30" s="1"/>
  <c r="M26" i="30"/>
  <c r="X26" i="30" s="1"/>
  <c r="M25" i="30"/>
  <c r="X25" i="30" s="1"/>
  <c r="M24" i="30"/>
  <c r="X24" i="30" s="1"/>
  <c r="M23" i="30"/>
  <c r="W23" i="30" s="1"/>
  <c r="X22" i="30"/>
  <c r="M22" i="30"/>
  <c r="W22" i="30" s="1"/>
  <c r="M21" i="30"/>
  <c r="X21" i="30" s="1"/>
  <c r="M20" i="30"/>
  <c r="W20" i="30" s="1"/>
  <c r="M19" i="30"/>
  <c r="X19" i="30" s="1"/>
  <c r="M18" i="30"/>
  <c r="W18" i="30" s="1"/>
  <c r="M17" i="30"/>
  <c r="X17" i="30" s="1"/>
  <c r="M16" i="30"/>
  <c r="W16" i="30" s="1"/>
  <c r="X15" i="30"/>
  <c r="M15" i="30"/>
  <c r="W15" i="30" s="1"/>
  <c r="M14" i="30"/>
  <c r="X14" i="30" s="1"/>
  <c r="M13" i="30"/>
  <c r="X13" i="30" s="1"/>
  <c r="M12" i="30"/>
  <c r="W12" i="30" s="1"/>
  <c r="X11" i="30"/>
  <c r="W11" i="30"/>
  <c r="M11" i="30"/>
  <c r="M10" i="30"/>
  <c r="X10" i="30" s="1"/>
  <c r="M9" i="30"/>
  <c r="X9" i="30" s="1"/>
  <c r="M8" i="30"/>
  <c r="W8" i="30" s="1"/>
  <c r="X7" i="30"/>
  <c r="M7" i="30"/>
  <c r="W7" i="30" s="1"/>
  <c r="M6" i="30"/>
  <c r="X6" i="30" s="1"/>
  <c r="M5" i="30"/>
  <c r="X5" i="30" s="1"/>
  <c r="K2" i="30"/>
  <c r="I2" i="30"/>
  <c r="I3" i="30" s="1"/>
  <c r="X8" i="30" l="1"/>
  <c r="W26" i="30"/>
  <c r="X30" i="30"/>
  <c r="X23" i="30"/>
  <c r="W34" i="30"/>
  <c r="X35" i="30"/>
  <c r="X16" i="30"/>
  <c r="X31" i="30"/>
  <c r="X12" i="30"/>
  <c r="X27" i="30"/>
  <c r="W10" i="30"/>
  <c r="W6" i="30"/>
  <c r="W14" i="30"/>
  <c r="X18" i="30"/>
  <c r="W21" i="30"/>
  <c r="W25" i="30"/>
  <c r="W29" i="30"/>
  <c r="W33" i="30"/>
  <c r="W5" i="30"/>
  <c r="W9" i="30"/>
  <c r="W13" i="30"/>
  <c r="W17" i="30"/>
  <c r="W24" i="30"/>
  <c r="W28" i="30"/>
  <c r="W32" i="30"/>
  <c r="W36" i="30"/>
  <c r="W19" i="30"/>
  <c r="X20" i="30"/>
  <c r="M37" i="30"/>
  <c r="V436" i="29" l="1"/>
  <c r="J436" i="29"/>
  <c r="I436" i="29"/>
  <c r="E436" i="29"/>
  <c r="U436" i="29"/>
  <c r="L436" i="29"/>
  <c r="K436" i="29"/>
  <c r="M435" i="29"/>
  <c r="W435" i="29" s="1"/>
  <c r="M434" i="29"/>
  <c r="W434" i="29" s="1"/>
  <c r="M433" i="29"/>
  <c r="W433" i="29" s="1"/>
  <c r="M432" i="29"/>
  <c r="W432" i="29" s="1"/>
  <c r="M431" i="29"/>
  <c r="W431" i="29" s="1"/>
  <c r="M430" i="29"/>
  <c r="M429" i="29"/>
  <c r="M428" i="29"/>
  <c r="M427" i="29"/>
  <c r="M426" i="29"/>
  <c r="M425" i="29"/>
  <c r="M424" i="29"/>
  <c r="M423" i="29"/>
  <c r="W422" i="29"/>
  <c r="M422" i="29"/>
  <c r="W421" i="29"/>
  <c r="M421" i="29"/>
  <c r="W420" i="29"/>
  <c r="M420" i="29"/>
  <c r="W419" i="29"/>
  <c r="M419" i="29"/>
  <c r="W418" i="29"/>
  <c r="M418" i="29"/>
  <c r="W417" i="29"/>
  <c r="M417" i="29"/>
  <c r="W416" i="29"/>
  <c r="M416" i="29"/>
  <c r="W415" i="29"/>
  <c r="M415" i="29"/>
  <c r="W414" i="29"/>
  <c r="M414" i="29"/>
  <c r="W413" i="29"/>
  <c r="M413" i="29"/>
  <c r="W412" i="29"/>
  <c r="M412" i="29"/>
  <c r="W411" i="29"/>
  <c r="M411" i="29"/>
  <c r="W410" i="29"/>
  <c r="M410" i="29"/>
  <c r="W409" i="29"/>
  <c r="M409" i="29"/>
  <c r="W408" i="29"/>
  <c r="M408" i="29"/>
  <c r="W407" i="29"/>
  <c r="M407" i="29"/>
  <c r="W406" i="29"/>
  <c r="M406" i="29"/>
  <c r="W405" i="29"/>
  <c r="M405" i="29"/>
  <c r="W404" i="29"/>
  <c r="M404" i="29"/>
  <c r="W403" i="29"/>
  <c r="M403" i="29"/>
  <c r="M402" i="29"/>
  <c r="M401" i="29"/>
  <c r="M400" i="29"/>
  <c r="M399" i="29"/>
  <c r="M398" i="29"/>
  <c r="M397" i="29"/>
  <c r="M396" i="29"/>
  <c r="M395" i="29"/>
  <c r="M394" i="29"/>
  <c r="M393" i="29"/>
  <c r="M392" i="29"/>
  <c r="M391" i="29"/>
  <c r="M390" i="29"/>
  <c r="M389" i="29"/>
  <c r="M388" i="29"/>
  <c r="M387" i="29"/>
  <c r="M386" i="29"/>
  <c r="M385" i="29"/>
  <c r="M384" i="29"/>
  <c r="M383" i="29"/>
  <c r="M382" i="29"/>
  <c r="M381" i="29"/>
  <c r="M380" i="29"/>
  <c r="M379" i="29"/>
  <c r="M378" i="29"/>
  <c r="M377" i="29"/>
  <c r="M376" i="29"/>
  <c r="M375" i="29"/>
  <c r="M374" i="29"/>
  <c r="M373" i="29"/>
  <c r="M372" i="29"/>
  <c r="M371" i="29"/>
  <c r="M370" i="29"/>
  <c r="M369" i="29"/>
  <c r="M368" i="29"/>
  <c r="M367" i="29"/>
  <c r="M366" i="29"/>
  <c r="M365" i="29"/>
  <c r="M364" i="29"/>
  <c r="M363" i="29"/>
  <c r="M362" i="29"/>
  <c r="M361" i="29"/>
  <c r="M360" i="29"/>
  <c r="M359" i="29"/>
  <c r="M358" i="29"/>
  <c r="M357" i="29"/>
  <c r="M356" i="29"/>
  <c r="M355" i="29"/>
  <c r="M354" i="29"/>
  <c r="M353" i="29"/>
  <c r="M352" i="29"/>
  <c r="M351" i="29"/>
  <c r="M350" i="29"/>
  <c r="M349" i="29"/>
  <c r="M348" i="29"/>
  <c r="M347" i="29"/>
  <c r="M346" i="29"/>
  <c r="M345" i="29"/>
  <c r="M344" i="29"/>
  <c r="M343" i="29"/>
  <c r="M342" i="29"/>
  <c r="M341" i="29"/>
  <c r="M340" i="29"/>
  <c r="M339" i="29"/>
  <c r="M338" i="29"/>
  <c r="M337" i="29"/>
  <c r="M336" i="29"/>
  <c r="M335" i="29"/>
  <c r="M334" i="29"/>
  <c r="M333" i="29"/>
  <c r="M332" i="29"/>
  <c r="M331" i="29"/>
  <c r="M330" i="29"/>
  <c r="M329" i="29"/>
  <c r="M328" i="29"/>
  <c r="M327" i="29"/>
  <c r="M326" i="29"/>
  <c r="M325" i="29"/>
  <c r="M324" i="29"/>
  <c r="M323" i="29"/>
  <c r="M322" i="29"/>
  <c r="M321" i="29"/>
  <c r="M320" i="29"/>
  <c r="M319" i="29"/>
  <c r="M318" i="29"/>
  <c r="M317" i="29"/>
  <c r="M316" i="29"/>
  <c r="M315" i="29"/>
  <c r="M314" i="29"/>
  <c r="M313" i="29"/>
  <c r="M312" i="29"/>
  <c r="M311" i="29"/>
  <c r="M310" i="29"/>
  <c r="M309" i="29"/>
  <c r="M308" i="29"/>
  <c r="M307" i="29"/>
  <c r="M306" i="29"/>
  <c r="M305" i="29"/>
  <c r="M304" i="29"/>
  <c r="M303" i="29"/>
  <c r="M302" i="29"/>
  <c r="M301" i="29"/>
  <c r="M300" i="29"/>
  <c r="M299" i="29"/>
  <c r="M298" i="29"/>
  <c r="M297" i="29"/>
  <c r="M296" i="29"/>
  <c r="M295" i="29"/>
  <c r="M294" i="29"/>
  <c r="M293" i="29"/>
  <c r="M292" i="29"/>
  <c r="M291" i="29"/>
  <c r="M290" i="29"/>
  <c r="M289" i="29"/>
  <c r="M288" i="29"/>
  <c r="M287" i="29"/>
  <c r="M286" i="29"/>
  <c r="M285" i="29"/>
  <c r="M284" i="29"/>
  <c r="M283" i="29"/>
  <c r="M282" i="29"/>
  <c r="M281" i="29"/>
  <c r="M280" i="29"/>
  <c r="M279" i="29"/>
  <c r="M278" i="29"/>
  <c r="M277" i="29"/>
  <c r="M276" i="29"/>
  <c r="M275" i="29"/>
  <c r="M274" i="29"/>
  <c r="M273" i="29"/>
  <c r="M272" i="29"/>
  <c r="M271" i="29"/>
  <c r="M270" i="29"/>
  <c r="M269" i="29"/>
  <c r="M268" i="29"/>
  <c r="M267" i="29"/>
  <c r="M266" i="29"/>
  <c r="M265" i="29"/>
  <c r="M264" i="29"/>
  <c r="M263" i="29"/>
  <c r="M262" i="29"/>
  <c r="M261" i="29"/>
  <c r="M260" i="29"/>
  <c r="M259" i="29"/>
  <c r="M258" i="29"/>
  <c r="M257" i="29"/>
  <c r="M256" i="29"/>
  <c r="M255" i="29"/>
  <c r="M254" i="29"/>
  <c r="M253" i="29"/>
  <c r="M252" i="29"/>
  <c r="M251" i="29"/>
  <c r="M250" i="29"/>
  <c r="M249" i="29"/>
  <c r="M248" i="29"/>
  <c r="M247" i="29"/>
  <c r="M246" i="29"/>
  <c r="M245" i="29"/>
  <c r="M244" i="29"/>
  <c r="M243" i="29"/>
  <c r="M242" i="29"/>
  <c r="M241" i="29"/>
  <c r="M240" i="29"/>
  <c r="M239" i="29"/>
  <c r="M238" i="29"/>
  <c r="M237" i="29"/>
  <c r="M236" i="29"/>
  <c r="M235" i="29"/>
  <c r="M234" i="29"/>
  <c r="M233" i="29"/>
  <c r="M232" i="29"/>
  <c r="M231" i="29"/>
  <c r="M230" i="29"/>
  <c r="M229" i="29"/>
  <c r="M228" i="29"/>
  <c r="M227" i="29"/>
  <c r="M226" i="29"/>
  <c r="M225" i="29"/>
  <c r="M224" i="29"/>
  <c r="M223" i="29"/>
  <c r="M222" i="29"/>
  <c r="M221" i="29"/>
  <c r="M220" i="29"/>
  <c r="M219" i="29"/>
  <c r="M218" i="29"/>
  <c r="M217" i="29"/>
  <c r="M216" i="29"/>
  <c r="M215" i="29"/>
  <c r="M214" i="29"/>
  <c r="M213" i="29"/>
  <c r="M212" i="29"/>
  <c r="M211" i="29"/>
  <c r="M210" i="29"/>
  <c r="M209" i="29"/>
  <c r="M208" i="29"/>
  <c r="M207" i="29"/>
  <c r="M206" i="29"/>
  <c r="M205" i="29"/>
  <c r="M204" i="29"/>
  <c r="M203" i="29"/>
  <c r="M202" i="29"/>
  <c r="M201" i="29"/>
  <c r="M200" i="29"/>
  <c r="M199" i="29"/>
  <c r="M198" i="29"/>
  <c r="M197" i="29"/>
  <c r="M196" i="29"/>
  <c r="M195" i="29"/>
  <c r="M194" i="29"/>
  <c r="M193" i="29"/>
  <c r="M192" i="29"/>
  <c r="M191" i="29"/>
  <c r="M190" i="29"/>
  <c r="M189" i="29"/>
  <c r="M188" i="29"/>
  <c r="M187" i="29"/>
  <c r="M186" i="29"/>
  <c r="M185" i="29"/>
  <c r="M184" i="29"/>
  <c r="M183" i="29"/>
  <c r="M182" i="29"/>
  <c r="M181" i="29"/>
  <c r="M180" i="29"/>
  <c r="M179" i="29"/>
  <c r="M178" i="29"/>
  <c r="M177" i="29"/>
  <c r="M176" i="29"/>
  <c r="M175" i="29"/>
  <c r="M174" i="29"/>
  <c r="M173" i="29"/>
  <c r="M172" i="29"/>
  <c r="M171" i="29"/>
  <c r="M170" i="29"/>
  <c r="M169" i="29"/>
  <c r="M168" i="29"/>
  <c r="M167" i="29"/>
  <c r="M166" i="29"/>
  <c r="M165" i="29"/>
  <c r="M164" i="29"/>
  <c r="M163" i="29"/>
  <c r="M162" i="29"/>
  <c r="M161" i="29"/>
  <c r="M160" i="29"/>
  <c r="M159" i="29"/>
  <c r="M158" i="29"/>
  <c r="M157" i="29"/>
  <c r="M156" i="29"/>
  <c r="M155" i="29"/>
  <c r="M154" i="29"/>
  <c r="M153" i="29"/>
  <c r="M152" i="29"/>
  <c r="M151" i="29"/>
  <c r="M150" i="29"/>
  <c r="M149" i="29"/>
  <c r="M148" i="29"/>
  <c r="M147" i="29"/>
  <c r="M146" i="29"/>
  <c r="M145" i="29"/>
  <c r="M144" i="29"/>
  <c r="M143" i="29"/>
  <c r="M142" i="29"/>
  <c r="M141" i="29"/>
  <c r="M140" i="29"/>
  <c r="M139" i="29"/>
  <c r="M138" i="29"/>
  <c r="M137" i="29"/>
  <c r="M136" i="29"/>
  <c r="M135" i="29"/>
  <c r="M134" i="29"/>
  <c r="M133" i="29"/>
  <c r="M132" i="29"/>
  <c r="M131" i="29"/>
  <c r="M130" i="29"/>
  <c r="M129" i="29"/>
  <c r="M128" i="29"/>
  <c r="M127" i="29"/>
  <c r="M126" i="29"/>
  <c r="M125" i="29"/>
  <c r="M124" i="29"/>
  <c r="M123" i="29"/>
  <c r="M122" i="29"/>
  <c r="M121" i="29"/>
  <c r="M120" i="29"/>
  <c r="M119" i="29"/>
  <c r="M118" i="29"/>
  <c r="M117" i="29"/>
  <c r="M116" i="29"/>
  <c r="M115" i="29"/>
  <c r="M114" i="29"/>
  <c r="M113" i="29"/>
  <c r="M112" i="29"/>
  <c r="M111" i="29"/>
  <c r="M110" i="29"/>
  <c r="M109" i="29"/>
  <c r="M108" i="29"/>
  <c r="M107" i="29"/>
  <c r="M106" i="29"/>
  <c r="M105" i="29"/>
  <c r="M104" i="29"/>
  <c r="M103" i="29"/>
  <c r="M102" i="29"/>
  <c r="M101" i="29"/>
  <c r="M100" i="29"/>
  <c r="M99" i="29"/>
  <c r="M98" i="29"/>
  <c r="M97" i="29"/>
  <c r="M96" i="29"/>
  <c r="M95" i="29"/>
  <c r="M94" i="29"/>
  <c r="M93" i="29"/>
  <c r="M92" i="29"/>
  <c r="M91" i="29"/>
  <c r="M90" i="29"/>
  <c r="M89" i="29"/>
  <c r="M88" i="29"/>
  <c r="M87" i="29"/>
  <c r="M86" i="29"/>
  <c r="M85" i="29"/>
  <c r="M84" i="29"/>
  <c r="M83" i="29"/>
  <c r="M82" i="29"/>
  <c r="M81" i="29"/>
  <c r="M80" i="29"/>
  <c r="M79" i="29"/>
  <c r="M78" i="29"/>
  <c r="M77" i="29"/>
  <c r="M76" i="29"/>
  <c r="M75" i="29"/>
  <c r="M74" i="29"/>
  <c r="M73" i="29"/>
  <c r="M72" i="29"/>
  <c r="M71" i="29"/>
  <c r="M70" i="29"/>
  <c r="M69" i="29"/>
  <c r="M68" i="29"/>
  <c r="M67" i="29"/>
  <c r="M66" i="29"/>
  <c r="M65" i="29"/>
  <c r="M64" i="29"/>
  <c r="M63" i="29"/>
  <c r="M62" i="29"/>
  <c r="M61" i="29"/>
  <c r="M60" i="29"/>
  <c r="M59" i="29"/>
  <c r="M58" i="29"/>
  <c r="M57" i="29"/>
  <c r="M56" i="29"/>
  <c r="M55" i="29"/>
  <c r="M54" i="29"/>
  <c r="M53" i="29"/>
  <c r="M52" i="29"/>
  <c r="M51" i="29"/>
  <c r="M50" i="29"/>
  <c r="M49" i="29"/>
  <c r="M48" i="29"/>
  <c r="M47" i="29"/>
  <c r="M46" i="29"/>
  <c r="M45" i="29"/>
  <c r="M44" i="29"/>
  <c r="M43" i="29"/>
  <c r="M42" i="29"/>
  <c r="M41" i="29"/>
  <c r="M40" i="29"/>
  <c r="M39" i="29"/>
  <c r="M38" i="29"/>
  <c r="M37" i="29"/>
  <c r="M36" i="29"/>
  <c r="M35" i="29"/>
  <c r="M34" i="29"/>
  <c r="M33" i="29"/>
  <c r="M32" i="29"/>
  <c r="M31" i="29"/>
  <c r="M30" i="29"/>
  <c r="M29" i="29"/>
  <c r="M28" i="29"/>
  <c r="M27" i="29"/>
  <c r="M26" i="29"/>
  <c r="M25" i="29"/>
  <c r="M24" i="29"/>
  <c r="M23" i="29"/>
  <c r="M22" i="29"/>
  <c r="M21" i="29"/>
  <c r="M20" i="29"/>
  <c r="M19" i="29"/>
  <c r="M18" i="29"/>
  <c r="M17" i="29"/>
  <c r="M16" i="29"/>
  <c r="M15" i="29"/>
  <c r="M14" i="29"/>
  <c r="M13" i="29"/>
  <c r="M12" i="29"/>
  <c r="M11" i="29"/>
  <c r="M10" i="29"/>
  <c r="M9" i="29"/>
  <c r="M8" i="29"/>
  <c r="M7" i="29"/>
  <c r="M6" i="29"/>
  <c r="M5" i="29"/>
  <c r="K2" i="29"/>
  <c r="I2" i="29"/>
  <c r="I3" i="29" s="1"/>
  <c r="M436" i="29" l="1"/>
  <c r="W436" i="29"/>
  <c r="W102" i="28"/>
  <c r="V102" i="28"/>
  <c r="U102" i="28"/>
  <c r="M102" i="28"/>
  <c r="L102" i="28"/>
  <c r="K102" i="28"/>
  <c r="J102" i="28"/>
  <c r="I102" i="28"/>
  <c r="E102" i="28"/>
  <c r="K2" i="28"/>
  <c r="I2" i="28"/>
  <c r="I3" i="28" s="1"/>
  <c r="W19" i="27" l="1"/>
  <c r="V19" i="27"/>
  <c r="U19" i="27"/>
  <c r="L19" i="27"/>
  <c r="K19" i="27"/>
  <c r="J19" i="27"/>
  <c r="I19" i="27"/>
  <c r="E19" i="27"/>
  <c r="M18" i="27"/>
  <c r="M17" i="27"/>
  <c r="M16" i="27"/>
  <c r="M15" i="27"/>
  <c r="M14" i="27"/>
  <c r="M13" i="27"/>
  <c r="M12" i="27"/>
  <c r="M11" i="27"/>
  <c r="M10" i="27"/>
  <c r="M9" i="27"/>
  <c r="M8" i="27"/>
  <c r="M7" i="27"/>
  <c r="M6" i="27"/>
  <c r="M5" i="27"/>
  <c r="K2" i="27"/>
  <c r="I2" i="27"/>
  <c r="I3" i="27" s="1"/>
  <c r="M19" i="27" l="1"/>
  <c r="W19" i="26"/>
  <c r="V19" i="26"/>
  <c r="U19" i="26"/>
  <c r="L19" i="26"/>
  <c r="K19" i="26"/>
  <c r="J19" i="26"/>
  <c r="I19" i="26"/>
  <c r="E19" i="26"/>
  <c r="X18" i="26"/>
  <c r="M18" i="26"/>
  <c r="X17" i="26"/>
  <c r="M17" i="26"/>
  <c r="X16" i="26"/>
  <c r="M16" i="26"/>
  <c r="X15" i="26"/>
  <c r="M15" i="26"/>
  <c r="X14" i="26"/>
  <c r="M14" i="26"/>
  <c r="X13" i="26"/>
  <c r="M13" i="26"/>
  <c r="X12" i="26"/>
  <c r="M12" i="26"/>
  <c r="X11" i="26"/>
  <c r="M11" i="26"/>
  <c r="X10" i="26"/>
  <c r="M10" i="26"/>
  <c r="X9" i="26"/>
  <c r="M9" i="26"/>
  <c r="X8" i="26"/>
  <c r="M8" i="26"/>
  <c r="X7" i="26"/>
  <c r="M7" i="26"/>
  <c r="X6" i="26"/>
  <c r="M6" i="26"/>
  <c r="X5" i="26"/>
  <c r="M5" i="26"/>
  <c r="K2" i="26"/>
  <c r="I2" i="26"/>
  <c r="I3" i="26" s="1"/>
  <c r="M19" i="26" l="1"/>
  <c r="W7" i="23"/>
  <c r="V7" i="23"/>
  <c r="U7" i="23"/>
  <c r="L7" i="23"/>
  <c r="K7" i="23"/>
  <c r="J7" i="23"/>
  <c r="I7" i="23"/>
  <c r="E7" i="23"/>
  <c r="M6" i="23"/>
  <c r="M5" i="23"/>
  <c r="K2" i="23"/>
  <c r="I2" i="23"/>
  <c r="I3" i="23" s="1"/>
  <c r="M7" i="23" l="1"/>
  <c r="W31" i="22" l="1"/>
  <c r="V31" i="22"/>
  <c r="U31" i="22"/>
  <c r="L31" i="22"/>
  <c r="K31" i="22"/>
  <c r="J31" i="22"/>
  <c r="I31" i="22"/>
  <c r="E31" i="22"/>
  <c r="M30" i="22"/>
  <c r="M29" i="22"/>
  <c r="M28" i="22"/>
  <c r="M27" i="22"/>
  <c r="M26" i="22"/>
  <c r="M25" i="22"/>
  <c r="M24" i="22"/>
  <c r="M23" i="22"/>
  <c r="M22" i="22"/>
  <c r="M21" i="22"/>
  <c r="M20" i="22"/>
  <c r="M19" i="22"/>
  <c r="M18" i="22"/>
  <c r="M17" i="22"/>
  <c r="M16" i="22"/>
  <c r="M15" i="22"/>
  <c r="M14" i="22"/>
  <c r="M13" i="22"/>
  <c r="M12" i="22"/>
  <c r="M11" i="22"/>
  <c r="M10" i="22"/>
  <c r="M9" i="22"/>
  <c r="M8" i="22"/>
  <c r="M7" i="22"/>
  <c r="M6" i="22"/>
  <c r="M5" i="22"/>
  <c r="K2" i="22"/>
  <c r="I2" i="22"/>
  <c r="I3" i="22" s="1"/>
  <c r="M31" i="22" l="1"/>
  <c r="W21" i="21" l="1"/>
  <c r="V21" i="21"/>
  <c r="U21" i="21"/>
  <c r="L21" i="21"/>
  <c r="K21" i="21"/>
  <c r="J21" i="21"/>
  <c r="I21" i="21"/>
  <c r="E21" i="21"/>
  <c r="X20" i="21"/>
  <c r="M20" i="21"/>
  <c r="M19" i="21"/>
  <c r="M18" i="21"/>
  <c r="X17" i="21"/>
  <c r="M17" i="21"/>
  <c r="X16" i="21"/>
  <c r="M16" i="21"/>
  <c r="X15" i="21"/>
  <c r="M15" i="21"/>
  <c r="X14" i="21"/>
  <c r="M14" i="21"/>
  <c r="X13" i="21"/>
  <c r="M13" i="21"/>
  <c r="X12" i="21"/>
  <c r="M12" i="21"/>
  <c r="X11" i="21"/>
  <c r="M11" i="21"/>
  <c r="X10" i="21"/>
  <c r="M10" i="21"/>
  <c r="M9" i="21"/>
  <c r="X8" i="21"/>
  <c r="M8" i="21"/>
  <c r="X7" i="21"/>
  <c r="M7" i="21"/>
  <c r="M6" i="21"/>
  <c r="M5" i="21"/>
  <c r="K2" i="21"/>
  <c r="I2" i="21"/>
  <c r="I3" i="21" s="1"/>
  <c r="M21" i="21" l="1"/>
  <c r="W38" i="20"/>
  <c r="V38" i="20"/>
  <c r="U38" i="20"/>
  <c r="L38" i="20"/>
  <c r="K38" i="20"/>
  <c r="J38" i="20"/>
  <c r="I38" i="20"/>
  <c r="E38" i="20"/>
  <c r="M37" i="20"/>
  <c r="M36" i="20"/>
  <c r="M35" i="20"/>
  <c r="M34" i="20"/>
  <c r="M33" i="20"/>
  <c r="M32" i="20"/>
  <c r="M31" i="20"/>
  <c r="M30" i="20"/>
  <c r="M29" i="20"/>
  <c r="M28" i="20"/>
  <c r="M27" i="20"/>
  <c r="M26" i="20"/>
  <c r="X25" i="20"/>
  <c r="M25" i="20"/>
  <c r="M24" i="20"/>
  <c r="M23" i="20"/>
  <c r="M22" i="20"/>
  <c r="M21" i="20"/>
  <c r="M20" i="20"/>
  <c r="M19" i="20"/>
  <c r="M18" i="20"/>
  <c r="M17" i="20"/>
  <c r="M16" i="20"/>
  <c r="M15" i="20"/>
  <c r="M14" i="20"/>
  <c r="M13" i="20"/>
  <c r="M12" i="20"/>
  <c r="M11" i="20"/>
  <c r="M10" i="20"/>
  <c r="M9" i="20"/>
  <c r="M8" i="20"/>
  <c r="M7" i="20"/>
  <c r="M6" i="20"/>
  <c r="M5" i="20"/>
  <c r="K2" i="20"/>
  <c r="I2" i="20"/>
  <c r="I3" i="20" s="1"/>
  <c r="M38" i="20" l="1"/>
  <c r="I8" i="19" l="1"/>
  <c r="W8" i="19"/>
  <c r="V8" i="19"/>
  <c r="U8" i="19"/>
  <c r="L8" i="19"/>
  <c r="K8" i="19"/>
  <c r="J8" i="19"/>
  <c r="E8" i="19"/>
  <c r="M5" i="19"/>
  <c r="M8" i="19" s="1"/>
  <c r="K2" i="19"/>
  <c r="I2" i="19"/>
  <c r="I3" i="19" s="1"/>
  <c r="W33" i="18" l="1"/>
  <c r="V33" i="18"/>
  <c r="U33" i="18"/>
  <c r="L33" i="18"/>
  <c r="K33" i="18"/>
  <c r="J33" i="18"/>
  <c r="I33" i="18"/>
  <c r="E33" i="18"/>
  <c r="M22" i="18"/>
  <c r="M21" i="18"/>
  <c r="M20" i="18"/>
  <c r="M19" i="18"/>
  <c r="M18" i="18"/>
  <c r="M17" i="18"/>
  <c r="M16" i="18"/>
  <c r="M15" i="18"/>
  <c r="M14" i="18"/>
  <c r="M13" i="18"/>
  <c r="M12" i="18"/>
  <c r="M11" i="18"/>
  <c r="M10" i="18"/>
  <c r="M9" i="18"/>
  <c r="M8" i="18"/>
  <c r="M7" i="18"/>
  <c r="M6" i="18"/>
  <c r="M5" i="18"/>
  <c r="I3" i="18"/>
  <c r="K2" i="18"/>
  <c r="M33" i="18" l="1"/>
  <c r="W16" i="17"/>
  <c r="V16" i="17"/>
  <c r="U16" i="17"/>
  <c r="L16" i="17"/>
  <c r="K16" i="17"/>
  <c r="J16" i="17"/>
  <c r="I16" i="17"/>
  <c r="E16" i="17"/>
  <c r="M15" i="17"/>
  <c r="M14" i="17"/>
  <c r="M13" i="17"/>
  <c r="M12" i="17"/>
  <c r="M11" i="17"/>
  <c r="M10" i="17"/>
  <c r="M9" i="17"/>
  <c r="K2" i="17"/>
  <c r="I2" i="17"/>
  <c r="I3" i="17" s="1"/>
  <c r="M16" i="17" l="1"/>
  <c r="M6" i="1" l="1"/>
  <c r="M7" i="1"/>
  <c r="M8" i="1"/>
  <c r="M9" i="1"/>
  <c r="M10" i="1"/>
  <c r="M11" i="1"/>
  <c r="M12" i="1"/>
  <c r="M13" i="1"/>
  <c r="M14" i="1"/>
  <c r="M5" i="1"/>
  <c r="M15" i="1" l="1"/>
  <c r="E15" i="1"/>
  <c r="K2" i="1" l="1"/>
  <c r="I2" i="1"/>
  <c r="I3" i="1" s="1"/>
  <c r="W15" i="1" l="1"/>
  <c r="V15" i="1"/>
  <c r="K15" i="1"/>
  <c r="J15" i="1"/>
  <c r="L15" i="1"/>
  <c r="I15" i="1"/>
  <c r="U15" i="1" l="1"/>
</calcChain>
</file>

<file path=xl/sharedStrings.xml><?xml version="1.0" encoding="utf-8"?>
<sst xmlns="http://schemas.openxmlformats.org/spreadsheetml/2006/main" count="19384" uniqueCount="4929">
  <si>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</si>
  <si>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</si>
  <si>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</si>
  <si>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</si>
  <si>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</si>
  <si>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</si>
  <si>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</si>
  <si>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</si>
  <si>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</si>
  <si>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Valor de la Adicion</t>
  </si>
  <si>
    <t>(N) Valor de la Disminucion</t>
  </si>
  <si>
    <t>(N) Nit (-) O Numero De Cedula Del Contratista</t>
  </si>
  <si>
    <t>(C) Nombre Del Contratista</t>
  </si>
  <si>
    <t>(C) Objeto Del Contrato</t>
  </si>
  <si>
    <t>(F) Fecha De Suscripción  (yyyy/mm/dd)</t>
  </si>
  <si>
    <t>(F) Fecha De Inicio (yyyy/mm/dd)</t>
  </si>
  <si>
    <t>(N) Valor Cancelado</t>
  </si>
  <si>
    <t>(N) Valor Adeudado</t>
  </si>
  <si>
    <t>(N) Porcentaje de Ejecucion (%)</t>
  </si>
  <si>
    <t>(N) Numero De Identificación Del Supervisor O Interventor</t>
  </si>
  <si>
    <t>(C) Nombre Del Supervisor O Interventor</t>
  </si>
  <si>
    <t>TOTALES</t>
  </si>
  <si>
    <t>Delegatario del Gasto:</t>
  </si>
  <si>
    <t>Periodosausteridad</t>
  </si>
  <si>
    <t>Delegatarios</t>
  </si>
  <si>
    <t>Vicerrector Administrativo</t>
  </si>
  <si>
    <t>Vicerrector Académico</t>
  </si>
  <si>
    <t>Vicerrector de Investigación</t>
  </si>
  <si>
    <t>Vicerrector de Extensión y Proyección Social</t>
  </si>
  <si>
    <t>Director CREO</t>
  </si>
  <si>
    <t>Director Centro de Posgrados y Formación Continua</t>
  </si>
  <si>
    <t>Jefe Departamento de Estudios Generales e Idiomas</t>
  </si>
  <si>
    <t>Decano Facultad Ciencias Empresariales y Económicas</t>
  </si>
  <si>
    <t>Decano Facultad de Ingeniería</t>
  </si>
  <si>
    <t>Decano Facultad de Ciencias Básicas</t>
  </si>
  <si>
    <t>Decano Facultad de Humanidades</t>
  </si>
  <si>
    <t>Decano Facultad de Ciencias de la Salud</t>
  </si>
  <si>
    <t>Decano Facultad de Ciencias de la Educación</t>
  </si>
  <si>
    <t>Director Administrativo</t>
  </si>
  <si>
    <t>Jefe Oficina Asesora Jurídica</t>
  </si>
  <si>
    <t>cortea</t>
  </si>
  <si>
    <t xml:space="preserve">Enero </t>
  </si>
  <si>
    <t>Febrero</t>
  </si>
  <si>
    <t>Marzo</t>
  </si>
  <si>
    <t>Abril</t>
  </si>
  <si>
    <t>Mayo</t>
  </si>
  <si>
    <t>Junio</t>
  </si>
  <si>
    <t>Julio</t>
  </si>
  <si>
    <t>Agosto</t>
  </si>
  <si>
    <t>Septiembre</t>
  </si>
  <si>
    <t>Octubre</t>
  </si>
  <si>
    <t>Noviembre</t>
  </si>
  <si>
    <t>Diciembre</t>
  </si>
  <si>
    <t>(C) Requiere Anticipo</t>
  </si>
  <si>
    <t>(C) Requiere Pago Anticipado</t>
  </si>
  <si>
    <t>UNIVERSIDAD DEL MAGDALENA</t>
  </si>
  <si>
    <t>rubro</t>
  </si>
  <si>
    <t>FUNCIONAMIENTO</t>
  </si>
  <si>
    <t>INVERSION</t>
  </si>
  <si>
    <t>FUNCIONAMIENTO/INVERSION</t>
  </si>
  <si>
    <t>OTRO</t>
  </si>
  <si>
    <t>OTRO SECTOR</t>
  </si>
  <si>
    <t>REGIMEN ESPECIAL</t>
  </si>
  <si>
    <t>modalidad</t>
  </si>
  <si>
    <t>CONTRATACION DIRECTA</t>
  </si>
  <si>
    <t>LICITACION PÚBLICA</t>
  </si>
  <si>
    <t>SELECCION ABREVIADA</t>
  </si>
  <si>
    <t>CONCURSO DE MÉRITOS</t>
  </si>
  <si>
    <t>URGENCIA MANIFIESTA</t>
  </si>
  <si>
    <t>MINIMA CUANTIA</t>
  </si>
  <si>
    <t>OTRA</t>
  </si>
  <si>
    <t>tipologia</t>
  </si>
  <si>
    <t>CONTRATO DE OBRAS</t>
  </si>
  <si>
    <t>SUMINISTROS</t>
  </si>
  <si>
    <t>PRESTACION DE SERVICIOS</t>
  </si>
  <si>
    <t>CONTRATO DE CONSULTORIA</t>
  </si>
  <si>
    <t>CONTRATO DE INTERVENTORIA</t>
  </si>
  <si>
    <t>CONTRATO INTERADMINISTRIVO</t>
  </si>
  <si>
    <t>CONTRATO LLAVE EN MANO</t>
  </si>
  <si>
    <t>CONTRATO DE CONCESION</t>
  </si>
  <si>
    <t>OTROS TIPOS</t>
  </si>
  <si>
    <t>Publicación en Plataformas</t>
  </si>
  <si>
    <t>SIA OBSERVA</t>
  </si>
  <si>
    <t>SIGEP</t>
  </si>
  <si>
    <t>SECOP (Link)</t>
  </si>
  <si>
    <t>Periodo del Reporte CONSOLIDADO (corte a):</t>
  </si>
  <si>
    <t>SMMLV</t>
  </si>
  <si>
    <t>ADMINISTRADOS</t>
  </si>
  <si>
    <t>Sobre los recursos de Funcionamiento, Inversión y Administrados del presupuesto de gastos de la universidad</t>
  </si>
  <si>
    <t>Sobre los recursos y fondos que segun las funciones esten a su cargo, proyectos del plan de acción que sea responsable, y aquellos generados en convenios o contratos</t>
  </si>
  <si>
    <t>Sobre los recursos que segun las funciones esten a su cargo, y proyectos del plan de acción que sea responsable</t>
  </si>
  <si>
    <t>Delegatario ordenados ascendente</t>
  </si>
  <si>
    <t>Recursos</t>
  </si>
  <si>
    <t>Sobre los recursos</t>
  </si>
  <si>
    <t>Pesos</t>
  </si>
  <si>
    <t>(F) Fecha Aprobación Poliza - SI requiere (yyyy/mm/dd)</t>
  </si>
  <si>
    <t>Enero - Marzo (1er Trim)</t>
  </si>
  <si>
    <t>Enero - Junio (Semestral)</t>
  </si>
  <si>
    <t>Julio - Septiembre (3er Trim)</t>
  </si>
  <si>
    <t>Enero - Diciembre (Anual)</t>
  </si>
  <si>
    <t>MAX Cuantia Delegada 
para Contratar:</t>
  </si>
  <si>
    <t>Seleccione Ordenador</t>
  </si>
  <si>
    <t>Seleccione Periodo</t>
  </si>
  <si>
    <t xml:space="preserve">(N) Cantidad de OTRO SI de Adición y/o Disminución en Valor </t>
  </si>
  <si>
    <t>(F) Fecha Final Pactada en Contrato (yyyy/mm/dd)</t>
  </si>
  <si>
    <t>(F) Fecha Final Pactada en OTRO SI de Adición y/o Disminución en Plazo  
(yyyy/mm/dd)</t>
  </si>
  <si>
    <t xml:space="preserve">(N) Cantidad Total de OTROS SI (Adición y/o Disminución en Valor/Plazo, Modificatorio) </t>
  </si>
  <si>
    <t>(N) Valor Final Del Contrato</t>
  </si>
  <si>
    <t>No Aplica</t>
  </si>
  <si>
    <t>Periodo en listado contrato ascendente</t>
  </si>
  <si>
    <t>Periodo en Austeridad</t>
  </si>
  <si>
    <t>Selecciones Periodo en pestaña LISTADO DE CONTRATOS</t>
  </si>
  <si>
    <t>Enero - Marzo (1er Trimestre)</t>
  </si>
  <si>
    <t>Julio - Septiembre (3er Trimestre)</t>
  </si>
  <si>
    <t>EDGAR ANDRES PABON RUBIO</t>
  </si>
  <si>
    <t>Fortalecer los procesos logísticos y organizativos de las actividades relacionadas con el funcionamiento de las cohortes dentro del programa de la Maestría en Argumentación Jurídica para el periodo académico 2023 - 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</si>
  <si>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GIOVANNA MARIA SIMANCAS TINOCO</t>
  </si>
  <si>
    <t>NO</t>
  </si>
  <si>
    <t>SI</t>
  </si>
  <si>
    <t>https://community.secop.gov.co/Public/Tendering/OpportunityDetail/Index?noticeUID=CO1.NTC.3950331&amp;isFromPublicArea=True&amp;isModal=False</t>
  </si>
  <si>
    <t>GINNA LIZETH GONZALEZ CAMPO</t>
  </si>
  <si>
    <t>Fortalecer los procesos logísticos y organizativos de las actividades relacionadas con el funcionamiento de las cohortes dentro del programa de la Maestría en Producción Audiovisual Creativa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</si>
  <si>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ARMANDO JOSE SILVA HAMBURGER</t>
  </si>
  <si>
    <t>https://community.secop.gov.co/Public/Tendering/OpportunityDetail/Index?noticeUID=CO1.NTC.3950648&amp;isFromPublicArea=True&amp;isModal=False</t>
  </si>
  <si>
    <t>HIRAN DAVID RAMIREZ MONROY</t>
  </si>
  <si>
    <t>Fortalecer los procesos logísticos y organizativos de las actividades relacionadas con el funcionamiento de las cohortes dentro del programa de la Especialización en Derecho Procesal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</si>
  <si>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https://community.secop.gov.co/Public/Tendering/OpportunityDetail/Index?noticeUID=CO1.NTC.3951150&amp;isFromPublicArea=True&amp;isModal=False</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</si>
  <si>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</si>
  <si>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</si>
  <si>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https://community.secop.gov.co/Public/Tendering/OpportunityDetail/Index?noticeUID=CO1.NTC.3951990&amp;isFromPublicArea=True&amp;isModal=False</t>
  </si>
  <si>
    <t>MARGIE MILENA SILVA OLAYA</t>
  </si>
  <si>
    <t>Fortalecer los procesos logísticos y organizativos de las actividades relacionadas con el funcionamiento de las cohortes dentro del programa de la Maestría en Escrituras Audiovisuales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</si>
  <si>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https://community.secop.gov.co/Public/Tendering/OpportunityDetail/Index?noticeUID=CO1.NTC.3952398&amp;isFromPublicArea=True&amp;isModal=False</t>
  </si>
  <si>
    <t>OSWALTH ADRIAN ALZATE LOPEZ</t>
  </si>
  <si>
    <t>Fortalecer los procesos logísticos y organizativos de las actividades relacionadas con el funcionamiento de las cohortes dentro del programa de la Especialización en Derecho Administrativo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</si>
  <si>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https://community.secop.gov.co/Public/Tendering/OpportunityDetail/Index?noticeUID=CO1.NTC.3952818&amp;isFromPublicArea=True&amp;isModal=False</t>
  </si>
  <si>
    <t>YAMILETH FLORIAN MARTINEZ</t>
  </si>
  <si>
    <t>Fortalecer los procesos logísticos y organizativos de las
actividades relacionadas con el funcionamiento de las cohortes dentro del programa de la Maestría en
Antropología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Antropología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Antropología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</si>
  <si>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HUGO DAVID DURAN GAMARRA</t>
  </si>
  <si>
    <t>https://community.secop.gov.co/Public/Tendering/OpportunityDetail/Index?noticeUID=CO1.NTC.3952774&amp;isFromPublicArea=True&amp;isModal=False</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</si>
  <si>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</si>
  <si>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2023-1.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Decana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administrativa y financiera de los estudiantes del programa.
9.Mantener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</si>
  <si>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https://community.secop.gov.co/Public/Tendering/OpportunityDetail/Index?noticeUID=CO1.NTC.3953990&amp;isFromPublicArea=True&amp;isModal=False</t>
  </si>
  <si>
    <t>DAYANA GUTIERREZ GUERRERO</t>
  </si>
  <si>
    <t>Asesorar jurídicamente los procesos de contratación de la Facultad de Humanidades en el periodo 2023-I cumpliendo con los requisitos establecidos en la ley, desarrollando las siguientes actividades:
1. Realizar activación de usuarios del personal a contratar en la Facultad de Humanidades en las plataformas GEDOCO y SIGEP II para la contratación del periodo 2023-I. 2. Revisar, validar y aprobar la información y soportes del personal a contratar de la Facultad de Humanidades en las plataformas GEDOCO Y SIGEP II según los requisitos de ley. 3. Mantener actualizadas las plataformas de publicación del estado (SIGEP II, SECOP II Y SIA-OBSERVA) y los expedientes contractuales en las etapas Precontractual, Contractual y Post-contractual de la Facultad de Humanidades. 4. Proyectar informes solicitados por los entes internos y externos relacionados con la contratación de la Facultad de Humanidades. 5. Asesorar la contratación en sus diferentes etapas Precontractual, Contractual y Post-contractual de la Facultad de Humanidades. 6.Proyectar resoluciones de pago de bonificación y de actividades de la Facultad de Humanidades. 7.Proyectar órdenes de servicios (Profesionales, apoyo a la gestión, Suministro, etc) de la Facultad de Humanidades. 8.Proyectar contratos de catedra de la Facultad de Humanidades. 5.Revisar la documentación para elaboración de Resoluciones en el marco de la Resolución 308 del 12 de Julio de 2022. 9. Llenar los formatos requeridos por parte de la oficina de talento Humano para tramites de afiliación a la seguridad social de los Docentes catedráticos de Pregrado y Posgrados de la Facultad de Humanidades. 10. Revisar y dar trámite a las solicitudes recibidas en la correspondencia relacionada con la contratación de la Facultad de Humanidades. 11.Realizar seguimiento a los trámites de pago de los docentes en el marco de la Resolución 308 del 12 de Julio de 2022. 9.Rendir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</si>
  <si>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ROSANA MARGARITA LIZCANO OROZCO</t>
  </si>
  <si>
    <t>https://community.secop.gov.co/Public/Tendering/OpportunityDetail/Index?noticeUID=CO1.NTC.3955937&amp;isFromPublicArea=True&amp;isModal=False</t>
  </si>
  <si>
    <t>ELIANA MARCELA POLO MALDONADO</t>
  </si>
  <si>
    <t>Apoyar la organización y logística, de las actividades administrativas y académicas relacionadas con los procesos de creación de Programas de los programas de Posgrados de la Facultad de Humanidades para el periodo 2023-I, desarrollando las siguientes actividades: 1. Realizar seguimiento a los procesos de creación de programas de los Posgrados de la Facultad de Humanidades. 2. Mantener actualizada la información relacionada con los procesos de creación de programas de los Posgrados de la Facultad de Humanidades. 3. Participar, apoyar, contribuir en la elaboración del proceso de creación de programas. 4. Mantener actualizado y organizado el archivo documental relacionado con los procesos de creación de programas de los Posgrados de la Facultad de Humanidades. 5.Presentar mensualmente a la Decana de la Facultad de Humanidades un informe detallado que dé cuenta sobre el cumplimiento de sus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</si>
  <si>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https://community.secop.gov.co/Public/Tendering/OpportunityDetail/Index?noticeUID=CO1.NTC.4011709&amp;isFromPublicArea=True&amp;isModal=False</t>
  </si>
  <si>
    <r>
      <t xml:space="preserve">Valor Salario Minimo en pesos </t>
    </r>
    <r>
      <rPr>
        <b/>
        <sz val="8"/>
        <color rgb="FFFF0000"/>
        <rFont val="Calibri"/>
        <family val="2"/>
        <scheme val="minor"/>
      </rPr>
      <t>(2023)</t>
    </r>
  </si>
  <si>
    <t>ALYDAYANA GARCERANT VILLEGAS</t>
  </si>
  <si>
    <t>ANGELA VERONICA ROMERO CARDENAS</t>
  </si>
  <si>
    <t xml:space="preserve"> OPSP-FCS-0001-2023</t>
  </si>
  <si>
    <t>APOYAR LA ORGANIZACIÓN Y LOGÍSTICA DE LAS ACTIVIDADES RELACIONADAS CON EL FUNCIONAMIENTO DE LAS COHORTES ACTIVAS DE LOS PROGRAMAS MAESTRÍA EN SALUD FAMILIAR Y COMUNITARIA Y MAESTRÍA EN SALUD MENTAL Y COMUNIDADES DIVERSAS</t>
  </si>
  <si>
    <t>https://community.secop.gov.co/Public/Tendering/OpportunityDetail/Index?noticeUID=CO1.NTC.3829529&amp;isFromPublicArea=True&amp;isModal=true&amp;asPopupView=true</t>
  </si>
  <si>
    <t xml:space="preserve"> OPSP-FCS-0002-2023</t>
  </si>
  <si>
    <t>GLORIA PATRICIA PEÑA SALAZAR</t>
  </si>
  <si>
    <t>APOYAR LA ORGANIZACIÓN Y LOGÍSTICA DE LAS ACTIVIDADES RELACIONADAS CON EL FUNCIONAMIENTO DE LAS COHORTES ACTIVAS DE LOS PROGRAMAS DE LA ESPECIALIZACIÓN EN SEGURIDAD Y SALUD EN EL TRABAJO Y LA MAESTRÍA EN EPIDEMIOLOGÍA</t>
  </si>
  <si>
    <t>https://community.secop.gov.co/Public/Tendering/OpportunityDetail/Index?noticeUID=CO1.NTC.3835037&amp;isFromPublicArea=True&amp;isModal=true&amp;asPopupView=true</t>
  </si>
  <si>
    <t xml:space="preserve"> OPSP-FCS-0003-2023</t>
  </si>
  <si>
    <t>NOHORA BENISSA MEZA CAMPO</t>
  </si>
  <si>
    <t xml:space="preserve">CARGAR EN LA PLATAFORMA SECOP II LA CONTRATACIÓN Y NOVEDADES DE CONTRATACIÓN REALIZADAS POR LA FACULTAD CIENCIAS DE LA SALUD Y DILIGENCIAR LOS FORMATOS REQUERIDOS PARA EL PROCESO DE CONTRATACIÓN DONDE LA FACULTAD CIENCIAS DE LA SALUD ACTÚA EN CALIDAD DE SUPERVISOR. </t>
  </si>
  <si>
    <t>https://community.secop.gov.co/Public/Tendering/OpportunityDetail/Index?noticeUID=CO1.NTC.3835503&amp;isFromPublicArea=True&amp;isModal=true&amp;asPopupView=true</t>
  </si>
  <si>
    <t xml:space="preserve"> OPSP-FCS-0004-2023</t>
  </si>
  <si>
    <t>SIBEL ALEXANDER CASTAÑEDA HERNANDEZ</t>
  </si>
  <si>
    <t>APOYAR LA ORGANIZACIÓN Y LOGÍSTICA DE LAS ACTIVIDADES RELACIONADAS CON EL FUNCIONAMIENTO DE LAS COHORTES ACTIVAS DE LOS PROGRAMAS MAESTRÍA EN PSICOLOGÍA CLÍNICA, JURÍDICA Y FORENSE Y MAESTRÍA EN PSICOLOGÍA DE LAS ORGANIZACIONES Y DEL TRABAJO</t>
  </si>
  <si>
    <t>https://community.secop.gov.co/Public/Tendering/OpportunityDetail/Index?noticeUID=CO1.NTC.3835236&amp;isFromPublicArea=True&amp;isModal=true&amp;asPopupView=true</t>
  </si>
  <si>
    <t>OAG-FCS-0001-2023</t>
  </si>
  <si>
    <t>MARIA CONCEPCIÓN ROBLES ALVAREZ</t>
  </si>
  <si>
    <t xml:space="preserve">APOYAR EN LA LOGÍSTICA Y ORGANIZACIÓN DEL LABORATORIO DE CLÍNICA DE SIMULACIÓN PARA LAS PRÁCTICAS Y SERVICIOS REQUERIDOS EN EL MISMO, DE CONFORMIDAD CON LA PROGRAMACIÓN ESTABLECIDA PARA LOS PROGRAMAS ACADÉMICOS Y DE EDUCACIÓN CONTINUA. </t>
  </si>
  <si>
    <t>https://community.secop.gov.co/Public/Tendering/OpportunityDetail/Index?noticeUID=CO1.NTC.4033053&amp;isFromPublicArea=True&amp;isModal=true&amp;asPopupView=true</t>
  </si>
  <si>
    <t xml:space="preserve"> ODC-FCS-0001-2023</t>
  </si>
  <si>
    <t>LA PREVISORA S.A COMPAÑÍA DE SEGUROS</t>
  </si>
  <si>
    <t xml:space="preserve">LA PRESENTE ORDEN TIENE POR OBJETO LA COMPRA DE UNA POLIZA DE RESPONSABILIDAD CIVIL PROFESIONAL MEDICA PARA LOS DOCENTES LOS ESTUDIANTES DE LOS PROGRAMAS ACADÉMICOS DE LA FACULTAD DE CIENCIAS DE LA SALUD </t>
  </si>
  <si>
    <t>https://community.secop.gov.co/Public/Tendering/OpportunityDetail/Index?noticeUID=CO1.NTC.3924561&amp;isFromPublicArea=True&amp;isModal=true&amp;asPopupView=true</t>
  </si>
  <si>
    <t>NA por TIPO Contrato</t>
  </si>
  <si>
    <t xml:space="preserve"> ODC-FCS-0002-2023</t>
  </si>
  <si>
    <t>DIANA ROSA PICON PAHUANA</t>
  </si>
  <si>
    <t>LA PRESENTE ORDEN TIENE POR OBJETO LA COMPRA DE CIENTO DIESIOCHO BATAS EN TELA ANTIFLUIDO DE LAFAYETTE CON BORDADO INSTITUCIONAL Y PUÑO DE RESORTE</t>
  </si>
  <si>
    <t>https://community.secop.gov.co/Public/Tendering/OpportunityDetail/Index?noticeUID=CO1.NTC.3998498&amp;isFromPublicArea=True&amp;isModal=true&amp;asPopupView=true</t>
  </si>
  <si>
    <t>OPSP-FCS-0005-2023</t>
  </si>
  <si>
    <t>MARY LUZ PEÑARANDA REALES</t>
  </si>
  <si>
    <t>COORDINAR LAS ACTIVIDADES ACADEMICAS ATENCIÓN A DOCENTES RELACIONADAS CON LA OFERTA MERCADEO Y FUNCIONAMIENTO DE LA ESPECIALIZACION EN SEGURIDAD Y SALUD EN EL TRABAJO</t>
  </si>
  <si>
    <t>https://community.secop.gov.co/Public/Tendering/OpportunityDetail/Index?noticeUID=CO1.NTC.3965888&amp;isFromPublicArea=True&amp;isModal=true&amp;asPopupView=true</t>
  </si>
  <si>
    <t>OPSP-FCS-0006-2023</t>
  </si>
  <si>
    <t>GUILLERMO ORLANDO TROUT GUARDIOLA</t>
  </si>
  <si>
    <t>COORDINAR LAS ACTIVIDADES ACADÉMICAS ATENCIÓN A DOCENTES RELACIONADAS CON LA OFERTA MERCADEO Y FUNCIONAMIENTO DE LA DE LA MAESTRIA EN EPIDEMIOLOGIA</t>
  </si>
  <si>
    <t>ttps://community.secop.gov.co/Public/Tendering/OpportunityDetail/Index?noticeUID=CO1.NTC.3968462&amp;isFromPublicArea=True&amp;isModal=true&amp;asPopupView=true</t>
  </si>
  <si>
    <t>OPSP-FCS-0007-2023</t>
  </si>
  <si>
    <t>MAYA ALEJANDRA CADENA TEJEDA</t>
  </si>
  <si>
    <t>COORDINAR LAS ACTIVIDADES ACADEMICAS ATENCION A DOCENTES RELACIONADAS CON LA OFERTA MERCADEO Y FUNCIONAMIENTO DE LA DE LA MAESTRIA EN PSICOLOGIA JURIDICA Y FORENSE</t>
  </si>
  <si>
    <t>https://community.secop.gov.co/Public/Tendering/OpportunityDetail/Index?noticeUID=CO1.NTC.4028406&amp;isFromPublicArea=True&amp;isModal=true&amp;asPopupView=true</t>
  </si>
  <si>
    <t>OPSP-FCS-0008-2023</t>
  </si>
  <si>
    <t>GUILLERMO JOSE ZUBIETA CABALLERO</t>
  </si>
  <si>
    <t>APOYAR LAS ACTIVIDADES ADMINISTRATIVAS DE LOS PROGRAMAS DE EDUCACIÓN CONTINUA DE LA FACULTAD DE CIENCIAS DE LA SALUD</t>
  </si>
  <si>
    <t>https://community.secop.gov.co/Public/Tendering/OpportunityDetail/Index?noticeUID=CO1.NTC.4048258&amp;isFromPublicArea=True&amp;isModal=true&amp;asPopupView=true</t>
  </si>
  <si>
    <t>OPSP-FCE-001-2023</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</si>
  <si>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</si>
  <si>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</si>
  <si>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HENRY SANCHEZ</t>
  </si>
  <si>
    <t>https://community.secop.gov.co/Public/Tendering/OpportunityDetail/Index?noticeUID=CO1.NTC.3907998&amp;isFromPublicArea=True&amp;isModal=true&amp;asPopupView=true</t>
  </si>
  <si>
    <t>OPSP-FCE-002-2023</t>
  </si>
  <si>
    <t>VIRGINIA ISABEL BARRERO TONCEL</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</si>
  <si>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</si>
  <si>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https://community.secop.gov.co/Public/Tendering/OpportunityDetail/Index?noticeUID=CO1.NTC.3908474&amp;isFromPublicArea=True&amp;isModal=true&amp;asPopupView=true</t>
  </si>
  <si>
    <t>OPSP-FCE-003-2023</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</si>
  <si>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</si>
  <si>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</si>
  <si>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ELIZABETH CORDOBA</t>
  </si>
  <si>
    <t>https://community.secop.gov.co/Public/Tendering/OpportunityDetail/Index?noticeUID=CO1.NTC.3909615&amp;isFromPublicArea=True&amp;isModal=true&amp;asPopupView=true</t>
  </si>
  <si>
    <t>OPSP-FCE-004-2023</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</si>
  <si>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</si>
  <si>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</si>
  <si>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https://community.secop.gov.co/Public/Tendering/OpportunityDetail/Index?noticeUID=CO1.NTC.3912601&amp;isFromPublicArea=True&amp;isModal=true&amp;asPopupView=true</t>
  </si>
  <si>
    <t>OPSP-FCE-005-2023</t>
  </si>
  <si>
    <t>MARGARITA ROSA BARRAZA HERAS</t>
  </si>
  <si>
    <t>APOYAR EN EL CUMPLIMIENTO DE LOS PROCEDIMIENTOS, PROTOCOLOS, GUÍAS Y AGENDAS DISEÑADOS PARA EL ÓPTIMO FUNCIONAMIENTO DEL PROGRAMA DE LICENCIATURA EN LENGUAS EXTRANJERAS CON ÉNFASIS EN INGLÉS.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</si>
  <si>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https://community.secop.gov.co/Public/Tendering/OpportunityDetail/Index?noticeUID=CO1.NTC.3918710&amp;isFromPublicArea=True&amp;isModal=true&amp;asPopupView=true</t>
  </si>
  <si>
    <t>OPSP-FCE-006-2023</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</si>
  <si>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</si>
  <si>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</si>
  <si>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https://community.secop.gov.co/Public/Tendering/OpportunityDetail/Index?noticeUID=CO1.NTC.3918715&amp;isFromPublicArea=True&amp;isModal=true&amp;asPopupView=true</t>
  </si>
  <si>
    <t>OPSP-FCE-007-2023</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</si>
  <si>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</si>
  <si>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</si>
  <si>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https://community.secop.gov.co/Public/Tendering/OpportunityDetail/Index?noticeUID=CO1.NTC.3918782&amp;isFromPublicArea=True&amp;isModal=true&amp;asPopupView=true</t>
  </si>
  <si>
    <t>OPSP-FCE-008-2023</t>
  </si>
  <si>
    <t>DAMAR EDUARDO FONTALVO SANCHEZ</t>
  </si>
  <si>
    <t>EN EL MARCO DEL DOCTORADO EN CIENCIAS DE LA EDUCACIÓN – RUDECOLOMBIA EL CONTRATISTA DESARROLLARÁ LAS SIGUIENTES ACTIVIDADES: 1) COORDINAR LA CONSTRUCCIÓN, SISTEMATIZACIÓN Y ENVÍO DE COMPLETITUDES REQUERIDAS POR LOS PARES ACADÉMICOS DEL CONSEJO NACIONAL DE ACREDITACIÓN - CNA COMO PARTE DE LA VISITA DESARROLLADA EN DICIEMBRE DEL 2022 EN MIRAS A LA ACREDITACIÓN EN ALTA CALIDAD DEL PROGRAMA EN RED. 2) REALIZAR LA SISTEMATIZACIÓN DE DOCUMENTOS GENERALES DEL DOCTORADO QUE ESTRUCTURAN LA ORGANIZACIÓN PREVIA EN EL PROCESO DE RENOVACIÓN DEL REGISTRO CALIFICADO DEL PROGRAMA. 3) DIVULGAR DE LAS ACTIVIDADES ACADÉMICAS E INVESTIGATIVAS DEL DOCTORADO A TRAVÉS DE REDES SOCIALES Y CORREOS ELECTRÓNICOS DE LOS ACTORES QUE HACE PARTE DE LA COMUNIDAD DEL PROGRAMA</t>
  </si>
  <si>
    <t>IVAN SANCHEZ</t>
  </si>
  <si>
    <t>https://community.secop.gov.co/Public/Tendering/OpportunityDetail/Index?noticeUID=CO1.NTC.3969944&amp;isFromPublicArea=True&amp;isModal=true&amp;asPopupView=true</t>
  </si>
  <si>
    <t>OPSP-FCE-009-2023</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</si>
  <si>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</si>
  <si>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</si>
  <si>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https://community.secop.gov.co/Public/Tendering/OpportunityDetail/Index?noticeUID=CO1.NTC.3971412&amp;isFromPublicArea=True&amp;isModal=true&amp;asPopupView=true</t>
  </si>
  <si>
    <t>OPSP-FCE-010-2023</t>
  </si>
  <si>
    <t>ANA KAROLINA MELENDEZ VARELA</t>
  </si>
  <si>
    <t>EN EL MARCO DEL DOCTORADO EN CIENCIAS DE LA EDUCACIÓN EL CONTRATISTA DESARROLLARÁ LAS SIGUIENTES ACTIVIDADES: 1) RESPONDER LAS SOLICITUDES DE DEPENDENCIAS, DOCENTES Y ESTUDIANTES RECEPCIONADAS EN EL PERÍODO DE VACACIONES COLECTIVAS. 2) GESTIONAR EL ARCHIVO DEL CADE PARA ORGANIZAR LA PRIMERA SESIÓN ORDINARIA VIRTUAL, NECESARIA PARA DAR RESPUESTA A SOLICITUDES ENVIADAS EN PERÍODO DE VACACIONES. 3) CARGAR EN EL SISTEMA DE ADMISIONES LAS NOTAS NECESARIAS PARA INICIAR TRÁMITE DE GRADO A ESTUDIANTES Y GENERAR PAZ Y SALVO. 4) ORGANIZAR LOS SOPORTES Y EVIDENCIAS CORRESPONDIENTES A LAS SUFICIENCIAS Y DEFENSAS DE TESIS REALIZADAS EN EL CIERRE DEL 2022-2.</t>
  </si>
  <si>
    <t>https://community.secop.gov.co/Public/Tendering/OpportunityDetail/Index?noticeUID=CO1.NTC.3971969&amp;isFromPublicArea=True&amp;isModal=true&amp;asPopupView=true</t>
  </si>
  <si>
    <t>OPSP-FCE-011-2023</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</si>
  <si>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</si>
  <si>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</si>
  <si>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https://community.secop.gov.co/Public/Tendering/OpportunityDetail/Index?noticeUID=CO1.NTC.3978826&amp;isFromPublicArea=True&amp;isModal=true&amp;asPopupView=true</t>
  </si>
  <si>
    <t>OPSP-FCE-012-2023</t>
  </si>
  <si>
    <t>NATALIA VASQUEZ VILORIA</t>
  </si>
  <si>
    <t xml:space="preserve">EN EL MARCO DEL DOCTORADO EN EDUCACIÓN, INTERCULTURALIDAD Y TERRITORIO EL CONTRATISTA DESARROLLARÁ LAS SIGUIENTES ACTIVIDADES: 1) GENERAR UNA CONSOLIDACIÓN Y POSTERIOR REVISIÓN DE LAS PONENCIAS ENMARCADAS EN EL EVENTO DEL III COLOQUIO INTERNACIONAL EN EDUCACIÓN, INTERCULTURALIDAD Y TERRITORIO. 2) DISEÑAR LA PUBLICACIÓN DE LA TERCERA VERSIÓN DE LAS MEMORIAS Y COMPARTIR CON LOS PONENTES EN CALIDAD DE ACADÉMICOS, Y ESTUDIANTES DE MAESTRÍA O DOCTORADO. 3) DIVULGAR A LA COMUNIDAD ACADÉMICA NACIONAL E INTERNACIONAL LA CUARTA VERSIÓN DEL COLOQUIO INTERNACIONAL. 4) REALIZAR SEGUIMIENTO DE FORMA PERMANENTE AL DISEÑO Y REMISIÓN DE ELEMENTOS DE PUBLICIDAD, POR PARTE DE LAS DEPENDENCIAS INTERNAS DE LA UNIVERSIDAD DEL MAGDALENA. </t>
  </si>
  <si>
    <t>OPS-FCE-001-2023</t>
  </si>
  <si>
    <t>INVESIONES FERNATH S.A.S</t>
  </si>
  <si>
    <t>SERVICIO DE HOSPEDAJE Y ALIMENTACIÓN EN LA CIUDAD DE SANTA MARTA PARA CONFERENCISTAS, VISITANTES E INVITADOS ESPECIALES EN EL MARCO DE LAS ACTIVIDADES ACADÉMICAS Y DE EXTENSIÓN QUE SE DESARROLLAN EN LA UNIVERSIDAD DEL MAGDALENA, DURANTE LA VIGENCIA 2023</t>
  </si>
  <si>
    <t>https://community.secop.gov.co/Public/Tendering/OpportunityDetail/Index?noticeUID=CO1.NTC.4056061&amp;isFromPublicArea=True&amp;isModal=true&amp;asPopupView=true</t>
  </si>
  <si>
    <t>OPSP-FCE-013-2023</t>
  </si>
  <si>
    <t>EN EL MARCO DEL DOCTORADO EN CIENCIAS DE LA EDUCACIÓN – RUDECOLOMBIA EL CONTRATISTA DESARROLLARÁ LAS SIGUIENTES ACTIVIDADES: 1) APOYAR EN LA CONSTRUCCIÓN, SISTEMATIZACIÓN Y ENVÍO DE COMPLETITUDES REQUERIDAS POR LOS PARES ACADÉMICOS DEL CNA EN MIRAS HACIA LA ACREDITACIÓN EN ALTA CALIDAD DEL DOCTORADO. 2) APOYAR EN LA COORDINACIÓN DE REUNIONES CON EL COMITÉ ACADÉMICO DEL DOCTORADO – CADE, RELACIONADAS CON LAS COMPLETITUDES REQUERIDAS POR LOS PARES ACADÉMICOS DEL CNA. 3) APOYAR EN LA DIGITALIZACIÓN Y SISTEMATIZACIÓN DE LA PRODUCCIÓN ACADÉMICA DE LOS GRUPOS DE INVESTIGACIÓN QUE SOPORTAN LAS LÍNEAS DE FORMACIÓN DOCTORAL DEL PROGRAMA. 4) PRESENTAR LOS INFORMES SOLICITADOS POR LA DIRECCIÓN ACADÉMICA DEL PROGRAMA, LA DIRECCIÓN NACIONAL DE RUDECOLOMBIA Y LA UNIVERSIDAD, RELACIONADOS CON LAS COMPLETITUDES EXIGIDAS POR LOS PARES ACADÉMICOS DEL CNA EN MIRAS HACIA LA ACREDITACIÓN EN ALTA CALIDAD DEL DOCTORADO. 5) APOYAR EN LA SISTEMATIZACIÓN Y CONSOLIDACIÓN DE DOCUMENTACIÓN REQUERIDA PARA EL INICIO DEL PROCESO DE RENOVACIÓN DEL REGISTRO CALIFICADO DEL PROGRAMA. 6) APOYAR EN LA GESTIÓN Y SEGUIMIENTO DEL PLAN DE MEJORAMIENTO DEL DOCTORADO. 7) APOYAR EN LA DIVULGACIÓN DE LAS ACTIVIDADES ACADÉMICAS E INVESTIGATIVAS DEL DOCTORADO A TRAVÉS DE REDES SOCIALES Y CORREOS ELECTRÓNICOS. 8) ASISTIR A LAS ACTIVIDADES GENERALES PROGRAMADAS POR LA FACULTAD DE CIENCIAS DE LA EDUCACIÓN Y LA DIRECCIÓN DE CENTRO DE POSTGRADOS Y FORMACIÓN CONTINUA.</t>
  </si>
  <si>
    <t>https://community.secop.gov.co/Public/Tendering/OpportunityDetail/Index?noticeUID=CO1.NTC.4077279&amp;isFromPublicArea=True&amp;isModal=true&amp;asPopupView=true</t>
  </si>
  <si>
    <t>OPSP-FCE-014-2023</t>
  </si>
  <si>
    <t xml:space="preserve">EN EL MARCO DEL DOCTORADO EN EDUCACIÓN, INTERCULTURALIDAD Y TERRITORIO EL CONTRATISTA DESARROLLARÁ LAS SIGUIENTES ACTIVIDADES: 1) APOYAR A LA GESTIÓN DE LOS RECURSOS DE APOYO TÉCNICO Y LOGÍSTICO PARA EL FUNCIONAMIENTO DEL DOCTORADO. 2) RECEPCIONAR Y ENVIAR CORRESPONDENCIA, ATENCIÓN TELEFÓNICA Y DIGITAL, SISTEMATIZACIÓN DEL ARCHIVO DOCUMENTAL (FÍSICO Y DIGITAL) DEL DOCTORADO. ATENCIÓN DE ASPIRANTES, ESTUDIANTES Y DOCENTES INVITADOS DEL PROGRAMA DE DOCTORADO. 3) APOYAR PROFESIONAL PARA LA FORMULACIÓN, SEGUIMIENTO Y EVALUACIÓN DEL PLAN DE ACCIÓN DEL DOCTORADO. 4) APOYAR EN LA ELABORACIÓN TÉCNICA DEL PRESUPUESTO ANUAL DE FUNCIONAMIENTO DEL PROGRAMA, EN EL MARCO DE LOS PROCESOS Y PROCEDIMIENTOS INSTITUCIONALES. 5) APOYAR ADMINISTRATIVO EN EL PROCESO DE MATRÍCULA Y REGISTRO ACADÉMICO DE LOS ESTUDIANTES, ASÍ COMO SEGUIMIENTO Y GESTIÓN DE LA CARTERA FINANCIERA DEL DOCTORADO. 6) ELABORAR Y ANALIZAR DE REPORTES ADMINISTRATIVOS Y FINANCIEROS DEL DOCTORADO. 7) APOYAR LA CONSTRUCCIÓN Y MANEJO DE BASES DE DATOS DEL DOCTORADO. 8) APOYAR A LA GESTIÓN DE LOS PROCESOS DE VINCULACIÓN Y EVALUACIÓN DE LOS DOCENTES INVITADOS AL DOCTORADO, COORDINAR LOS REQUERIMIENTOS PARA LA REALIZACIÓN DE SUS ACTIVIDADES, VELAR POR LA BUENA ADMINISTRACIÓN DE LOS RECURSOS DEL PROGRAMA. 9) APOYAR LA ACTUALIZACIÓN DE INFORMACIÓN EN LA PÁGINA WEB DEL PROGRAMA Y APOYAR LA VISIBILIDAD DE LA MISMA. 10) ASISTIR A LAS ACTIVIDADES GENERALES, ELABORACIÓN Y PRESENTACIÓN DE INFORMES E INFORMACIÓN SOLICITADA POR LA FACULTAD Y/O CENTRO DE POSTGRADOS Y FORMACIÓN CONTINUA. </t>
  </si>
  <si>
    <t>https://community.secop.gov.co/Public/Tendering/OpportunityDetail/Index?noticeUID=CO1.NTC.4077283&amp;isFromPublicArea=True&amp;isModal=true&amp;asPopupView=true</t>
  </si>
  <si>
    <t>OPSP-FCE-015-2023</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</si>
  <si>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</si>
  <si>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https://community.secop.gov.co/Public/Tendering/OpportunityDetail/Index?noticeUID=CO1.NTC.4077433&amp;isFromPublicArea=True&amp;isModal=true&amp;asPopupView=true</t>
  </si>
  <si>
    <t>OPSP-FCE-016-2023</t>
  </si>
  <si>
    <t xml:space="preserve">EN EL MARCO DEL DOCTORADO EN EDUCACIÓN, INTERCULTURALIDAD Y TERRITORIO EL CONTRATISTA DESARROLLARÁ LAS SIGUIENTES ACTIVIDADES: 1) APOYAR EN FORMULACIÓN, SEGUIMIENTO Y DESARROLLO DEL CRONOGRAMA ACADÉMICO DEL DOCTORADO. 2) ATENDER A LOS ASPIRANTES, ESTUDIANTES Y DOCENTES INVITADOS DEL PROGRAMA DE DOCTORADO, ATENCIÓN TELEFÓNICA Y DIGITAL, ENVÍO DE CORRESPONDENCIA DEL DOCTORADO. 3) SISTEMATIZAR LOS PROGRAMAS Y MICRODISEÑOS CURRICULARES DEL PROGRAMA. 4) APOYAR A LA ASISTENCIA ACADÉMICA EN LA RECEPCIÓN DE TRÁMITES Y SOLICITUDES PRESENTADAS ANTE EL CONSEJO DE PROGRAMA DEL DOCTORADO Y LA ELABORACIÓN DE ACTAS E INFORMES DE LA ACTIVIDAD DESARROLLADA POR EL MISMO. 5) APOYAR EL SEGUIMIENTO, GENERACIÓN DE INFORMES,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A LA GESTIÓN Y ORGANIZACIÓN DE LAS ACTIVIDADES ACADÉMICAS DE DOCENTES INVITADOS EN LA REALIZACIÓN DE TALLERES Y SEMINARIOS, COORDINAR LOS REQUERIMIENTOS PARA SU REALIZACIÓN, VELAR POR LA BUENA ADMINISTRACIÓN DE LOS RECURSOS DEL PROGRAMA. 9) ASISTIR A LAS ACTIVIDADES GENERALES PROGRAMADAS POR LA FACULTAD DE CIENCIAS DE LA EDUCACIÓN Y LA DIRECCIÓN DE CENTRO DE POSTGRADOS Y FORMACIÓN CONTINUA. </t>
  </si>
  <si>
    <t>https://community.secop.gov.co/Public/Tendering/OpportunityDetail/Index?noticeUID=CO1.NTC.4078192&amp;isFromPublicArea=True&amp;isModal=true&amp;asPopupView=true</t>
  </si>
  <si>
    <t>OPSP-FCE-017-2023</t>
  </si>
  <si>
    <t xml:space="preserve">EN EL MARCO DEL DOCTORADO EN EDUCACIÓN, INTERCULTURALIDAD Y TERRITORIO EL CONTRATISTA DESARROLLARÁ LAS SIGUIENTES ACTIVIDADES: 1) ORGANIZAR Y PONDERAR LOS RESÚMENES DE PONENCIAS DE LOS PARTICIPANTES DEL III COLOQUIO INTERNACIONAL EN EDUCACIÓN, INTERCULTURALIDAD Y TERRITORIO. 2) ORGANIZAR LOS FORMATOS DE CESIÓN DE DERECHOS EN LAS CARPETAS RELACIONADAS. 3) REVISAR LOS FORMATOS DE CESIÓN DEBIDAMENTE DILIGENCIADO ESTABLECIENDO LAS RESPECTIVAS FIRMAS DE AUTORIZACIÓN POR CADA PONENTE. 4) ORGANIZAR Y PONDERAR LOS RESÚMENES DE PONENCIA DEL III COLOQUIO EN LA CONSTRUCCIÓN DE LAS MEMORIAS. 5) APOYAR A LA ELABORACIÓN DEL INFORME FINAL ACADÉMICO EN CALIDAD DE PONENTES ACADÉMICOS Y PONENTES ESTUDIANTES DE MAESTRÍA O DOCTORADO DEL MAGNO EVENTO. 6) APOYAR EN EL INFORME FINAL FINANCIERO DE LOS INGRESOS Y GASTOS DEL III COLOQUIO INTERNACIONAL EN EDUCACIÓN, INTERCULTURALIDAD Y TERRITORIO. 7) REALIZAR LA PRESENTACIÓN DE DIAPOSITIVAS CON RESULTADOS ACADÉMICOS Y FINANCIEROS ESTABLECIENDO UN BALANCE GENERAL. 8) SOCIALIZAR EL INFORME FINAL ACADÉMICO Y FINANCIERO DESDE LOS RESULTADOS PONDERADOS DE LOS PARTICIPANTES. 9) ACTUALIZAR LA INFORMACIÓN EN LA PÁGINA WEB DEL III COLOQUIO INTERNACIONAL EN EDUCACIÓN, INTERCULTURALIDAD Y TERRITORIO. 10) ORGANIZAR Y APOYAR EN REUNIÓN DE SOCIALIZACIÓN DE RESULTADOS PONDERADOS DE LOS PARTICIPANTES. 11) ACTUALIZAR LA INFORMACIÓN REFERENTE AL PROCESO DE PUBLICACIÓN EN LAS MEMORIAS DEL III COLOQUIO INTERNACIONAL EN EDUCACIÓN, INTERCULTURALIDAD Y TERRITORIO A LOS PARTICIPANTES. 12) ENVIAR LAS COMUNICACIONES A LAS DIFERENTES DEPENDENCIAS EN ARAS A LA ESTRUCTURACIÓN DEL INFORME FINAL. 13) SISTEMATIZAR A LOS PARTICIPANTES EN CALIDAD DE ACADÉMICOS, ESTUDIANTES DE MAESTRÍA O DOCTORADO Y ASISTENTES EN FORMATOS DE REGISTROS. 14) SISTEMATIZAR LAS INSTITUCIONES Y UNIVERSIDADES PARTICIPANTES EN EL III COLOQUIO INTERNACIONAL EN EDUCACIÓN, INTERCULTURALIDAD Y TERRITORIO. 15) ORGANIZAR Y APOYAR EN REUNIONES CON LAS DIFERENTES DEPENDENCIAS EN ARAS AL RESPECTIVO APOYO AL MAGNO EVENTO. 16) ENVIAR Y RECEPCIONAR LA CORRESPONDENCIA DOCUMENTAL PERTINENTE DEL EVENTO. </t>
  </si>
  <si>
    <t>https://community.secop.gov.co/Public/Tendering/OpportunityDetail/Index?noticeUID=CO1.NTC.4078503&amp;isFromPublicArea=True&amp;isModal=true&amp;asPopupView=true</t>
  </si>
  <si>
    <t>CYNTHIA MILENA YEPEZ CAMPO</t>
  </si>
  <si>
    <t>ASESORAR Y COORDINAR  LA ORGANIZACIÓN Y LOGÍSTICA DE LAS ACTIVIDADES RELACIONADAS CON EL FUNCIONAMIENTO DE LAS COHORTES ACTIVAS DE LOS PROGRAMAS DE  LA DOCTORADO EN CIENCIA DEL MAR, CIENCIAS FÍSICAS Y MAESTRÍA EN CIENCIAS FÍSICAS.</t>
  </si>
  <si>
    <t>SAMUEL GUILLERMO NUÑEZ RICARDO</t>
  </si>
  <si>
    <t>https://www.secop.gov.co/CO1BusinessLine/Tendering/BuyerWorkArea/Index?docUniqueIdentifier=CO1.BDOS.3865479&amp;prevCtxUrl=https%3a%2f%2fwww.secop.gov.co%2fCO1BusinessLine%2fTendering%2fBuyerDossierWorkspace%2fIndex%3fcreateDateFrom%3d02%2f08%2f2022+21%3a26%3a53%26createDateTo%3d02%2f02%2f2023+21%3a26%3a53%26filteringState%3d1%26sortingState%3dLastModifiedDESC%26showAdvancedSearch%3dFalse%26showAdvancedSearchFields%3dFalse%26folderCode%3dALL%26selectedDossier%3dCO1.BDOS.3865479%26selectedRequest%3dCO1.REQ.3961504%26&amp;prevCtxLbl=Procesos+de+la+Entidad+Estatal</t>
  </si>
  <si>
    <t>ALEJANDRO CELY JIMENEZ</t>
  </si>
  <si>
    <t>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t>
  </si>
  <si>
    <t>ALBERTO ANTONIO RUIZ MIER</t>
  </si>
  <si>
    <t>https://www.secop.gov.co/CO1BusinessLine/Tendering/BuyerWorkArea/Index?docUniqueIdentifier=CO1.BDOS.3866067&amp;prevCtxUrl=https%3a%2f%2fwww.secop.gov.co%2fCO1BusinessLine%2fTendering%2fBuyerDossierWorkspace%2fIndex%3fcreateDateFrom%3d03%2f08%2f2022+15%3a29%3a15%26createDateTo%3d03%2f02%2f2023+15%3a29%3a15%26filteringState%3d1%26sortingState%3dLastModifiedDESC%26showAdvancedSearch%3dFalse%26showAdvancedSearchFields%3dFalse%26folderCode%3dALL%26selectedDossier%3dCO1.BDOS.3866067%26selectedRequest%3dCO1.REQ.3961576%26&amp;prevCtxLbl=Procesos+de+la+Entidad+Estatal</t>
  </si>
  <si>
    <t>OLGA MARIA CAMACHO HADAD</t>
  </si>
  <si>
    <t xml:space="preserve"> ASEGURAR EL CUMPLIMIENTO DEL REGLAMENTO ACUERDO SUPERIOR 19 Y DEMÁS NORMAS UNIVERSITARIAS EN EL PROGRAMA A SU CARGO COORDINAR EL PROCESO DE ADMISIÓN AL PROGRAMA CON LA COLABORACIÓN DEL GRUPO DE ADMISIONES REGISTROS Y CONTROL ACADÉMICO MONITOREAR LA ORGANIZACIÓN Y MARCHA DEL PROGRAMA EN CONSONANCIA CON LAS DETERMINACIONES DEL CONSEJO DE PROGRAMA Y EL CONSEJO DE FACULTAD LIDERAR LOS PROCESOS DE AUTOEVALUACIÓN DE EVALUACIÓN POR PARES Y DE ACREDITACIÓN DEL RESPECTIVO PROGRAMA  PRESIDIR EL CONSEJO DE PROGRAMA EN AUSENCIA DEL DECANO Y MANTENER UN ARCHIVO CON LAS ACTAS Y DOCUMENTOS OFICIALES DEL PROGRAMA DE POSGRADO</t>
  </si>
  <si>
    <t>https://www.secop.gov.co/CO1BusinessLine/Tendering/BuyerWorkArea/Index?docUniqueIdentifier=CO1.BDOS.4076329&amp;prevCtxUrl=https%3a%2f%2fwww.secop.gov.co%2fCO1BusinessLine%2fTendering%2fBuyerDossierWorkspace%2fIndex%3fcreateDateFrom%3d01%2f09%2f2022+21%3a31%3a55%26createDateTo%3d01%2f03%2f2023+21%3a31%3a55%26filteringState%3d1%26sortingState%3dLastModifiedDESC%26showAdvancedSearch%3dFalse%26showAdvancedSearchFields%3dFalse%26folderCode%3dALL%26selectedDossier%3dCO1.BDOS.4076329%26selectedRequest%3dCO1.REQ.4172294%26&amp;prevCtxLbl=Procesos+de+la+Entidad+Estatal</t>
  </si>
  <si>
    <t>OPSP-FCB-001-2023</t>
  </si>
  <si>
    <t>OPSP-FCB-002-2023</t>
  </si>
  <si>
    <t>OPSP-FCB-003-2023</t>
  </si>
  <si>
    <t>OPSP-FHU-0001-2023</t>
  </si>
  <si>
    <t>OPSP-FHU-0002-2023</t>
  </si>
  <si>
    <t>OPSP-FHU-0003-2023</t>
  </si>
  <si>
    <t>OPSP-FHU-0004-2023</t>
  </si>
  <si>
    <t>OPSP-FHU-0005-2023</t>
  </si>
  <si>
    <t>OPSP-FHU-0006-2023</t>
  </si>
  <si>
    <t>OPSP-FHU-0007-2023</t>
  </si>
  <si>
    <t>OPSP-FHU-0008-2023</t>
  </si>
  <si>
    <t>OPSP-FHU-0009-2023</t>
  </si>
  <si>
    <t>OPSP-FHU-0010-2023</t>
  </si>
  <si>
    <t>OPSP-CREO-0001-2023</t>
  </si>
  <si>
    <t>JORGE ALBERTO MOZO GALVIS</t>
  </si>
  <si>
    <t>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</si>
  <si>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RUTH ISABEL SEVERICHE MONTAGUTH</t>
  </si>
  <si>
    <t>https://community.secop.gov.co/Public/Tendering/ContractNoticePhases/View?PPI=CO1.PPI.22816019&amp;isFromPublicArea=True&amp;isModal=False</t>
  </si>
  <si>
    <t>OAG -CREO-0002-2023</t>
  </si>
  <si>
    <t>RONAL ANDRES GARCIA MIRANDA</t>
  </si>
  <si>
    <t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t>
  </si>
  <si>
    <t>BIERIS OFFIR JIMENEZ TORRES</t>
  </si>
  <si>
    <t>https://community.secop.gov.co/Public/Tendering/ContractNoticePhases/View?PPI=CO1.PPI.22818482&amp;isFromPublicArea=True&amp;isModal=False</t>
  </si>
  <si>
    <t>OAG -CREO-0003-2023</t>
  </si>
  <si>
    <t>DIANA MILEIDY FERNANDEZ VARGAS</t>
  </si>
  <si>
    <t>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</si>
  <si>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</si>
  <si>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https://community.secop.gov.co/Public/Tendering/ContractNoticePhases/View?PPI=CO1.PPI.22819863&amp;isFromPublicArea=True&amp;isModal=False</t>
  </si>
  <si>
    <t>OPSP-CREO-0004-2023</t>
  </si>
  <si>
    <t>ANGEL CUSTODIO MUÑOZ ARIAS</t>
  </si>
  <si>
    <t>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</si>
  <si>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</si>
  <si>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https://community.secop.gov.co/Public/Tendering/ContractNoticePhases/View?PPI=CO1.PPI.22821200&amp;isFromPublicArea=True&amp;isModal=False</t>
  </si>
  <si>
    <t>OAG -CREO-0005-2023</t>
  </si>
  <si>
    <t>MARISOL ACUÑA CANTILLO</t>
  </si>
  <si>
    <r>
      <t>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</si>
  <si>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https://community.secop.gov.co/Public/Tendering/ContractNoticePhases/View?PPI=CO1.PPI.22822073&amp;isFromPublicArea=True&amp;isModal=False</t>
  </si>
  <si>
    <t>OAG -CREO-0006-2023</t>
  </si>
  <si>
    <t>MILTON JOSE MANJARRES MARTINEZ</t>
  </si>
  <si>
    <t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</si>
  <si>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NELSON DAZA GOENAGA</t>
  </si>
  <si>
    <t>https://community.secop.gov.co/Public/Tendering/ContractNoticePhases/View?PPI=CO1.PPI.22850132&amp;isFromPublicArea=True&amp;isModal=False</t>
  </si>
  <si>
    <t>OPSP-CREO-0007-2023</t>
  </si>
  <si>
    <t>SILENYS ELISA ARIAS VARGAS</t>
  </si>
  <si>
    <t>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</si>
  <si>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https://community.secop.gov.co/Public/Tendering/ContractNoticePhases/View?PPI=CO1.PPI.22850578&amp;isFromPublicArea=True&amp;isModal=False</t>
  </si>
  <si>
    <t>OAG -CREO-0008-2023</t>
  </si>
  <si>
    <t>ALEJANDRO DAVID MARTINEZ JIMENEZ</t>
  </si>
  <si>
    <t>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</si>
  <si>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</si>
  <si>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https://community.secop.gov.co/Public/Tendering/ContractNoticePhases/View?PPI=CO1.PPI.22852221&amp;isFromPublicArea=True&amp;isModal=False</t>
  </si>
  <si>
    <t>OAG -CREO-0009-2023</t>
  </si>
  <si>
    <t>JOEL BISMAR DIAZ RODRIGUEZ</t>
  </si>
  <si>
    <t>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t>
  </si>
  <si>
    <t>https://community.secop.gov.co/Public/Tendering/ContractNoticePhases/View?PPI=CO1.PPI.22856939&amp;isFromPublicArea=True&amp;isModal=False</t>
  </si>
  <si>
    <t>OAG -CREO-0010-2023</t>
  </si>
  <si>
    <t>LINDA PATRICIA ALVARADO DE LA OSSA</t>
  </si>
  <si>
    <t>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</si>
  <si>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</si>
  <si>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https://community.secop.gov.co/Public/Tendering/ContractNoticePhases/View?PPI=CO1.PPI.22857813&amp;isFromPublicArea=True&amp;isModal=False</t>
  </si>
  <si>
    <t>OAG -CREO-0011-2023</t>
  </si>
  <si>
    <t>YULITZA ESTHER MARTINEZ LARA</t>
  </si>
  <si>
    <t>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</si>
  <si>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https://community.secop.gov.co/Public/Tendering/ContractNoticePhases/View?PPI=CO1.PPI.22859207&amp;isFromPublicArea=True&amp;isModal=False</t>
  </si>
  <si>
    <t>OAG -CREO-0012-2023</t>
  </si>
  <si>
    <t>JENNIFER PAOLA SALAS CALDERON</t>
  </si>
  <si>
    <r>
      <t>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Calibri"/>
        <family val="2"/>
        <scheme val="minor"/>
      </rPr>
      <t>.</t>
    </r>
    <r>
      <rPr>
        <sz val="10"/>
        <color theme="1"/>
        <rFont val="Calibri"/>
        <family val="2"/>
        <scheme val="minor"/>
      </rPr>
      <t xml:space="preserve">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DESARROLLODE LAS ACTIVIDADES OBJETO DE LA PRESENTE ORDEN, DE LO CUAL DEBERÁ DEJARSE CONSTANCIA ESCRITA.</t>
    </r>
  </si>
  <si>
    <t>RUBEN DARIO LOPEZ SEPULVEDA</t>
  </si>
  <si>
    <t>https://community.secop.gov.co/Public/Tendering/ContractNoticePhases/View?PPI=CO1.PPI.22860213&amp;isFromPublicArea=True&amp;isModal=False</t>
  </si>
  <si>
    <t>OAG -CREO-0013-2023</t>
  </si>
  <si>
    <t>MARIA TERESA GARAY PAEZ</t>
  </si>
  <si>
    <t>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</si>
  <si>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https://community.secop.gov.co/Public/Tendering/ContractNoticePhases/View?PPI=CO1.PPI.22861026&amp;isFromPublicArea=True&amp;isModal=False</t>
  </si>
  <si>
    <t>OAG -CREO-0014-2023</t>
  </si>
  <si>
    <t>MELISSA LEONOR SUAREZ DIAZ</t>
  </si>
  <si>
    <r>
      <t>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</si>
  <si>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https://community.secop.gov.co/Public/Tendering/ContractNoticePhases/View?PPI=CO1.PPI.22861978&amp;isFromPublicArea=True&amp;isModal=False</t>
  </si>
  <si>
    <t>OAG -CREO-0015-2023</t>
  </si>
  <si>
    <t>LOLIENA PAOLA ROJAS NUÑEZ</t>
  </si>
  <si>
    <r>
      <t xml:space="preserve">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</si>
  <si>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https://community.secop.gov.co/Public/Tendering/ContractNoticePhases/View?PPI=CO1.PPI.22863727&amp;isFromPublicArea=True&amp;isModal=False</t>
  </si>
  <si>
    <t>OAG -CREO-0016-2023</t>
  </si>
  <si>
    <t>LAURA CAROLINA MARMOL CARRACEDO</t>
  </si>
  <si>
    <r>
      <t xml:space="preserve">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</si>
  <si>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https://community.secop.gov.co/Public/Tendering/ContractNoticePhases/View?PPI=CO1.PPI.22865261&amp;isFromPublicArea=True&amp;isModal=False</t>
  </si>
  <si>
    <t>OAG -CREO-0017-2023</t>
  </si>
  <si>
    <t>ELEDIS ELENA CATAÑO SOSA</t>
  </si>
  <si>
    <r>
      <t xml:space="preserve">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</si>
  <si>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https://community.secop.gov.co/Public/Tendering/ContractNoticePhases/View?PPI=CO1.PPI.22866067&amp;isFromPublicArea=True&amp;isModal=False</t>
  </si>
  <si>
    <t>OAG -CREO-0018-2023</t>
  </si>
  <si>
    <t>RAFAEL EMILIO COLLANTE BALLEN</t>
  </si>
  <si>
    <r>
      <t xml:space="preserve">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</si>
  <si>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https://community.secop.gov.co/Public/Tendering/ContractNoticePhases/View?PPI=CO1.PPI.22867216&amp;isFromPublicArea=True&amp;isModal=False</t>
  </si>
  <si>
    <t>OAG-CREO-0019-2023</t>
  </si>
  <si>
    <t>MARTHA SANCHEZ GARCIA</t>
  </si>
  <si>
    <r>
      <t xml:space="preserve">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SUPERVISORDE LA PRESENTE ORDEN CRONOGRAMAS PARA EL DESARROLLO DE LAS ACTIVIDADES OBJETO DE LA PRESENTE ORDEN, DE LO CUAL DEBERÁ DEJARSE CONSTANCIA ESCRITA.</t>
    </r>
  </si>
  <si>
    <t>ANDERSON IGNACIO MARIN VIDAL</t>
  </si>
  <si>
    <t>https://community.secop.gov.co/Public/Tendering/ContractNoticePhases/View?PPI=CO1.PPI.22868005&amp;isFromPublicArea=True&amp;isModal=False</t>
  </si>
  <si>
    <t>OAG-CREO-0020-2023</t>
  </si>
  <si>
    <t>ANGELICA SANCHEZ MANGA</t>
  </si>
  <si>
    <t>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t>
  </si>
  <si>
    <t>BERNARDO JOSE SAADE MEJIA</t>
  </si>
  <si>
    <t>https://community.secop.gov.co/Public/Tendering/ContractNoticePhases/View?PPI=CO1.PPI.22867975&amp;isFromPublicArea=True&amp;isModal=False</t>
  </si>
  <si>
    <t>OAG-CREO-0021-2023</t>
  </si>
  <si>
    <t>EUGENIA MORELLI DAZA</t>
  </si>
  <si>
    <r>
      <t>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</si>
  <si>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https://community.secop.gov.co/Public/Tendering/ContractNoticePhases/View?PPI=CO1.PPI.22901539&amp;isFromPublicArea=True&amp;isModal=False</t>
  </si>
  <si>
    <t>OAG-CREO-0022-2023</t>
  </si>
  <si>
    <t>DIGNA MARIA JARABA GONZALEZ</t>
  </si>
  <si>
    <r>
      <t xml:space="preserve">DESARROLLAR LAS SIGUIENTES ACTIVIDADES PARA EL PERIODO 2023-I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</si>
  <si>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https://community.secop.gov.co/Public/Tendering/ContractNoticePhases/View?PPI=CO1.PPI.23040574&amp;isFromPublicArea=True&amp;isModal=False</t>
  </si>
  <si>
    <t>OAG-CREO-0023-2023</t>
  </si>
  <si>
    <t>GABRIELA MERCEDES ESTRADA NIETO</t>
  </si>
  <si>
    <r>
      <t xml:space="preserve">DESARROLLAR LAS SIGUIENTES ACTIVIDADES ADMINISTRATIVAS EN EL CENTRO TUTORIAL DE EL BANCO DEL CENTRO PARA LA REGIONALIZACIÓN DE LA EDUCACIÓN Y LAS OPORTUNIDADES-CREO PARA EL PERIODO 2023-I: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ORGANIZADO Y CLASIFICADO 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</si>
  <si>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https://community.secop.gov.co/Public/Tendering/ContractNoticePhases/View?PPI=CO1.PPI.23066682&amp;isFromPublicArea=True&amp;isModal=False</t>
  </si>
  <si>
    <t>OPSP-CREO-0024-2023</t>
  </si>
  <si>
    <t>GERMAN LEONARDO PEÑA MARTINEZ</t>
  </si>
  <si>
    <r>
      <t xml:space="preserve">DESARROLLAR LAS SIGUIENTES ACTIVIDADES DE APOYO EN LA PLATAFORMAS DE AMBIENTES VIRTUALES DEL CENTRO PARA LA REGIONALIZACIÓN DE LA EDUCACIÓN Y LAS OPORTUNIDADES-CREO DURANTE EL PERIODO 2023-I: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</si>
  <si>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DI ESTEFANO PEDERNERA BARCELO SANCHEZ</t>
  </si>
  <si>
    <t>https://community.secop.gov.co/Public/Tendering/ContractNoticePhases/View?PPI=CO1.PPI.23067427&amp;isFromPublicArea=True&amp;isModal=False</t>
  </si>
  <si>
    <t>OAG -CREO-0025-2023</t>
  </si>
  <si>
    <t>AURELIO MANUEL BONETT SOLANO</t>
  </si>
  <si>
    <r>
      <t>DESARROLLAR LAS SIGUIENTES ACTIVIDADES DE APOYO PARA EL PERIODO 2023-I EN EL CENTRO PARA LA REGIONALIZACIÓN DE LA EDUCACIÓN Y LAS OPORTUNIDADES-CREO: 1) APOYO EN LA ORGANIZACIÓN Y ESCANEO DE LOS ARCHIVOS DEL CREO. 2) APOYO EN LA ORGANIZACIÓN DEL INVENTARIO DOCUMENTAL DE LOS ARCHIVOS EN EL CREO. 3.) APOYAR EN EL TRASLADO DE DOCUMENTOS ENTRE LAS DIFERENTES SEDES DE UNIMAGDALENA.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</si>
  <si>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https://community.secop.gov.co/Public/Tendering/ContractNoticePhases/View?PPI=CO1.PPI.23069640&amp;isFromPublicArea=True&amp;isModal=False</t>
  </si>
  <si>
    <t>OAG -CREO-0026-2023</t>
  </si>
  <si>
    <t>CHAUNI ALEJANDRA LOPEZ PATERNINA</t>
  </si>
  <si>
    <r>
      <t xml:space="preserve">DESARROLLAR LAS SIGUIENTES ACTIVIDADES PARA EL PERIODO 2023-I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</si>
  <si>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https://community.secop.gov.co/Public/Tendering/ContractNoticePhases/View?PPI=CO1.PPI.23070593&amp;isFromPublicArea=True&amp;isModal=False</t>
  </si>
  <si>
    <t>OAG -CREO-0027-2023</t>
  </si>
  <si>
    <t>TANIA ESTHER OLIVEROS ACOSTA</t>
  </si>
  <si>
    <r>
      <t xml:space="preserve">DESARROLLAR LAS SIGUIENTES ACTIVIDADES DE APOYO ADMINISTRATIVO EN LA REVISIÓN DE DOCUMENTOS DE LOS INSCRITOS A LOS PROGRAMAS DEL CENTRO PARA LA REGIONALIZACIÓN DE LA EDUCACIÓN Y LAS OPORTUNIDADES-CREO PARA EL PERIODO DE INGRESO DE 2023-I: 1) APOYAR EN LA REVISIÓN DE LA DOCUMENTACIÓN DE LOS ASPIRANTES A LOS DISTINTOS PROGRAMAS OFERTADOS PARA EL 2023-I DEL CREO. 2) APOYAR EN LA REALIZACIÓN DE LAS OBSERVACIONES QUE CONTENGAN LOS DOCUMENTOS DE LOS ASPIRANTES PARA QUE SEAN SUBSANADOS, 3.) CUMPLIR CON LOS PROCEDIMIENTOS DEL PROCESO DE GESTIÓN DEL SISTEMA INTEGRAL DE LA CALIDAD "COGUI +".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</si>
  <si>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https://community.secop.gov.co/Public/Tendering/ContractNoticePhases/View?PPI=CO1.PPI.23071822&amp;isFromPublicArea=True&amp;isModal=False</t>
  </si>
  <si>
    <t>OPSP-CREO-0028-2023</t>
  </si>
  <si>
    <t>ERIKA PATRICIA FRANCO USUGA</t>
  </si>
  <si>
    <r>
      <t xml:space="preserve">DESARROLLAR LAS SIGUIENTES ACTIVIDADES DE ASESORÍA EN LA PLATAFORMAS DE AMBIENTES VIRTUALES DEL CENTRO PARA LA REGIONALIZACIÓN DE LA EDUCACIÓN Y LAS OPORTUNIDADES- CREO DURANTE EL PERIODO 2023-I: 1.) ASESORAR Y BRINDAR APOYO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POYAR LA ELABORACIÓN DE INFORMES DE USO DE LA PLATAFORMA DE AMBIENTES VIRTUALES, DE LOS CURSOS Y DE LOS USUARIOS REGISTRADOS EN LA MISMA. 5.) BRINDAR APOYO EN LA PREPARACIÓN DE LA INFORMACIÓN, ACTIVACIÓN Y ENTREGA DE LOS RESULTADOS DE LA EVALUACIÓN DOCENTE. 6.) BRINDAR APOYO EN LA PUBLICACIÓN DE NOTICIAS, ARTÍCULOS Y ELEMENTOS MULTIMEDIA EN EL PORTAL INSTITUCIONAL.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</si>
  <si>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https://community.secop.gov.co/Public/Tendering/ContractNoticePhases/View?PPI=CO1.PPI.23102184&amp;isFromPublicArea=True&amp;isModal=False</t>
  </si>
  <si>
    <t>OPSP-CREO-0029-2023</t>
  </si>
  <si>
    <t>ELIEL MOISES GUEVARA CARIAGA</t>
  </si>
  <si>
    <r>
      <t xml:space="preserve">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 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t>
    </r>
    <r>
      <rPr>
        <b/>
        <sz val="10"/>
        <color rgb="FF000000"/>
        <rFont val="Arial"/>
        <family val="2"/>
      </rPr>
      <t xml:space="preserve">PARÁGRAFO PRIMERO: </t>
    </r>
    <r>
      <rPr>
        <sz val="10"/>
        <color rgb="FF000000"/>
        <rFont val="Arial"/>
        <family val="2"/>
      </rPr>
      <t xml:space="preserve">EN EL CASO QUE </t>
    </r>
    <r>
      <rPr>
        <b/>
        <sz val="10"/>
        <color rgb="FF000000"/>
        <rFont val="Arial"/>
        <family val="2"/>
      </rPr>
      <t xml:space="preserve">EL CONTRATISTA </t>
    </r>
    <r>
      <rPr>
        <sz val="10"/>
        <color rgb="FF000000"/>
        <rFont val="Arial"/>
        <family val="2"/>
      </rPr>
      <t xml:space="preserve">LO REQUIERA, </t>
    </r>
    <r>
      <rPr>
        <b/>
        <sz val="10"/>
        <color rgb="FF000000"/>
        <rFont val="Arial"/>
        <family val="2"/>
      </rPr>
      <t xml:space="preserve">UNIMAGDALENA </t>
    </r>
    <r>
      <rPr>
        <sz val="10"/>
        <color rgb="FF000000"/>
        <rFont val="Arial"/>
        <family val="2"/>
      </rPr>
      <t xml:space="preserve">PODRÁ FACILITARLE LOS EQUIPOS Y ESPACIO FÍSICO NECESARIO DENTRO DEL CAMPUS PARA LA EJECUCIÓN DEL OBJETO DE LA PRESENTE ORDEN. </t>
    </r>
    <r>
      <rPr>
        <b/>
        <sz val="10"/>
        <color rgb="FF000000"/>
        <rFont val="Arial"/>
        <family val="2"/>
      </rPr>
      <t xml:space="preserve">PARÁGRAFO SEGUNDO: EL CONTRATISTA </t>
    </r>
    <r>
      <rPr>
        <sz val="10"/>
        <color rgb="FF000000"/>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</si>
  <si>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https://community.secop.gov.co/Public/Tendering/ContractNoticePhases/View?PPI=CO1.PPI.23125769&amp;isFromPublicArea=True&amp;isModal=False</t>
  </si>
  <si>
    <t>OPSP-CREO-0030-2023</t>
  </si>
  <si>
    <t>OSMERY DE LA LUZ REALEZ AGON</t>
  </si>
  <si>
    <r>
      <t xml:space="preserve">DESARROLLAR LAS SIGUIENTES ACTIVIDADES DE ASESORÍA PARA EL PERIODO 2023-I EN EL FORTALECIMIENTO DE LA OFERTA INCLUSIVA DEL CENTRO PARA LA REGIONALIZACIÓN DE LA EDUCACIÓN Y LAS OPORTUNIDADES-CREO, COMO SON LAS SIGUIENTES: 1.) ASESORAR EN LA PROMOCIÓN DE LA OFERTA ACADÉMICA DEL CREO. 2.) ASESORAR AL CREO EN EL MANEJO DE LOS ESTUDIANTES CON NECESIDADES EDUCATIVAS ESPECIALES EN LAS ACTIVIDADES ACADÉMICAS,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t>
    </r>
    <r>
      <rPr>
        <b/>
        <sz val="10"/>
        <color rgb="FF000000"/>
        <rFont val="Arial"/>
        <family val="2"/>
      </rPr>
      <t xml:space="preserve">PARÁGRAFO PRIMERO: </t>
    </r>
    <r>
      <rPr>
        <sz val="10"/>
        <color rgb="FF000000"/>
        <rFont val="Arial"/>
        <family val="2"/>
      </rPr>
      <t xml:space="preserve">EN EL CASO QUE </t>
    </r>
    <r>
      <rPr>
        <b/>
        <sz val="10"/>
        <color rgb="FF000000"/>
        <rFont val="Arial"/>
        <family val="2"/>
      </rPr>
      <t xml:space="preserve">EL CONTRATISTA </t>
    </r>
    <r>
      <rPr>
        <sz val="10"/>
        <color rgb="FF000000"/>
        <rFont val="Arial"/>
        <family val="2"/>
      </rPr>
      <t xml:space="preserve">LO REQUIERA, </t>
    </r>
    <r>
      <rPr>
        <b/>
        <sz val="10"/>
        <color rgb="FF000000"/>
        <rFont val="Arial"/>
        <family val="2"/>
      </rPr>
      <t xml:space="preserve">UNIMAGDALENA </t>
    </r>
    <r>
      <rPr>
        <sz val="10"/>
        <color rgb="FF000000"/>
        <rFont val="Arial"/>
        <family val="2"/>
      </rPr>
      <t xml:space="preserve">PODRÁ FACILITARLE LOS EQUIPOS Y ESPACIO FÍSICO NECESARIO DENTRO DEL CAMPUS PARA LA EJECUCIÓN DEL OBJETO DE LA PRESENTE ORDEN. </t>
    </r>
    <r>
      <rPr>
        <b/>
        <sz val="10"/>
        <color rgb="FF000000"/>
        <rFont val="Arial"/>
        <family val="2"/>
      </rPr>
      <t>PARÁGRAFO SEGUNDO: EL</t>
    </r>
    <r>
      <rPr>
        <sz val="10"/>
        <color rgb="FF000000"/>
        <rFont val="Arial"/>
        <family val="2"/>
      </rPr>
      <t xml:space="preserve"> </t>
    </r>
    <r>
      <rPr>
        <b/>
        <sz val="10"/>
        <color rgb="FF000000"/>
        <rFont val="Arial"/>
        <family val="2"/>
      </rPr>
      <t xml:space="preserve">CONTRATISTA </t>
    </r>
    <r>
      <rPr>
        <sz val="10"/>
        <color rgb="FF000000"/>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</si>
  <si>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https://community.secop.gov.co/Public/Tendering/ContractNoticePhases/View?PPI=CO1.PPI.23199601&amp;isFromPublicArea=True&amp;isModal=False</t>
  </si>
  <si>
    <t>OPSP-CREO-0031-2023</t>
  </si>
  <si>
    <t>MARINELA JOHANNA TRUJILLO ESMERAL</t>
  </si>
  <si>
    <r>
      <t xml:space="preserve">DESARROLLAR LAS SIGUIENTES ACTIVIDADES ADMINISTRATIVAS PARA EL PERIODO 2023-I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PARÁGRAFO</t>
    </r>
    <r>
      <rPr>
        <sz val="10"/>
        <color theme="1"/>
        <rFont val="Arial"/>
        <family val="2"/>
      </rPr>
      <t xml:space="preserve"> </t>
    </r>
    <r>
      <rPr>
        <b/>
        <sz val="10"/>
        <color theme="1"/>
        <rFont val="Arial"/>
        <family val="2"/>
      </rPr>
      <t xml:space="preserve">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</si>
  <si>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https://community.secop.gov.co/Public/Tendering/ContractNoticePhases/View?PPI=CO1.PPI.23199681&amp;isFromPublicArea=True&amp;isModal=False</t>
  </si>
  <si>
    <t>OPSP-CREO-0032-2023</t>
  </si>
  <si>
    <t>MAYELIS DEL CARMEN MUÑOZ GOMEZ</t>
  </si>
  <si>
    <r>
      <t xml:space="preserve">DESARROLLAR LAS SIGUIENTES ACTIVIDADES EN COMUNICACIONES Y PRENSA DEL CENTRO PARA LA REGIONALIZACIÓN DE LA EDUCACIÓN Y LAS OPORTUNIDADES - CREO EN COORDINACIÓN CON LA DIRECCIÓN DE COMUNICACIONES DE LA UNIVERSIDAD DEL MAGDALENA PARA EL PERIODO 2023-I: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ADMINISTRACIÓN DE LAS REDES SOCIALES DEL CENTRO. 4.) APOYAR EN LA ELABORACIÓN DE LOS PROTOCOLOS Y REALIZAR LA PRESENTACIÓN DE EVENTOS ORGANIZADOS POR EL CENTRO. 5.) APOYAR EN EL SEGUIMIENTO A LA INFORMACIÓN PUBLICADA EN LOS DIFERENTES MEDIOS DE COMUNICACIÓN LOCAL, REGIONAL Y NACIONAL. 6.) APOYAR Y ELABORAR LOS TEXTOS DE LAS CUÑAS PUBLICITARIAS DEL CENTRO. 7.) APOYAR EN LA ELABORACIÓN DE LOS BOLETINES DE PRENSA PARA LA DIFUSIÓN EN LOS DIFERENTES MEDIOS DE COMUNICACIÓN Y EN EL PORTAL </t>
    </r>
    <r>
      <rPr>
        <sz val="10"/>
        <color theme="1"/>
        <rFont val="ArialMT"/>
      </rPr>
      <t>INSTITUCIONAL. 8.) CUMPLIR CON LOS PROCEDIMIENTOS DEL PROCESO DE GESTIÓN DEL SISTEMA INTEGRAL A LA CALIDAD “COGUI</t>
    </r>
    <r>
      <rPr>
        <sz val="10"/>
        <color theme="1"/>
        <rFont val="Arial"/>
        <family val="2"/>
      </rPr>
      <t xml:space="preserve"> </t>
    </r>
    <r>
      <rPr>
        <sz val="10"/>
        <color theme="1"/>
        <rFont val="ArialMT"/>
      </rPr>
      <t xml:space="preserve">+”. 9.) APOYAR EN EL MANTENIMIENTO, ORGANIZACIÓN Y </t>
    </r>
    <r>
      <rPr>
        <sz val="10"/>
        <color theme="1"/>
        <rFont val="Arial"/>
        <family val="2"/>
      </rPr>
      <t xml:space="preserve">CLASIFICACIÓN DEL ARCHIVO DE LOS DOCUMENTOS CONFORME A LAS DISPOSICIONES QUE EN MATERIA DE GESTIÓN DOCUMENTAL SE ADOPTEN EN LA UNIVERSIDAD.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</si>
  <si>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https://community.secop.gov.co/Public/Tendering/ContractNoticePhases/View?PPI=CO1.PPI.23200608&amp;isFromPublicArea=True&amp;isModal=False</t>
  </si>
  <si>
    <t>OPSP-CREO-0033-2023</t>
  </si>
  <si>
    <t>MILTON MAURICIO CASTRO LEON</t>
  </si>
  <si>
    <r>
      <t xml:space="preserve">DESARROLLAR LAS SIGUIENTES ACTIVIDADES DE MARKETING PARA EL PERIODO 2023-I EN EL CENTRO PARA LA REGIONALIZACIÓN DE LA EDUCACIÓN Y LAS OPORTUNIDADES-CREO :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t>
    </r>
    <r>
      <rPr>
        <b/>
        <sz val="10"/>
        <color theme="1"/>
        <rFont val="Arial"/>
        <family val="2"/>
      </rPr>
      <t>PARÁGRAFO</t>
    </r>
    <r>
      <rPr>
        <sz val="10"/>
        <color theme="1"/>
        <rFont val="Arial"/>
        <family val="2"/>
      </rPr>
      <t xml:space="preserve"> </t>
    </r>
    <r>
      <rPr>
        <b/>
        <sz val="10"/>
        <color theme="1"/>
        <rFont val="Arial"/>
        <family val="2"/>
      </rPr>
      <t xml:space="preserve">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</si>
  <si>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https://community.secop.gov.co/Public/Tendering/ContractNoticePhases/View?PPI=CO1.PPI.23235679&amp;isFromPublicArea=True&amp;isModal=False</t>
  </si>
  <si>
    <r>
      <t xml:space="preserve">Valor Salario Minimo en pesos </t>
    </r>
    <r>
      <rPr>
        <b/>
        <sz val="8"/>
        <color rgb="FFFF0000"/>
        <rFont val="Calibri"/>
        <family val="2"/>
        <scheme val="minor"/>
      </rPr>
      <t>(2022)</t>
    </r>
  </si>
  <si>
    <t>CA-VAD-0001-2023</t>
  </si>
  <si>
    <t>INVERSORA INMOBILIARIA SANTA MARTA SAS</t>
  </si>
  <si>
    <t>ARRENDAMIENTO USO Y GOCE DE TRECE 13 LOCALES COMERCIALES, UBICADOS EN LA CALLE 14 AVENIDA DEL LIBERTADOR N 15117, CENTRO COMERCIAL VILLA COUNTRY DE LA CIUDAD DE SANTA MARTA.</t>
  </si>
  <si>
    <t>2023/01/20</t>
  </si>
  <si>
    <t>2023/12/31</t>
  </si>
  <si>
    <t>WILBERTO GALVIS SANTOS</t>
  </si>
  <si>
    <t>https://community.secop.gov.co/Public/Tendering/ContractNoticePhases/View?PPI=CO1.PPI.22664488&amp;isFromPublicArea=True&amp;isModal=False</t>
  </si>
  <si>
    <t>CA-VAD-0002-2023</t>
  </si>
  <si>
    <t>CRISTINA AHUMADA MELENDEZ</t>
  </si>
  <si>
    <t>ARRENDAMIENTO DE UN LOTE UBICADO EN EL CERRO ZIRUMA, KILOMETRO 3 VIA QUE DE SANTA MARTA CONDUCA AL RODADER CON EL FIN DE INSTALAR UN TRANSMISOR Y LAS ANTENAS DE LA EMISORA DE LA UNIVERSIDAD DEL MAGDALENA.</t>
  </si>
  <si>
    <t>WILSON PACHECO OALACIO</t>
  </si>
  <si>
    <t>https://community.secop.gov.co/Public/Tendering/ContractNoticePhases/View?PPI=CO1.PPI.22969535&amp;isFromPublicArea=True&amp;isModal=False</t>
  </si>
  <si>
    <t>CDO-VAD-0003-2023</t>
  </si>
  <si>
    <t>CONSTRUSOCIAL S.A.S</t>
  </si>
  <si>
    <t>OBRAS CIVILES PARA LA CONSTRUCCION DEL AULA ABIERTA DE FISIOLOGiA DEL EJERCICIO. ACONDICIONAMIENTO FlSICO EN EL DEPORTE, GIMNASIA Y CALISTENIA. DE LA UNIVERSIDAD DEL MAGDALENA</t>
  </si>
  <si>
    <t>HECTOR VARGAS CARDONA</t>
  </si>
  <si>
    <t>https://community.secop.gov.co/Public/Tendering/ContractNoticePhases/View?PPI=CO1.PPI.23189803&amp;isFromPublicArea=True&amp;isModal=False</t>
  </si>
  <si>
    <t>NO HA INICIADO</t>
  </si>
  <si>
    <t>CSM-VAD-0004-2023</t>
  </si>
  <si>
    <t>INTERLUD S.A.S</t>
  </si>
  <si>
    <t>SUMINISTRO Y LA ENTREGA DE MAXIMO DOS MIL CIENTO SESENTA (2160) ALMUERZOS Y DOS MIL CIENTO SESENTA (2160) REFRIGERIOS DIARIOS, DIRIGIDO A ESTUDIANTES QUE HAYAN SIDO SELECCIONADOS EN LA CONVOCATORIA DEL PROGRAMA DE ALMUERZOS Y REFRIGERIOS GRATUITOS DE UNIMAGDALENA CON CONDICION SOCIOECONOMICA CLASIFICADA COMO SIN ESTRATO YESTRATOS DEL 1 AL 3; YESTUDIANTES BENEFICIARIOS DEL PROGRAMA "TALENTO MAGDALENA"</t>
  </si>
  <si>
    <t>JESUS SUESCUN ARREGOCES</t>
  </si>
  <si>
    <t>https://community.secop.gov.co/Public/Tendering/ContractNoticePhases/View?PPI=CO1.PPI.23216922&amp;isFromPublicArea=True&amp;isModal=False</t>
  </si>
  <si>
    <t>CPS-VAD-0005-2023</t>
  </si>
  <si>
    <t>ALF TECHNOLOGIES SAS</t>
  </si>
  <si>
    <t>SERVICIO DE LICENCIAMIENTO DE LOS PRODUCTOS MICROSOFT PARA EQUIPOS DE COMPUTO Y SERVIDORES DE LA UNIVERSIDAD DEL MAGDALENA</t>
  </si>
  <si>
    <t>HILDEMAR QUINTANA</t>
  </si>
  <si>
    <t>PENDIENTE</t>
  </si>
  <si>
    <t>https://community.secop.gov.co/Public/Tendering/ContractNoticePhases/View?PPI=CO1.PPI.23550982&amp;isFromPublicArea=True&amp;isModal=False</t>
  </si>
  <si>
    <t>OSM-VAD-0001-2023</t>
  </si>
  <si>
    <t>MARCO LOPEZ SIERRA</t>
  </si>
  <si>
    <t>LA PRESENTE ORDEN TIENE POR OBJETO, EL SUMINISTRO DE ALIMENTOS PREPARADOS Y BEBIDAS PARA SER ENTREGADOS EN LAS INSTALACIONES DE LA UNIVERSIDAD. LA PROPUESTA HACE PARTE INTEGRAL DE LA PRESENTE ORDEN.</t>
  </si>
  <si>
    <t>ALFA JAIMES</t>
  </si>
  <si>
    <t>https://community.secop.gov.co/Public/Tendering/ContractNoticePhases/View?PPI=CO1.PPI.23304146&amp;isFromPublicArea=True&amp;isModal=False</t>
  </si>
  <si>
    <t>OPSP-VAD-0505-2023</t>
  </si>
  <si>
    <t>KATRINA MEDINA LAMBRAÑO</t>
  </si>
  <si>
    <t xml:space="preserve"> SERVICIOS PROFESIONALES INDEPENDIENTES COMO INGENIERO PESQUERO PARA ACOMPAÑAR EL DESARROLLO DEL PROYECTO BPIN 2021000100084</t>
  </si>
  <si>
    <t>ADRIANA RODRIGUEZ</t>
  </si>
  <si>
    <t>https://community.secop.gov.co/Public/Tendering/ContractNoticePhases/View?PPI=CO1.PPI.23328033&amp;isFromPublicArea=True&amp;isModal=False</t>
  </si>
  <si>
    <t>OPSP-VAD-0506-2023</t>
  </si>
  <si>
    <t>CARLOS MOSCARELLA</t>
  </si>
  <si>
    <t xml:space="preserve"> SERVICIOS PROFESIONALE SINDEPENDIENTES DE INGENIERO PESQUERO PARA ACOMPAÑAR EL DESARROLLO DEL PROYECTO BPIN 2021000100084</t>
  </si>
  <si>
    <t>https://community.secop.gov.co/Public/Tendering/ContractNoticePhases/View?PPI=CO1.PPI.23330335&amp;isFromPublicArea=True&amp;isModal=False</t>
  </si>
  <si>
    <t>OPSP-VAD-0507-2023</t>
  </si>
  <si>
    <t>KATHERINE OBEID MANJARRES</t>
  </si>
  <si>
    <t>SERVICIOS PROFESIONALES INDEPENDIENTES DE INGENIERO QUIMICO PARA ACOMPAÑAR EL DESARROLLO DEL PROYECTO BPIN 2021000100084</t>
  </si>
  <si>
    <t>https://community.secop.gov.co/Public/Tendering/ContractNoticePhases/View?PPI=CO1.PPI.23330653&amp;isFromPublicArea=True&amp;isModal=False</t>
  </si>
  <si>
    <t>OPSP-VAD-0508-2023</t>
  </si>
  <si>
    <t>ARLON FONTALVO MARTINEZ</t>
  </si>
  <si>
    <t>SERVICIOS PROFESIONALES INDEPENDIENTES DE INGENIERO PESQUERO PARA ACOMPAÑAR EL DESARROLLO DEL PROYECTO BPIN 2021000100084</t>
  </si>
  <si>
    <t>https://community.secop.gov.co/Public/Tendering/ContractNoticePhases/View?PPI=CO1.PPI.23331204&amp;isFromPublicArea=True&amp;isModal=False</t>
  </si>
  <si>
    <t>OPSP-VAD-0509-2023</t>
  </si>
  <si>
    <t>YOLANDA DURAN DIAZ</t>
  </si>
  <si>
    <t>SERVICIOS PROFESIONALES INDEPENDIENTES DE MICROBIOLOGA PARA ACOMPAÑAR EL DESARROLLO DEL PROYECTO BPIN 2021000100084</t>
  </si>
  <si>
    <t>https://community.secop.gov.co/Public/Tendering/ContractNoticePhases/View?PPI=CO1.PPI.23331257&amp;isFromPublicArea=True&amp;isModal=False</t>
  </si>
  <si>
    <t>OPSP-VAD-0510-2023</t>
  </si>
  <si>
    <t>YAHIR MENDOZA VANEGAS</t>
  </si>
  <si>
    <t xml:space="preserve"> SERVICIOS PROFESIONALES INDEPENDIENTES DE INGENIERO PESQUERO PARA ACOMPAÑAR EL DESARROLLO DEL PROYECTO BPIN 2021000100084</t>
  </si>
  <si>
    <t>CARLOS ROBLES ALGARIN</t>
  </si>
  <si>
    <t>https://community.secop.gov.co/Public/Tendering/ContractNoticePhases/View?PPI=CO1.PPI.23332059&amp;isFromPublicArea=True&amp;isModal=False</t>
  </si>
  <si>
    <t>OPSP-VAD-0511-2023</t>
  </si>
  <si>
    <t>ANDRES VALLE GONZALEZ</t>
  </si>
  <si>
    <t>SERVICIOS PROFESIONALES INDEPENDIENTES DE INGENIERO ELECTRONICO PARA ACOMPAÑAR EL DESARROLLO DEL PROYECTO BPIN 2021000100084</t>
  </si>
  <si>
    <t>https://community.secop.gov.co/Public/Tendering/ContractNoticePhases/View?PPI=CO1.PPI.23332825&amp;isFromPublicArea=True&amp;isModal=False</t>
  </si>
  <si>
    <t>OPSP-VAD-0545-2023</t>
  </si>
  <si>
    <t>SARA ELISA CRUZ BOTTO</t>
  </si>
  <si>
    <t>SERVICIOS PROFESIONALES COMO COINVESTIGADOR EN EL PROYECTO BPIN 2020000100036</t>
  </si>
  <si>
    <t>SAEKO ISABEL GAITAN IBARRA</t>
  </si>
  <si>
    <t>https://community.secop.gov.co/Public/Tendering/ContractNoticePhases/View?PPI=CO1.PPI.23547377&amp;isFromPublicArea=True&amp;isModal=False</t>
  </si>
  <si>
    <t>OPSP-VAD-0546-2023</t>
  </si>
  <si>
    <t>ZAMIR BENITEZ POLO</t>
  </si>
  <si>
    <t>https://community.secop.gov.co/Public/Tendering/ContractNoticePhases/View?PPI=CO1.PPI.23549038&amp;isFromPublicArea=True&amp;isModal=False</t>
  </si>
  <si>
    <t>OAG-VAD-0512-2023</t>
  </si>
  <si>
    <t>ANDREA BELLO MONTENEGRO</t>
  </si>
  <si>
    <t>SERVICIOS DE APOYO  A LA GESTION PARA EL DESARROLLO Y CUMPLIMIENTO DE LOS OBJETIVOS Y ACTIVIDADES DISPUESTAS EN LA MGA DEL PROYECTO BPIN 2021000100084</t>
  </si>
  <si>
    <t>https://community.secop.gov.co/Public/Tendering/ContractNoticePhases/View?PPI=CO1.PPI.23332888&amp;isFromPublicArea=True&amp;isModal=False</t>
  </si>
  <si>
    <t>ANDRES ALBERTO SANCHEZ LARA</t>
  </si>
  <si>
    <t>APOYAR EN LOS ASPECTOS LEGALES DE LA EJECUCION DE LOS PROYECTOS DE REGALIAS EJECUTADAS POR EL CENTRO DE POSGRADOS, ASESORAR JURIDICAMENTE EN LA ELABORACION DE CONVENIOS PARA LA VENTA DE SERVICIOS ACADEMICOS DEL CENTRO, PRESTAR ASESORIA Y ELABORAR LOS MODELOS DE LOS ACUERDOS ACADEMICOS EN LA CREACION DE LOS NUEVOS PROGRAMAS DE POSTGRADOS, PRESTAR ASESORIA JURIDICA AL CENTRO DE POSTGRADOS, REVISAR Y/O CORREGIR LAS RESOLUCIONES ELABORADAS EN EL CENTRO DE POSTGRADOS, REVISAR Y/O CORREGIR LAS ORDENES DE SERVICIOS PROFESIONALES ELABORADAS POR LA DEPENDENCIA, REVISAR Y/O CORREGIR LAS ORDENES DE COMPRA ELABORADAS EN EL CENTRO DE POSTGRADOS, COMPILAR Y ACTUALIZAR LAS NORMAS LEGALES, DE JURISPRUDENCIA DOCTRINA Y DE LOS CONCEPTOS QUE TENGAN RELACION CON EL AMBITO DE COMPETENCIA DEL CENTRO, RENDIR INFORMES MENSUALES, SOBRE LAS ACTIVIDADES DESARROLLADAS, EN CUMPLIMIENTO DE LA PRESENTE ORDEN DE PRESTACION DE SERVICIOS, CUMPLIR CON LOS PROCEDIMIENTOS DEL PROCESO DE GESTION DE LA CONTRATACION DEL SISTEMA INTEGRAL DE LA CALIDAD "COGUI",  VERIFICAR QUE LOS CONTRATISTAS APORTEN LAS HOJAS DE VIDA DE LA FUNCION PUBLICA Y DOCUMENTO SOPORTES, TENIENDO EN CUENTA LAS DIRECTRICES DADAS POR EL GRUPO DE CONTRATACION DE LA INSTITUCION, REVISAR EN LOS CONVENIOS QUE HA ESTABLECIDO EL CENTRO DE POSTGRADOS Y FORMACION CONTINUA, LA VIGENCIA Y PRORROGA DE LOS MISMOS, PROYECTAR LAS RESPUESTAS DE LOS DERECHOS DE PETICION Y TUTELAS, ELABORAR Y REVISAR LOS CONTRATOS DE CATEDRA, ORDENES DE PRESTACION DE SERVICIOS PROFESIONALES Y DE APOYO A LA GESTION, RESOLUCIONES DE PAGO Y REEMBOLSO, CONVENIOS Y DEMAS ACTOS ADMINISTRATIVOS QUE SE GENEREN, ABSOLVER CONSULTAS DE TIPO JURIDICO, REPRESENTAR JURIDICAMENTE A LA INSTITUCION EN LOS PROCESOS JUDICIALES Y/O ADMINISTRATIVOS QUE SE REQUIERAN, ELABORAR Y REVISAR LOS PROYECTOS DE RESOLUCION PARA LA FIRMA DEL DIRECTOR, REVISAR Y APOYAR EN LA ELABORACION DE CONVENIOS INTERINSTITUCIONALES, REVISAR Y APROBAR DOCUMENTACION EN GEDOCO</t>
  </si>
  <si>
    <t>JUANA MARIN PINEDA</t>
  </si>
  <si>
    <t>https://community.secop.gov.co/Public/Tendering/OpportunityDetail/Index?noticeUID=CO1.NTC.3869667&amp;isFromPublicArea=True&amp;isModal=False</t>
  </si>
  <si>
    <t>LUCY RAQUEL GRACIA GAMARRA</t>
  </si>
  <si>
    <t>APOYAR LA ORGANIZACION Y CARGUE DE LA INFORMACION DE CONTRATOS EN LA PLATAFORMA GEDOCO, APOYAR EN EL CARGUE DE INFORMACION DE CONTRATOS EN LA PLATAFORMA SIAOBSERVA, REALIZAR Y RENDIR INFORMES CONSERNIENTES A PLATAFORMA SIAOBSERVA, ASESORAR LA ORGANIZACION Y LOGISTICA DE LAS ACTIVIDADES RELACIONADAS CON LOS PROCESOS PARA EL FUNCIONAMIENTO DEL CENTRO DE POSTGRADOS Y FORMACION CONTINUA EN LOS PROCESOS DE CALIDAD, ASESORAR EN LA ORGANIZACION E IMPLEMENTACION EL MANUAL DE PROCESOS Y PROCEDIMIENTOS, REALIZAR LA REORGANIZACION DE LOS PROCESOS DE LOS PROGRAMAS DEL CENTRO DE POSTGRADOS Y FORMACION CONTINUA, REVISAR LOS PRESUPUESTOS PRESENTADOS PARA LA APERTURA DE DIPLOMADOS DEL CENTRO DE POSTGRADOS Y FORMACION CONTINUA, PRESENTAR LOS INFORMES REQUERIDOS DE LA PLANEACION ESTRATEGICA DEL CENTRO DE POSTGRADOS Y FORMACION CONTINUA, REALIZAR, IMPLEMENTAR Y EVALUAR EL PLAN ESTRATEGICO DEL CENTRO DE POSTGRADOS Y FORMACION CONTINUA, APOYAR EN LA ACTUALIZACION DEL MANUAL NORMAS ACADEMICAS Y ADMINISTRATIVAS PARA LA CONVIVENCIA EN LOS PROGRAMAS DE POSGRADOS</t>
  </si>
  <si>
    <t>https://community.secop.gov.co/Public/Tendering/OpportunityDetail/Index?noticeUID=CO1.NTC.3869678&amp;isFromPublicArea=True&amp;isModal=False</t>
  </si>
  <si>
    <t>MARGARITA CECILIA LABARCES ROBLES</t>
  </si>
  <si>
    <t>APOYAR EN LA ORGANIZACION DE LA DOCUMENTACION DE CONTRATACION 2023 Y ORGANIZACION DE LA DOCUMENTACION PARA PAGOS, APOYAR A LOS COORDINADORES Y DIRECTORES EN LA ELABORACION DE LA PROGRAMACION DE LOS ESPACIOS FISICOS PARA LAS CLASES DE DIPLOMADOS, ESPECIALIZACIONES Y MAESTRIAS DEL CENTRO DE POSTGRADOS Y FORMACION CONTINUA, APOYAR EN TODO LO RELACIONADO CON EL MANEJO DE EQUIPOS AUDIOVISUALES Y REQUERIMIENTOS DE CAFETERIA PARA LOS PROGRAMAS DEL CENTRO DE POSTGRADOS Y FORMACION CONTINUA, APOYAR EN LAS DECARGAS DE COMPROBANTES DE EGRESOS DEL SINAP, VERIFICAR LAS ADECUADAS CONDICIONES LOGISTICAS PARA EL DESARROLLO DE LAS ACTIVIDADES ACADEMICAS CONTEMPLADAS EN LA PROGRAMACION SEMANAL, APOYAR EN LA ACTUALIZACION DE TABLAS DOCUMENTALES DEL CENTRO DE POSTGRADOS</t>
  </si>
  <si>
    <t>https://community.secop.gov.co/Public/Tendering/OpportunityDetail/Index?noticeUID=CO1.NTC.3953953&amp;isFromPublicArea=True&amp;isModal=False</t>
  </si>
  <si>
    <t>MERCEDES NOHEMY SANTRICH MANJARRES</t>
  </si>
  <si>
    <t>APOYAR EN LA CREACION DE CUENTAS EN EL SIGEP, APOYAR EN LA VERIFICACION DE LA DOCUMENTACION CONTRACTUAL DE LOS CONTRATISTAS DEL CENTRO DE POSTGRADOS Y FORMACION CONTINUA EN EL SIGEP, APOYAR EN LA APROBACION Y CARGUE DE CONTRATOS EN LA PLATAFORMA DE SIGEP II, APOYAR EN LA ORGANIZACION Y CARGUE DE LOS MICRODISEÑOS DE LOS PROGRAMAS DE POSTGRADOS EN LA PLATAFORMA VIRTUAL, APOYAR EN LOS PROCESOS DE ACREDITACION DE LOS PROGRAMAS EXISTENTES Y ELABORACION DE LOS NUEVOS PROGRAMAS DEL CENTRO DE POSTGRADOS Y FORMACION CONTINUA, APOYAR EN LA PRESENTACION LOS INFORMES REQUERIDOS DE LA PLANEACION ESTRATEGICA DEL CENTRO DE POSTGRADOS Y FORMACION CONTINUA, APOYAR ACTIVAMENTE EN LOS PROCESOS DE AUTOEVALUACION A LOS DIRECTORES DEL PROGRAMA O AL EQUIPO DESIGNADO PARA TAL FIN, APOYAR EN LA REALIZACION, IMPLEMENTACION Y EVALUACION DEL PLAN ESTRATEGICO DEL CENTRO DE POSTGRADOS Y FORMACION CONTINUA</t>
  </si>
  <si>
    <t>https://community.secop.gov.co/Public/Tendering/OpportunityDetail/Index?noticeUID=CO1.NTC.3871971&amp;isFromPublicArea=True&amp;isModal=False</t>
  </si>
  <si>
    <t>JAIME ALONSO BAENA FERNANDEZ</t>
  </si>
  <si>
    <t>APOYAR EN LA ORGANIZACION Y SEGUIMIENTO PRESUPUESTAL DEL CENTRO DE POSTGRADOS Y TODOS LOS PROGRAMAS DE POSTGRADOS DE LA UNIVERSIDAD DEL MAGDALENA, APOYO AL AREA FINANCIERA DEL CENTRO DE POSTGRADOS Y FORMACION CONTINUA DE LA UNIVERSIDAD DEL MAGDALENA, APOYAR EN LA CONTRATACION DEL CENTRO DE POSTGRADOS, APOYAR EN LA ELABORACION Y RENDICION DE INFORMES PRESUPUESTALES, APOYAR EN LA VALIDACION Y ELABORACION DE PRESUPUESTOS, APOYAR EN LA GENERACION Y PRESENTACION DE INFORMES DE CONTRATACION, APOYAR EN LOS PROYECTOS Y CONVENIOS INTERINSTITUCIONALES PARA VENTA DE SERVICIO, APOYAR EN EL CARGE DE LA INFORMACION DEL PLAN DE ACCION DEL CENTRO DE POSTGRADOS EN LA PLATAFORMA SISPLAN, APOYAR EN LA ELABORACION Y RENDICION DE INFORMES RELACIONADOS CON LA INFORMACION CARGADA EN SISPLAN DEL PLAN DE ACCION DEL CENTRO DE POSTGRADOS</t>
  </si>
  <si>
    <t>https://community.secop.gov.co/Public/Tendering/OpportunityDetail/Index?noticeUID=CO1.NTC.3872022&amp;isFromPublicArea=True&amp;isModal=Fals</t>
  </si>
  <si>
    <t>HAROLD DE JESUS ARAQUE GARCIA</t>
  </si>
  <si>
    <t>ASESORAR EN LOS PROCESOS DE CREACION DE NUEVOS PROGRAMAS VIRTUALES DEL CENTRO DE POSTGRADOS Y FORMACION CONTINUA (MAESTRIA EN GESTION DEL TURISMO SOSTENIBLE) EN ARTICULACION CON LA OFICINA DE ASEGURAMIENTO DE LA CALIDAD, APOYAR EN LOS PROCESOS DE CARGUE Y REVISION DE LOS DOCUMENTOS NECESARIOS PARA LA SOLICITUD DE LOS REGISTROS CALIFICADOS NUEVOS (MAESTRIA EN GESTION HOSPITALARIA DE LA FACULTAD CIENCIAS DE LA SALUD) Y LAS RENOVACIONES DE PROGRAMAS, REALIZAR LA REVISION DE ESTILO, GRAMATICA Y REDACCION DE LOS DOCUMENTOS PARA SOLICITUD DE REGISTRO CALIFICADO, ORGANIZAR LAS EVIDENCIAS, ANEXOS TECNICOS Y DEMAS DOCUMENTOS QUE REQUIERA LA PLATAFORMA SACES, PARA OBTENCION DE REGISTROS CALIFICADOS, SEGUIMIENTO Y CONTROL A LOS PROGRAMAS PARA SOLICITUD DE REGISTRO CALIFICADO EN ARTICULACION CON LA OFICINA DE ASEGURAMIENTO DE LA CALIDAD, APOYAR EN LAS SOLICITUDES DE RENOVACION DE REGISTRO CALIFICADOS DE LOS PROGRAMAS ACTIVOS DEL CENTRO DE POSGRADOS Y FORMACION CONTINUA, APOYAR EN LA RECOPILACION DE INFORMACION PARA LA CREACION DE NUEVOS PROGRAMAS (CONSULTA A PAGINAS DEL GOBIERNO NACIONAL, PLANES DE GOBIERNO, PLANES DE ACCION, SNIES, OBSERVATORIO LABORAL ETC), PRESENTAR INFORMES MENSUALES DEL AVANCE DE LA CREACION DE LOS PROGRAMAS ASIGNADOS, ASISTIR A TODAS LAS REUNIONES PROGRAMADAS POR LA OFICINA DE ASEGURAMIENTO DE LA CALIDAD, LAS FACULTADES Y EL MINISTERIO DE EDUCACION CORRESPONDIENTE A CAPACITACIONES Y SOCIALIZACIONES CON RESPECTO A LA NORMATIVIDAD VIGENTE</t>
  </si>
  <si>
    <t>https://community.secop.gov.co/Public/Tendering/OpportunityDetail/Index?noticeUID=CO1.NTC.3870156&amp;isFromPublicArea=True&amp;isModal=False</t>
  </si>
  <si>
    <t>STEPHANIE PEÑARANDA MEZA</t>
  </si>
  <si>
    <t>APOYAR AL CENTRO DE POSGRADOS Y FORMACION CONTINUA EN ARTICULACION CON LA OFICINA DE ASEGURAMIENTO DE LA CALIDAD Y LAS FACULTADES LOS PROCESOS DE AUTOEVALUACION, MODIFICACION Y RENOVACION DE LOS REGISTROS CALIFICADOS DE LOS PROGRAMAS DE POSGRADOS DE LA FACULTAD DE HUMANIDADES, ESPECIALIZACION DE DERECHOS ADMINISTRATIVOS, APOYAR EN LOS PROCESOS DE CREACIÓN DE LOS PROGRAMAS NUEVOS DE DOCTORADO EN HUMANIDADES, APOYAR EN LA CREACIÓN DE PROGRAMA NUEVO EN LA MAESTRIA EN DERECHO PROCESAL Y JUSTICIA DIGITAL DE LA FACULTAD DE HUMANIDADES, APOYAR EN LA LOGÍSTICA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</si>
  <si>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https://community.secop.gov.co/Public/Tendering/OpportunityDetail/Index?noticeUID=CO1.NTC.3885910&amp;isFromPublicArea=True&amp;isModal=False</t>
  </si>
  <si>
    <t>DIANA PATRICIA LOBO OSORIO</t>
  </si>
  <si>
    <t>APOYAR EN LOS PROCESOS DE CONSTRUCCION DE LOS PROGRAMAS NUEVOS DE POSGRADOS MEDICO QUIRURGICAS (ESPECIALIZACION EN MEDICINA INTERNA Y MAESTRIA EN GESTION HOSPITALARIA), APOYO EN EL COMITE DE GESTION DE LA CALIDAD EN SALUD PARA LA HABILITACION DEL SISTEMA DE GESTION DE LA CALIDAD A LAS UNIDADES QUE PRESTAN SERVICIOS DE SALUD EN LA UNIVERSIDAD DEL MAGDALENA, LABORATORIO DE BIOLOGIA MOLECULAR, PROGRAMA DE ATENCION SICOLOGICA, SERVICIO DE BIENESTAR UNIVERSITARIO, CENTRO DE INNOVACION EN SALUD, Y DEMAS ACTIVIDADES DEL SISTEMA DE GESTION DE GARANTIA DE LA CALIDAD EN SERVICIOS DE SALUD DE LA UNIVERSIDAD DEL MAGDALENA, ASISTENCIA A LOS EVENTOS PROGRAMADOS POR LA RED COLOMBIANA DE POSGRADOS,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CREACION Y AUTOEVALUACION, CAPACITACIONES Y SOCIALIZACIONES CON RESPECTO A LA NORMATIVIDAD VIGENTE,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</si>
  <si>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ÁNGELA ROMERO CÁRDENAS</t>
  </si>
  <si>
    <t>YADIRA MARIA CABAS AGUILAR</t>
  </si>
  <si>
    <t>APOYAR EN LA ORGANIZACION DE LOS ESPACIOS FISICOS DE LOS DIPLOMADOS, ESPECIALIZACIONES Y MAESTRIAS Y DOCTORADOS DEL CENTRO DE POSTGRADOS Y FORMACION CONTINUA, APOYO EN LA ATENCION DE LOS USUARIOS DEL CENTRO DE POSTGRADOS Y FORMACION CONTINUA, APOYAR EN LA REALIZACION DE LLAMADAS PARA LAS PERSONAS DE LAS BASES DE DATOS DE POSTGRADOS, APOYO LOGISTICO EN LOS EVENTOS Y SESIONES EDUCATIVAS REALIZADOS POR EL CENTRO DE POSTGRADOS Y FORMACION CONTINUA, SUMINISTRAR INFORMACION Y MOTIVAR A LOS ESTUDIANTES EN LOS ULTIMOS SEMESTRES DE LAS UNIVERSIDADES DE LA REGION, APOYAR EN LA ORGANIZACION DE LOS PROCESOS DE MERCADEO Y MARKETING</t>
  </si>
  <si>
    <t>https://community.secop.gov.co/Public/Tendering/OpportunityDetail/Index?noticeUID=CO1.NTC.3872030&amp;isFromPublicArea=True&amp;isModal=False</t>
  </si>
  <si>
    <t>SANDRA MARIA GAMARRA PINEDA</t>
  </si>
  <si>
    <t>APOYAR EN LA LOGISTICA DE LOS EVENTOS ACADÉMICOS, ACTIVIDADES DE AUTOEVALUACION Y PLANES DE MEJORAMIENTO DEL PROGRAMA DE POSGRADOS DE LA FACULTAD DE CIENCIAS DE LA EDUCACION, APOYAR AL CENTRO DE POSGRADOS Y FORMACION CONTINUA EN ARTICULACION CON LA OFICINA DE ASEGURAMIENTO DE LA CALIDAD LOS PROCESOS DE AUTOEVALUACION, MODIFICACION Y RENOVACION DE LOS REGISTROS CALIFICADOS DE LOS PROGRAMAS DE POSGRADOS DE LA FACULTAD DE CIENCIAS DE LA EDUCACION (MAESTRIA EN ENSEÑANZA DEL LENGUAJE Y LA LENGUA CASTELLANA, MAESTRIA EN ENSEÑANZA DE LAS MATEMATICAS, DOCTORADO EN CIENCIAS DE LA EDUCACION,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</si>
  <si>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JOSÉ MANUEL PACHECO RICAURTE</t>
  </si>
  <si>
    <t>https://community.secop.gov.co/Public/Tendering/OpportunityDetail/Index?noticeUID=CO1.NTC.3871983&amp;isFromPublicArea=True&amp;isModal=False</t>
  </si>
  <si>
    <t>CLAUDIA PATRICIA ILLIDGE BUITRAGO</t>
  </si>
  <si>
    <t>APOYAR EN LA REALIZACION DE VISITAS A EMPRESAS, INFORMANDO Y MOTIVANDO A ESTUDIANTES EN LOS ULTIMOS SEMESTRES DE LAS UNIVERSIDADES DE LA REGION Y PUBLICO EN GENERAL, APOYAR EN LAS ACTIVIDADES RELACIONADAS CON ESTABLECER RELACIONES Y CONVENIOS CON EMPRESAS DEL SECTOR PUBLICO Y SECTOR PRIVADO EN APOYO EN LA ELABORACION DE ESTO A TRAVES DE PLANIFICACION DE VISITAS COMERCIALES, SEGUIMIENTO Y CONTROL, APOYAR EN LOS PROCESOS DE CONSTRUCCION DE LOS PROGRAMAS DE POSGRADOS DE MAESTRIA Y DOCTORADOS,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</si>
  <si>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https://community.secop.gov.co/Public/Tendering/OpportunityDetail/Index?noticeUID=CO1.NTC.3873422&amp;isFromPublicArea=True&amp;isModal=False</t>
  </si>
  <si>
    <t>NATALIA CAMILA OSORIO MARIN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</si>
  <si>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(MAESTRIA EN ADMINISTRACION, ESPECIALIZACION EN GERENCIA DE MERCADEO, ESPECIALIZACION EN ALTA GERENCIA, ESPECIALIZACION EN FORMULACION Y GESTION INTEGRAL DE PROYECTOS,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</si>
  <si>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RAFAEL ROIMAN GARCIA LUNA</t>
  </si>
  <si>
    <t>https://community.secop.gov.co/Public/Tendering/OpportunityDetail/Index?noticeUID=CO1.NTC.3873426&amp;isFromPublicArea=True&amp;isModal=False</t>
  </si>
  <si>
    <t>GENITH ISABEL GARZON ALVAREZ</t>
  </si>
  <si>
    <t>APOYAR LOS TRABAJOS RELATIVOS A LA GESTORIA DE COBRANZA Y RECUPERACION DE CARTERA CONSISTENTES EN EL LEVANTAMIENTO, VERIFICACION, DEPURACION, CONSOLIDACION Y COBRO DE LAS OBLIGACIONES EN MORA DE LOS CREDITOS EDUCATIVOS QUE CONCEDE UNIMAGDALENA A LOS EDUCANDOS DEL CENTRO DE POSTGRADOS Y FORMACION CONTINUA SEGUN LAS CONDICIONES ESTABLECIDAS EN LA REGLAMENTACION DEL SISTEMA DE FINANCIACION DE MATRICULAS DE LA ALMA MATER, APOYAR EN LA ATENCION AL PUBLICO CON CARTERA MOROSA EN COBRO PRE JURIDICO Y/O JURIDICO, APOYAR EN LA ELABORACION DE VOLANTES DE CONSIGNACION PARA EL PAGO DE LAS CUOTAS MENSUALES (RECAUDO VIGENCIAS ANTERIORES), INTIMAR AL PAGO A LOS DEUDORES Y CODEUDORES MOROSOS, MEDIANTE LA ELABORACION Y ENVIO DE NOTIFICACIONES Y/O COMUNICACIONES A SU DOMICILIO REAL Y LABORAL, LLAMADAS TELEFONICAS, VISITAS PERSONALES Y CUALQUIER OTRO MEDIO EFICAZ PARA COMUNICAR AL DEUDOR Y CODEUDOR DE SU SITUACION; DE ESTAS ACTIVIDADES, SE LLEVARA UN CONTROL VERIFICABLE DE ESTAS ACTIVIDADES PREFERENCIALMENTE EN CUADROS DE EXCEL, ELABORAR Y VERIFICAR LA SUSCRIPCION DE LOS ACUERDOS DE PAGO QUE SE LOGRE CON LOS DEUDORES Y CODEUDORES Y HACERLE SEGUIMIENTO, ACTUALIZAR LOS DATOS DE CONTACTO DE LOS DEUDORES Y CODEUDORES QUE LOGRE CONSOLIDAR Y REPORTARLOS A UNIMAGDALENA, APOYAR EN LA EXPEDICION DE CERTIFICACIONES RELACIONADAS CON LAS OBLIGACIONES COBRADAS Y REQUERIDAS POR LOS DEUDORES Y/O CODEUDORES, DIAGNOSTICAR Y REPORTAR LOS CREDITOS QUE NO PUDO RECUPERAR, EJECUTAR LOS PROCEDIMIENTOS COGUI RELACIONADAS CON LAS ACTIVIDADES DESARROLLADAS, REALIZAR INFORMES DETALLADO DEL RESULTADO Y CONCLUSIONES DE LA COBRANZA REALIZADA, LOS CONVENIOS DE PAGO FIRMADOS Y LAS DEMANDAS PRESENTADAS, DONDE SE INCLUIRA UNA RELACION DE LOS TRAMITES ADELANTADOS INDICANDO EN QUE ESTADO SE ENCUENTRA CADA COBRO, CONVENIO O PROCESO PRESENTADO, APLICAR ENCUESTAS DE SATISFACCION, ORGANIZAR, RELACIONAR Y ENTREGAR PARA SU ARCHIVO TODA LA DOCUMENTACION QUE GENERE EL DESARROLLO DE SUS ACTIVIDADES PARA EL ARCHIVO DE GESTION</t>
  </si>
  <si>
    <t>https://community.secop.gov.co/Public/Tendering/OpportunityDetail/Index?noticeUID=CO1.NTC.3873430&amp;isFromPublicArea=True&amp;isModal=False</t>
  </si>
  <si>
    <t>MIGUEL ANTONIO SILVA ARRIETA</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</si>
  <si>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PSICOLOGIA CLINICA, JURIDICA Y FORENSE), APOYAR EN LA CREACION DE NUEVOS PROGRAMAS MEDICO - QUIRURGICAS EN ESPECILAIZACION EN GINECOLOGIA,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</si>
  <si>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https://community.secop.gov.co/Public/Tendering/OpportunityDetail/Index?noticeUID=CO1.NTC.3873577&amp;isFromPublicArea=True&amp;isModal=False</t>
  </si>
  <si>
    <t>DARY LUZ FONTALVO MUÑOZ</t>
  </si>
  <si>
    <t>APOYAR EN LA ATENCION DE LOS USUARIOS DEL CENTRO DE POSTGRADOS Y FORMACION CONTINUA, APOYAR EN LA DIGITACION DE LA CONTRATACION DE AÑOS ANTERIORES PARA SER REPORTADA AL SISTEMA IMPLEMENTADO POR LA UNIVERSIDAD LLAMADO GEDOCO, APOYAR EN LA REALIZACION DE LLAMADAS A LAS PERSONAS DE LAS BASES DE DATOS DEL CENTRO DE POSTGRADOS, APOYAR EN LA LOGISTICA DE LOS EVENTOS VIRTUALES, PRESENCIALES Y SESIONES EDUCATIVAS REALIZADOS POR EL CENTRO DE POSTGRADOS Y FORMACION CONTINUA, APOYAR EN LA ENTREGA DE INFORMACION DE LA OFERTA ACADEMICA DEL CENTRO DE POSGRADOS Y MOTIVAR A LOS ESTUDIANTES EN LOS ULTIMOS SEMESTRES DE LAS UNIVERSIDADES DE LA REGION Y A NIVEL NACIONAL PARA QUE INGRESE A LOS POSGRADOS DE LA UNIVERSIDAD DEL MAGDALENA, APOYAR EN LA ORGANIZACION DE LOS PROCESOS DE MERCADEO Y MARKETING</t>
  </si>
  <si>
    <t>https://community.secop.gov.co/Public/Tendering/OpportunityDetail/Index?noticeUID=CO1.NTC.3929349&amp;isFromPublicArea=True&amp;isModal=False</t>
  </si>
  <si>
    <t>LUIS CARLOS MENDOZA BERMUDEZ</t>
  </si>
  <si>
    <t>APOYAR EN LOS PROCESOS DE CREACION DE LOS PROGRAMAS NUEVOS DE DOCTORADO DE LA FACULTAD EMPRESARIALES (DOCTORADO GESTION ECONOMIA Y DESARROLLO) DEL CENTRO DE POSGRADOS Y FORMACION CONTINUA, REALIZAR LA REVISION DE ESTILO, GRAMATICA Y REDACCION DE LOS DOCUMENTOS PARA SOLICITUD DE REGISTRO CALIFICADO, DESARROLLAR EN LAS PLANTILLAS DEFINIDAS POR EL MINISTERIO DE EDUCACION LA ESTRUCTURA DE LOS PROGRAMAS DE POSGRADOS A VIRTUALIZAR SEGUN LAS CONDICIONES DE CALIDAD DESCRITAS EN LA NORMATIVIDAD VIGENTE, APOYO EN LA ORGANIZACION DE LAS EVIDENCIAS Y ANEXOS TECNICOS PARA EL CARGUE DE LOS DOCUMENTOS EN EL SACES, APOYAR AL CENTRO DE POSGRADOS Y FORMACION CONTINUA EN ARTICULACION CON LA OFICINA DE ASEGURAMIENTO DE LA CALIDAD Y LAS FACULTADES LOS PROCESOS DE MODIFICACION Y RENOVACION DE LOS REGISTROS CALIFICADOS DE LOS PROGRAMAS DE POSGRADOS, ASISTIR A TODAS LAS REUNIONES PROGRAMADAS POR LA OFICINA DE ASEGURAMIENTO DE LA CALIDAD, LAS FACULTADES Y EL MINISTERIO DE EDUCACION CORRESPONDIENTE A CAPACITACIONES Y SOCIALIZACIONES CON RESPECTO A LA NORMATIVIDAD VIGENTE, ORGANIZAR LAS EVIDENCIAS Y DEMAS DOCUMENTOS QUE REQUIERAN LOS PROGRAMAS A VIRTUALIZAR PARA EL CARGUE EN EL APLICATIVO SACES DE LOS PROGRAMAS DE POSGRADOS ASIGNADOS (CONSULTA A PAGINAS DEL GOBIERNO NACIONAL, PLANES DE GOBIERNO, PLANES DE ACCION, SNIES, OBSERVATORIO LABORAL, NORMATIVIDAD INTERNA ETC), PRESENTAR INFORMES MENSUALES DEL AVANCE DE LA CREACION DE LOS PROGRAMAS ASIGNADOS</t>
  </si>
  <si>
    <t>https://community.secop.gov.co/Public/Tendering/OpportunityDetail/Index?noticeUID=CO1.NTC.3886025&amp;isFromPublicArea=True&amp;isModal=False</t>
  </si>
  <si>
    <t>BIATNETT ELIANA CAMPO HUGUETT</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</si>
  <si>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EN EPIDEMIOLOGIA),  APOYAR EN LA CREACION DE PROGRAMAS NUEVOS MEDICO – QUIRURGICAS EN ESPECIALIZACION EN CIRUGIA,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</si>
  <si>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https://community.secop.gov.co/Public/Tendering/OpportunityDetail/Index?noticeUID=CO1.NTC.3885860&amp;isFromPublicArea=True&amp;isModal=False</t>
  </si>
  <si>
    <t>JAVIER ALONSO MARTINEZ CUVIDES</t>
  </si>
  <si>
    <t>APOYAR EN LA FORMULACIÓN, PRESENTACION Y LEGALIZACION DE PROYECTOS DE REGALIAS QUE SE POSTULEN Y SE APRUEBEN POR MINCIENCIAS PARA SER SUPERVISADOS POR LA DIRECCION DEL CENTRO DE POSGRADOS Y FORMACION CONTINUA, 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CREACION DE NUEVOS PROGRAMAS DEL CENTRO DE POSGRADOS EN ARTICULACION CON LA OFICINA ASEGURAMIENTO DE LA CALIDAD, APOYO EN EL SEGUIMIENTO ADMINISTRATIVO Y FINANCIERO DEL PROYECTO BPIN 2019000100048 "FORMACION DE CAPITAL HUMANO DE ALTO NIVEL UNIVERSIDAD DEL MAGDALENA", CONVOCATORIA BECAS DE EXCELENCIA DOCTORADO DEL BICENTENARIO, APOYAR EN LA PRESENTACION DE INFORMES AL DNP Y OFICINA DE PLANEACION DE UNIMAGDALENA CON RESPECTO A LA EJECUCION MENSUAL DE LOS PROYECTOS A CARGO DEL CENTRO DE POSGRADOS Y FORMACION CONTINUA, APOYAR EN LA BUSQUEDA DE INFORMACION EN LAS PLATAFORMAS DEL OBSERVATORIO LABORAL, SNIES PARA LA CREACION DE NUEVOS PROGRAMAS DEL CENTRO DE POSGRADOS Y FORMACION CONTINUA, REVISAR EL ESTILO Y LA GRAMATICA DE LOS DOCUMENTOS, TABLAS, PLANTILLAS Y ANEXOS TECNICOS QUE REQUIERA EL MINISTERIO DE EDUCACION PARA LA RADICACION DE NUEVOS PROGRAMAS DE POSGRADOS</t>
  </si>
  <si>
    <t>ANETH RIVAS CASTRO</t>
  </si>
  <si>
    <t>https://community.secop.gov.co/Public/Tendering/OpportunityDetail/Index?noticeUID=CO1.NTC.3929482&amp;isFromPublicArea=True&amp;isModal=False</t>
  </si>
  <si>
    <t>ALBERTO EDUARDO DUARTE FLOREZ</t>
  </si>
  <si>
    <t>APOYAR EN EL SEGUIMIENTO ACADEMICO Y FINANCIERO DE LOS BENEFICIARIOS DEL PROYECTO "FORMACION DE CAPITAL HUMANO DE ALTO NIVEL DE FORMACION II CONVOCATORIA UNIVERSIDAD DEL MAGDALENA" CON BPIN2020000100480 FCTEL DEPARTAMENTO DEL MAGDALENA Y CESAR, APOYAR AL CENTRO DE POSGRADOS Y FORMACION CONTINUA EN ARTICULACION CON LA OFICINA DE ASEGURAMIENTO DE LA CALIDAD Y LAS FACULTADES LOS PROCESOS DE AUTOEVALUACION, MODIFICACION Y RENOVACION DE LOS REGISTROS CALIFICADOS DE LOS PROGRAMAS DE POSGRADOS DE LA FACULTAD DE CIENCIA EMPRESARIALES Y ECONOMICAS, APOYAR EN LA CREACION DE NUEVOS PROGRAMAS DEL CENTRO DE POSGRADOS EN ARTICULACION CON LA OFICINA ASEGURAMIENTO DE LA CALIDAD, APOYAR EN LA SUPERVISION DEL PROYECTO "FORMACION DE CAPITAL HUMANO DE ALTO NIVEL II CONVOCATORIA UNIVERSIDAD DEL MAGDALENA" CON BPIN2020000100480 FCTEL DEPARTAMENTO DEL MAGDALENA Y CESAR REFERENTE AL MANEJO DEL APLICATIVO GESPROY 3,0 DEL DNP, APOYAR EN EL CARGUE DE LA PROGRAMACION, CONTRATACION, EJECUCION Y REVISION DE ALERTAS GENERADAS EN EL APLICATIVO GESPROY 3,0 CORRESPONDIENTE AL PROYECTO BPIN2020000100480, APOYAR EN LA GESTION DEL ARCHIVO DIGITAL Y FISICO EN CARPETAS DE TODA LA INFORMACION CORRESPONDIENTE A CADA BENEFICIARIO DEL PROYECTO QUE DEN CUENTA DE LA EJECUCION DEL PROYECTO "FORMACION DE CAPITAL HUMANO DE ALTO NIVEL II CONVOCATORIA UNIVERSIDAD DEL MAGDALENA" CON BPIN2020000100480 FCTEL DEPARTAMENTO DEL MAGDALENA Y CESAR, APOYAR EN LA REALIZACION DE LOS INFORMES MENSUALES DEL PROYECTO PARA ENVIAR A LA OFICINA DE PLANEACION UNIMAGDALENA, ACOMPAÑAR EN LA ASISTENCIA A TODAS LAS REUNIONES, CAPACITACIONES Y SOCIALIZACIONES PROGRAMADAS POR UNIMAGDALENA, MINCIENCIAS Y EL DNP</t>
  </si>
  <si>
    <t>https://community.secop.gov.co/Public/Tendering/OpportunityDetail/Index?noticeUID=CO1.NTC.3929490&amp;isFromPublicArea=True&amp;isModal=False</t>
  </si>
  <si>
    <t>JOHANA BARROS PEREZ</t>
  </si>
  <si>
    <t>DILZO RAFAEL RADA CANTILLO</t>
  </si>
  <si>
    <t>REALIZAR Y ASESORAR TODO LO REFERENTE AL DISEÑO Y PUBLICIDAD PARA EL MEJORAMIENTO DE LA IMAGEN DEL CENTRO DE POSGRADOS Y FORMACION CONTINUA, ELABORAR TODO LO REFERENTE A LA IDENTIDAD CORPORATIVA DEL CENTRO DE POSGRADOS, REALIZAR TODO LO REFERENTE AL DISEÑO DEL ARTE GRAFICO DE LOS PROGRAMAS DEL CENTRO DE POSGRADOS Y FORMACION CONTINUA, CREAR LOS DISEÑOS DE LA PUBLICIDAD DE LOS PROGRAMAS EXISTENTES Y DE LOS NUEVOS PROGRAMAS DEL CENTRO DE POSGRADOS Y FORMACION CONTINUA, REALIZAR LOS INTROS INTERACTIVOS DE LOS CURSOS VIRTUALES, DISEÑAR LAS ACTIVIDADES INTERACTIVAS DE LOS MATERIALES DE ESTUDIO DE TODOS LOS MODULOS DE LOS PROGRAMAS VIRTUALES, DETERMINAR Y CREAR TODA LA PUBLICIDAD AUDIOVISUAL DE LOS PROGRAMAS EXISTENTES Y DE LOS NUEVOS PROGRAMAS DEL CENTRO DE POSGRADOS Y FORMACION CONTINUA, CREAR TODOS LOS DISEÑOS DE LA PUBLICIDAD SOBRE EL DISEÑO WEB Y DE APPS, REALIZAR TODAS LA CREACIONES DE LAS ANIMACIONES 2D Y 3D CON REFERENCIA DE LOS PROGRAMAS EXISTENTES Y DE LOS NUEVOS PROGRAMAS DEL CENTRO DE POSGRADOS Y FORMACION CONTINUA, APOYAR ACTIVAMENTE EN LOS PROCESOS DE PUBLICIDAD Y MERCADEO O AL EQUIPO DESIGNADO PARA TAL FIN</t>
  </si>
  <si>
    <t>https://community.secop.gov.co/Public/Tendering/OpportunityDetail/Index?noticeUID=CO1.NTC.3973910&amp;isFromPublicArea=True&amp;isModal=False</t>
  </si>
  <si>
    <t>RIDET DELFINA SANJUANELO GUZMAN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</si>
  <si>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(ESPECIALIZACION EN FINANZA, ESPECIALIZACION EN GESTION PARA EL DESARROLLO TERRITORIAL Y MAESTRIA EN DESARROLLO TERRITORIAL,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PÁGINAS DEL GOBIERNO NACIONAL, PLANES DE GOBIERNO, PLANES DE ACCION, SNIES, OBSERVATORIO LABORAL, NORMATIVIDAD INTERNA ETC), RENDIR INFORMES MENSUALES A LA DIRECCION DEL CENTRO DE POSGRADOS ACERCA DE LOS PROCESOS DE AUTOEVALUACION DE LOS PROGRAMAS ASIGNADOS Y DEMAS ACTIVIDADES, SEGUIMIENTO A PROYECTOS DE POSGRADOS</t>
  </si>
  <si>
    <t>https://community.secop.gov.co/Public/Tendering/OpportunityDetail/Index?noticeUID=CO1.NTC.3985501&amp;isFromPublicArea=True&amp;isModal=False</t>
  </si>
  <si>
    <t>MIGUEL ANGEL DURAN GOMEZ</t>
  </si>
  <si>
    <t>APOYAR EN LA REALIZACION DE VISITAS A EMPRESAS DE LA REGION, APOYAR EN LAS ACTIVIDADES RELACIONADAS CON ESTABLECER RELACIONES Y CONVENIOS CON EMPRESAS DEL SECTOR PUBLICO Y SECTOR PRIVADO, APOYO EN LA ELABORACION DE ESTO A TRAVES DE PLANIFICACION DE VISITAS COMERCIALES, SEGUIMIENTO Y CONTROL</t>
  </si>
  <si>
    <t>https://community.secop.gov.co/Public/Tendering/OpportunityDetail/Index?noticeUID=CO1.NTC.3985338&amp;isFromPublicArea=True&amp;isModal=False</t>
  </si>
  <si>
    <t>CLAUDIA MARCELA CLARO ZARAZA</t>
  </si>
  <si>
    <t>APOYAR EN EL CARGUE DE LA DOCUMENTACION E INFORMACION EN LA PLATAFORMA GEDOCO, ALIMENTAR EN LA BASE DATOS E INFORMACION NECESARIA EN LO REFERENTE LA CONTRATACION NECESARIA EN LOS ORGANOS DE CONTROL, APOYAR EN LA VERIFICACION DE LA DOCUMENTACION CONTRACTUAL DE LOS CONTRATISTAS DEL CENTRO DE POSTGRADOS Y FORMACION CONTINUA</t>
  </si>
  <si>
    <t>https://community.secop.gov.co/Public/Tendering/OpportunityDetail/Index?noticeUID=CO1.NTC.3991056&amp;isFromPublicArea=True&amp;isModal=False</t>
  </si>
  <si>
    <t>BIVIANA AMADOR OROZCO</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</si>
  <si>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NUEVOS PROGRAMAS MEDICO - QUIRURGICAS EN ESPECIALIZACION EN PEDIATRIA</t>
  </si>
  <si>
    <t>https://community.secop.gov.co/Public/Tendering/OpportunityDetail/Index?noticeUID=CO1.NTC.3990674&amp;isFromPublicArea=True&amp;isModal=False</t>
  </si>
  <si>
    <t>ERIKA DE JESUS LOPEZ ESTRADA</t>
  </si>
  <si>
    <t>APOYO A LA SUPERVISION PARA SEGUIMIENTO ADMINISTRATIVO Y FINANCIERO DE LOS PROYECTOS BPIN2019000100048 "FORMACION DE CAPITAL HUMANO DE ALTO NIVEL UNIVERSIDAD DEL MAGDALENA NACIONAL" Y BPIN 2020000100480 "FORMACION DE CAPITAL HUMANO DE ALTO NIVEL II CONVOCATORIA UNIVERSIDAD DEL MAGDALENA" CONVOCATORIA BECAS DE EXCELENCIA DOCTORAL DEL BICENTENARIO, APOYAR EN LA PRESENTACION DE INFORMES AL DNP Y OFICINA DE PLANEACION DE UNIMAGDALENA CON RESPECTO A LA EJECUCION MENSUAL DE LOS PROYECTOS BPIN2019000100048 "FORMACION DE CAPITAL HUMANO DE ALTO NIVEL UNIVERSIDAD DEL MAGDALENA NACIONAL", Y BPIN 2020000100480 "FORMACION CAPITAL HUMANO DE ALTO NIVEL II CONVOCATORIA UNIVERSIDAD DEL MAGDALENA", A CARGO DEL CENTRO DE POSGRADOS Y FORMACION CONTINUA, APOYO EN EL CARGUE DE INFORMACION DE AVANCES DE EJECUCION DE LOS PROYECTOS EN EL APLICATIVO GESPROY DE LOS PROYECTOS BPIN 2019000100048 "FORMACION DE CAPITAL HUMANO DE ALTO NIVEL UNIVERSIDAD DEL MAGDALENA NACIONAL", Y BPIN 2020000100480 "FORMACION DE CAPITAL HUMANO DE ALTO NIVEL II CONVOCATORIA UNIVERSIDAD DEL MAGDALENA", ASISTENCIA A TODAS LAS REUNIONES CONVOCADAS POR LAS VICERRECTORIAS DE LA UNIVERSIDAD DEL MAGDALENA Y LOS ENTES DE CONTROL, APOYO EN LA GENERACION DE INFORMES DE LOS PROYECTOS BPIN 2019000100048 "FORMACION DE CAPITAL HUMANO DE ALTO NIVEL UNIVERSIDAD DEL MAGDALENA NACIONAL", Y BPIN 2020000100480 "FORMACION DE CAPITAL HUMANO DE ALTO NIVEL II CONVOCATORIA UNIVERSIDAD DEL MAGDALENA", PARA LOS ENTES DE CONTROL, MANTENER ACTUALIZADO LOS ARCHIVOS DIGITALES DE LA EJECUCION ADMINISTRATIVA Y FINANCIERA DE LOS PROYECTOS BPIN 2019000100048 "FORMACION DE CAPITAL HUMANO DE ALTO NIVEL UNIVERSIDAD DEL MAGDALENA NACIONAL", Y BPIN 2020000100480 "FORMACION DE CAPITAL HUMANO DE ALTO NIVEL II CONVOCATORIA UNIVERSIDAD DEL MAGDALENA", ATENDER TODAS LAS CONSULTAS Y SOLICITUDES POR PARTE DE LOS BECARIOS DE LOS PROYECTOS BPIN 2019000100048 "FORMACION DE CAPITAL HUMANO DE ALTO NIVEL UNIVERSIDAD DEL MAGDALENA NACIONAL", Y BPIN 2020000100480 "FORMACION DE CAPITAL HUMANO DE ALTO NIVEL II CONVOCATORIA UNIVERSIDAD DEL MAGDALENA", APOYAR EN LA ORGANIZACIÓN DE LA INFORMACIÓN, ORGANIZACIÓN Y LOGÍSTICA DE LAS REUNIONES DE PRESENTACION DE INFORMES DE CIERRE DE SEMESTRE CON LA UNIVERSIDAD DEL MAGDALENA Y COLFUTUROS</t>
  </si>
  <si>
    <t>https://community.secop.gov.co/Public/Tendering/OpportunityDetail/Index?noticeUID=CO1.NTC.4005577&amp;isFromPublicArea=True&amp;isModal=False</t>
  </si>
  <si>
    <t>OPSP-CPF-001-2023</t>
  </si>
  <si>
    <t>OPSP-CPF-002-2023</t>
  </si>
  <si>
    <t>OAG-CPF-003-2023</t>
  </si>
  <si>
    <t>OAG-CPF-004-2023</t>
  </si>
  <si>
    <t>OPSP-CPF-005-2023</t>
  </si>
  <si>
    <t>OPSP-CPF-006-2023</t>
  </si>
  <si>
    <t>OPSP-CPF-007-2023</t>
  </si>
  <si>
    <t>OPSP-CPF-008-2023</t>
  </si>
  <si>
    <t>OAG-CPF-009-2023</t>
  </si>
  <si>
    <t>OPSP-CPF-010-2023</t>
  </si>
  <si>
    <t>OPSP-CPF-011-2023</t>
  </si>
  <si>
    <t>OPSP-CPF-012-2023</t>
  </si>
  <si>
    <t>OPSP-CPF-013-2023</t>
  </si>
  <si>
    <t>OPSP-CPF-014-2023</t>
  </si>
  <si>
    <t>OAG-CPF-015-2023</t>
  </si>
  <si>
    <t>OPSP-CPF-016-2023</t>
  </si>
  <si>
    <t>OPSP-CPF-017-2023</t>
  </si>
  <si>
    <t>OPSP-CPF-018-2023</t>
  </si>
  <si>
    <t>OPSP-CPF-019-2023</t>
  </si>
  <si>
    <t>OPSP-CPF-020-2023</t>
  </si>
  <si>
    <t>OPSP-CPF-021-2023</t>
  </si>
  <si>
    <t>OPSP-CPF-022-2023</t>
  </si>
  <si>
    <t>OAG-CPF-023-2023</t>
  </si>
  <si>
    <t>OAG-CPF-024-2023</t>
  </si>
  <si>
    <t>OPSP-CPF-025-2023</t>
  </si>
  <si>
    <t>OAG-CPF-026-2023</t>
  </si>
  <si>
    <t>HOTEL GRAN MARINA SAS</t>
  </si>
  <si>
    <t>SERVICIO DE HOSPEDAJE Y ALIMENTACION EN LA CIUDAD DE SANTA MARTA PARA CONFERENCISTAS, VISITANTES E INVITADOS ESPECIALES EN EL MARCO DE LAS ACTIVIDADES ACADEMICAS QUE SE DESARROLLAN EN LA UNIVERSIDAD DEL MAGDALENA, DURANTE LA VIGENCIA 2023. EL SERVICIO DE HOSPEDAJE DEBE INCLUIR HABITACION CON AIRE ACONDICIONADO, DUCHA CON AGUA CALIENTE, CONEXION A RED WIFI Y LA ALIMENTACION DEBE INCLUIR DESAYUNO, ALMUERZO Y CENA EN PORCIONES PARA ADULTOS.</t>
  </si>
  <si>
    <t>2023/02/06</t>
  </si>
  <si>
    <t>2023/02/07</t>
  </si>
  <si>
    <t>ALICIA ESTHER CASTRO VILLEGAS</t>
  </si>
  <si>
    <t>https://community.secop.gov.co/Public/Tendering/OpportunityDetail/Index?noticeUID=CO1.NTC.3956017&amp;isFromPublicArea=True&amp;isModal=False</t>
  </si>
  <si>
    <t>STANZIA SANTA MARTA S.A.S BEST WESTERN PLUS SANTA MARTA HOTEL</t>
  </si>
  <si>
    <t>2023/02/13</t>
  </si>
  <si>
    <t>2023/02/14</t>
  </si>
  <si>
    <t>https://community.secop.gov.co/Public/Tendering/OpportunityDetail/Index?noticeUID=CO1.NTC.4001519&amp;isFromPublicArea=True&amp;isModal=False</t>
  </si>
  <si>
    <t>OPS-VAC-0001-2023</t>
  </si>
  <si>
    <t>OPS-VAC-0002-2023</t>
  </si>
  <si>
    <t>PRESTACIÓN DE SERVICIO</t>
  </si>
  <si>
    <t>ADALBERTO  DUICA BARRERA</t>
  </si>
  <si>
    <t>PRESTAR LOS SERVICIOS PROFESIONALES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</si>
  <si>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 xml:space="preserve">ANA CAMARGO VELÁSQUEZ </t>
  </si>
  <si>
    <t>https://community.secop.gov.co/Public/Tendering/OpportunityDetail/Index?noticeUID=CO1.NTC.3834187&amp;isFromPublicArea=True&amp;isModal=true&amp;asPopupView=true</t>
  </si>
  <si>
    <t>MANUEL ALEJANDRO UMAÑA GRANADOS</t>
  </si>
  <si>
    <t>PRESTAR LOS SERVICIOS PROFESIONALES COMO ABOGADO EN LA VICERRECTORÍA DE INVESTIGACIÓN EL CONTRATISTA SE COMPROMETE A PRESTAR ASESORÍA Y ORIENTACIÓN EN MATERIA JURÍDICA EN EL ÁREA DE CONTRATACIÓN ESTATAL EN LOS PROYECTOS Y CONVENIOS A CARGO DE LA VICERRECTORÍA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EN LA REVISIÓN ELABORACIÓN Y VALIDACIÓN DE LOS ACTOS ADMINISTRATIVOS QUE SE REQUIERA EXPEDIR POR EL DESPACHO DEL VICERRECTOR Y LOS DIRECTORES DE LAS UNIDADES CTEI</t>
  </si>
  <si>
    <t>https://community.secop.gov.co/Public/Tendering/OpportunityDetail/Index?noticeUID=CO1.NTC.3834478&amp;isFromPublicArea=True&amp;isModal=true&amp;asPopupView=true</t>
  </si>
  <si>
    <t>MONICA ISABEL CALDERON SOLANO</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</si>
  <si>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t>
  </si>
  <si>
    <t>https://community.secop.gov.co/Public/Tendering/OpportunityDetail/Index?noticeUID=CO1.NTC.3834272&amp;isFromPublicArea=True&amp;isModal=true&amp;asPopupView=true</t>
  </si>
  <si>
    <t>LIZETH CAROLINA LOZANO VASQUEZ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</si>
  <si>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t>
  </si>
  <si>
    <t>https://community.secop.gov.co/Public/Tendering/OpportunityDetail/Index?noticeUID=CO1.NTC.3834650&amp;isFromPublicArea=True&amp;isModal=true&amp;asPopupView=true</t>
  </si>
  <si>
    <t>MABEL ELIANA ORDOÑEZ AGAMEZ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</si>
  <si>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COADYUVAR EN LA PROYECCIÓN DE LAS ÓRDENES DE GASTO Y FORMATOS AUTORIZADAS POR LA INSTITUCIÓN</t>
  </si>
  <si>
    <t>https://community.secop.gov.co/Public/Tendering/OpportunityDetail/Index?noticeUID=CO1.NTC.3834810&amp;isFromPublicArea=True&amp;isModal=true&amp;asPopupView=true</t>
  </si>
  <si>
    <t>RAY JESUS FANDIÑO GARCIA</t>
  </si>
  <si>
    <t>https://community.secop.gov.co/Public/Tendering/OpportunityDetail/Index?noticeUID=CO1.NTC.3834713&amp;isFromPublicArea=True&amp;isModal=true&amp;asPopupView=true</t>
  </si>
  <si>
    <t>ANGIE CAROLINA SERNA CARVAJAL</t>
  </si>
  <si>
    <t>https://community.secop.gov.co/Public/Tendering/OpportunityDetail/Index?noticeUID=CO1.NTC.3834680&amp;isFromPublicArea=True&amp;isModal=true&amp;asPopupView=true</t>
  </si>
  <si>
    <t xml:space="preserve">MARIO ANDRES NAVARRO TANO </t>
  </si>
  <si>
    <t>https://community.secop.gov.co/Public/Tendering/OpportunityDetail/Index?noticeUID=CO1.NTC.3835013&amp;isFromPublicArea=True&amp;isModal=true&amp;asPopupView=true</t>
  </si>
  <si>
    <t>LUIS FRANCISCO SIMMONS MARIN</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</si>
  <si>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</si>
  <si>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 xml:space="preserve">ANAFLORA  JIMENEZ  DE  LA  HOZ </t>
  </si>
  <si>
    <t>https://community.secop.gov.co/Public/Tendering/OpportunityDetail/Index?noticeUID=CO1.NTC.3834586&amp;isFromPublicArea=True&amp;isModal=true&amp;asPopupView=true</t>
  </si>
  <si>
    <t>ANGELICA MARIA CORTES MARTINEZ</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</si>
  <si>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GESTIONAR LA PARTICIPACIÓN DE LA EDITORIAL EN FERIAS NACIONALES E INTERNACIONALES APOYAR EN LA ELABORACIÓN Y ENTREGA DE LOS DIVERSOS INFORMES QUE SOLICITAN LAS DEPENDENCIAS DE LA INSTITUCIÓN RELACIONADAS CON LAS ACTIVIDADES DE LA EDITORIAL</t>
  </si>
  <si>
    <t>DEWAR  ENRIQUE  LOPEZ  MORGAN</t>
  </si>
  <si>
    <t>https://community.secop.gov.co/Public/Tendering/OpportunityDetail/Index?noticeUID=CO1.NTC.3835022&amp;isFromPublicArea=True&amp;isModal=true&amp;asPopupView=true</t>
  </si>
  <si>
    <t>KEISY PAOLA MIRANDA ALVAREZ</t>
  </si>
  <si>
    <t>PRESTAR LOS SERVICIOS PROFESIONALES EN LA EDITORIAL UNIMAGDALENA EL CONTRATISTA SE COMPROMETE A APOYAR EN LOS TRÁMITES ADMINISTRATIVOS FINANCIEROS Y DE EJECUCIÓN PRESUPUESTAL DE LA EDITORIAL APOYAR EN LAS VENTAS Y DISTRIBUCIÓN DE LAS OBRAS DE LA EDITORIAL APOYAR CON EL SEGUIMIENTO Y GESTIÓN DEL ARCHIVO FÍSICO Y DIGITAL DE LAS OBRAS Y COMUNICACIONES DE LA EDITORIAL GESTIONAR EL INVENTARIO FÍSICO Y DIGITAL DE LAS OBRAS DE LA EDITORIAL APOYAR CON LA FACTURACIÓN Y SEGUIMIENTO DE PAGO DE FACTURAS EMITIDAS POR LA EDITORIAL</t>
  </si>
  <si>
    <t>ALIX SAIRIS RAMOS FUENTES</t>
  </si>
  <si>
    <t>https://community.secop.gov.co/Public/Tendering/OpportunityDetail/Index?noticeUID=CO1.NTC.3835161&amp;isFromPublicArea=True&amp;isModal=true&amp;asPopupView=true</t>
  </si>
  <si>
    <t>ANA MILENA LAGOS TOBIAS</t>
  </si>
  <si>
    <t>PRESTAR LOS SERVICIOS PROFESIONALES EN LA EDITORIAL UNIMAGDALENA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</si>
  <si>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JORGE MARIO ORTEGA IGLESIAS</t>
  </si>
  <si>
    <t>https://community.secop.gov.co/Public/Tendering/OpportunityDetail/Index?noticeUID=CO1.NTC.3843172&amp;isFromPublicArea=True&amp;isModal=true&amp;asPopupView=true</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</si>
  <si>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</si>
  <si>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</si>
  <si>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https://community.secop.gov.co/Public/Tendering/OpportunityDetail/Index?noticeUID=CO1.NTC.3843679&amp;isFromPublicArea=True&amp;isModal=true&amp;asPopupView=true</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</si>
  <si>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</si>
  <si>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</si>
  <si>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ANA KARINA ÁLVAREZ ESPINOZA</t>
  </si>
  <si>
    <t>https://community.secop.gov.co/Public/Tendering/OpportunityDetail/Index?noticeUID=CO1.NTC.3845006&amp;isFromPublicArea=True&amp;isModal=true&amp;asPopupView=true</t>
  </si>
  <si>
    <t>ANGIE PAOLA MONTERO LAGOS</t>
  </si>
  <si>
    <t>PRESTAR LOS SERVICIOS PROFESIONALES EN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</si>
  <si>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MARYURIS CHARRIS POLO</t>
  </si>
  <si>
    <t>https://community.secop.gov.co/Public/Tendering/OpportunityDetail/Index?noticeUID=CO1.NTC.3842592&amp;isFromPublicArea=True&amp;isModal=true&amp;asPopupView=true</t>
  </si>
  <si>
    <t>FANNY TATIANA GONZALEZ GAVIRIA</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</si>
  <si>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</si>
  <si>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https://community.secop.gov.co/Public/Tendering/OpportunityDetail/Index?noticeUID=CO1.NTC.3845262&amp;isFromPublicArea=True&amp;isModal=true&amp;asPopupView=true</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</si>
  <si>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</si>
  <si>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</si>
  <si>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https://community.secop.gov.co/Public/Tendering/OpportunityDetail/Index?noticeUID=CO1.NTC.3845521&amp;isFromPublicArea=True&amp;isModal=true&amp;asPopupView=true</t>
  </si>
  <si>
    <t>ANISBETH DE JESUS DAZA PADILLA</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</si>
  <si>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</si>
  <si>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https://community.secop.gov.co/Public/Tendering/OpportunityDetail/Index?noticeUID=CO1.NTC.3842769&amp;isFromPublicArea=True&amp;isModal=true&amp;asPopupView=true</t>
  </si>
  <si>
    <t>LUZ ESTEFANIA CADENA WILCHES</t>
  </si>
  <si>
    <t>PRESTAR LOS SERVICIOS PROFESIONALES EN LA DIRECCIÓN DE TRANSFERENCIA DEL CONOCIMIENTO Y PROPIEDAD INTELECTUAL DE LA VICERRECTORÍA DE INVESTIGACIÓN EL CONTRATISTA SE COMPROMETE A APOYAR EN ACTIVIDADES DE ENTRENAMIENTO Y CAPACITACIONES PARA LA FORMACIÓN EN MATERIA DE PROPIEDAD INTELECTUAL APOYAR LOS EJERCICIOS DE BÚSQUEDA Y ANÁLISIS DE INFORMACIÓN TECNOLÓGICA PROPIEDAD INDUSTRIAL EN BASES DE DATOS DE PROPIEDAD INTELECTUAL BRINDAR APOYO A LA REALIZACIÓN DEL EJERCICIO DE IDENTIFICACIÓN DE ACTIVOS DE PROPIEDAD INTELECTUAL SUSCEPTIBLES DE PROTECCIÓN Y TRANSFERENCIA CON LOS GRUPOS DE INVESTIGACIÓN DE LA UNIVERSIDAD DEL MAGDALENA</t>
  </si>
  <si>
    <t>JORGE LUIS REYES CARREÑO</t>
  </si>
  <si>
    <t>https://community.secop.gov.co/Public/Tendering/OpportunityDetail/Index?noticeUID=CO1.NTC.3844438&amp;isFromPublicArea=True&amp;isModal=true&amp;asPopupView=true</t>
  </si>
  <si>
    <t>CLINTON ALBERTO RAMIREZ CONTRERAS</t>
  </si>
  <si>
    <t>PRESTAR LOS SERVICIOS PROFESIONALES EN LA EDITORIAL UNIMAGDALENA EL CONTRATISTA SE COMPROMETE A APOYAR A LA EDICIÓN DE LAS PUBLICACIONES REALIZADAS POR LA EDITORIAL UNIMAGDALENA ACOMPAÑAMIENTO A LOS AUTORES DE OBRAS SOMETIDAS A LA EDITORIAL EN EL PROCESO DE AJUSTES Y MODIFICACIONES SOLICITADAS POR LOS PARES EVALUADORES Y LA REVISIÓN DE ESTILO COADYUVAR EN LA REVISIÓN Y APROBACIÓN DE LA PRUEBA DURA FINAL DE LAS PUBLICACIONES DE LA EDITORIAL APOYAR EN LA REVISIÓN DE PROCESOS DE DIAGRAMACIÓN DE LAS PUBLICACIONES DE LA EDITORIAL APOYAR EN LOS EVENTOS ACADÉMICOS Y CULTURALES QUE REALICE LA EDITORIAL</t>
  </si>
  <si>
    <t>DANA CABALLERO NAVARRO</t>
  </si>
  <si>
    <t>https://community.secop.gov.co/Public/Tendering/OpportunityDetail/Index?noticeUID=CO1.NTC.3845228&amp;isFromPublicArea=True&amp;isModal=true&amp;asPopupView=true</t>
  </si>
  <si>
    <t>ANDRES FELIPE MORENO TORO</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</si>
  <si>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AFICHES BROCHOURE TARJETAS PENDONES VOLANTES PLEGABLES BANNERS BACKINGS BOTONES ESTANDARTES VALLAS MEMBRETES</t>
  </si>
  <si>
    <t>https://community.secop.gov.co/Public/Tendering/OpportunityDetail/Index?noticeUID=CO1.NTC.3845268&amp;isFromPublicArea=True&amp;isModal=true&amp;asPopupView=true</t>
  </si>
  <si>
    <t>OSCAR ALONSO HIDALGO MONTOYA</t>
  </si>
  <si>
    <t>PRESTAR LOS SERVICIOS PROFESIONALES EN LA DIRECCIÓN DE GESTIÓN DEL CONOCIMIENTO EL CONTRATISTA SE COMPROMETE A ASESORAR A LA VICERRECTORÍA DE INVESTIGACIÓN Y LA DIRECCIÓN DE GESTIÓN DEL CONOCIMIENTO EN EL ANÁLISIS FORMULACIÓN Y PRESENTACIÓN DE LAS PROPUESTAS DE INVESTIGACIÓN QUE PARTICIPAN EN LAS CONVOCATORIAS DEL PLAN BIENAL DE LA ASCTEI DEL SGR 2021 2022 QUE SE ENCUENTREN VIGENTES AL CIERRE DE LA OPS ASESORAR A LOS LÍDERES E INVESTIGADORES DE LOS PROYECTOS EN LA METODOLOGÍA FORMULACIÓN Y ESTRUCTURACIÓN DE PROPUESTAS DE PROYECTOS A SER PRESENTADAS EN LAS CONVOCATORIAS DEL PLAN BIENAL DE LA ASCTEI DEL SGR 2021 2022 QUE SE ENCUENTREN VIGENTES AL CIERRE DE LA OPS</t>
  </si>
  <si>
    <t>https://community.secop.gov.co/Public/Tendering/OpportunityDetail/Index?noticeUID=CO1.NTC.3845631&amp;isFromPublicArea=True&amp;isModal=true&amp;asPopupView=true</t>
  </si>
  <si>
    <t>JENIFER PAOLA CANTILLO CEVERICHE</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</si>
  <si>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APOYO EN REVISIÓN DE DOCUMENTACIÓN COMO CARTAS DE AVAL MODELOS DE GOBERNANZA PRESUPUESTOS Y DEMÁS ANEXOS PARA LAS CONVOCATORIAS DEL SISTEMA GENERAL DE REGALÍAS SGR</t>
  </si>
  <si>
    <t>https://community.secop.gov.co/Public/Tendering/OpportunityDetail/Index?noticeUID=CO1.NTC.3845848&amp;isFromPublicArea=True&amp;isModal=true&amp;asPopupView=true</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</si>
  <si>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</si>
  <si>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</si>
  <si>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MANUEL ENRIQUE TABORDA MARTÍNEZ</t>
  </si>
  <si>
    <t>https://community.secop.gov.co/Public/Tendering/OpportunityDetail/Index?noticeUID=CO1.NTC.3845852&amp;isFromPublicArea=True&amp;isModal=true&amp;asPopupView=true</t>
  </si>
  <si>
    <t>ROSANA CASTRO BROCHERO</t>
  </si>
  <si>
    <t>PRESTAR LOS SERVICIOS PROFESIONALES EN LA DIRECCIÓN DE GESTIÓN DEL CONOCIMIENTO DGC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</si>
  <si>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https://community.secop.gov.co/Public/Tendering/OpportunityDetail/Index?noticeUID=CO1.NTC.3855509&amp;isFromPublicArea=True&amp;isModal=true&amp;asPopupView=true</t>
  </si>
  <si>
    <t>VANYRA VANESSA MARTINEZ RAMOS</t>
  </si>
  <si>
    <t>JUAN CARLOS VARGAS RUIZ</t>
  </si>
  <si>
    <t>https://community.secop.gov.co/Public/Tendering/OpportunityDetail/Index?noticeUID=CO1.NTC.3855728&amp;isFromPublicArea=True&amp;isModal=true&amp;asPopupView=true</t>
  </si>
  <si>
    <t>MARINA LUZ VILLAZON TURIZO</t>
  </si>
  <si>
    <t>PRESTAR LOS SERVICIOS PROFESIONALES EN LA DIRECCIÓN DE GESTIÓN DEL CONOCIMIENTO DGC DE LA UNIVERSIDAD DEL MAGDALENA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</si>
  <si>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https://community.secop.gov.co/Public/Tendering/OpportunityDetail/Index?noticeUID=CO1.NTC.3855759&amp;isFromPublicArea=True&amp;isModal=true&amp;asPopupView=true</t>
  </si>
  <si>
    <t>JULIETH OSORIO DE LA HOZ</t>
  </si>
  <si>
    <t>https://community.secop.gov.co/Public/Tendering/OpportunityDetail/Index?noticeUID=CO1.NTC.3856062&amp;isFromPublicArea=True&amp;isModal=true&amp;asPopupView=true</t>
  </si>
  <si>
    <t>LUIS  FELIPE MARQUEZ LORA</t>
  </si>
  <si>
    <t>PRESTAR LOS SERVICIOS PROFESIONALES COMO PROFESIONAL EN DISEÑO GRÁFICO EN LA EDITORIAL UNIMAGDALENA EL CONTRATISTA SE COMPROMETE A ELABORACIÓN DE LA DIAGRAMACIÓN DEL DIVERSO MATERIAL QUE PUBLICA LA EDITORIAL UNIMAGDALENA LIBROS REVISTAS BOLETINES CARTILLAS DOCUMENTOS INSTITUCIONALES AJUSTAR LOS TEXTOS EN VERSIÓN ELECTRÓNICA CUANDO SE REALICE LA REVISIÓN FINAL AL MACHOTE DEL TEXTO DESCRIBIR LAS ESPECIFICACIONES TÉCNICAS QUE TIENE CADA LIBRO Y REVISTA INSTITUCIONAL PARA SER ENVIADAS A LAS DISTINTAS EMPRESAS ENCARGADAS DE IMPRESIÓN DE LOS TEXTOS</t>
  </si>
  <si>
    <t>https://community.secop.gov.co/Public/Tendering/OpportunityDetail/Index?noticeUID=CO1.NTC.3856271&amp;isFromPublicArea=True&amp;isModal=true&amp;asPopupView=true</t>
  </si>
  <si>
    <t>STELLA JUDITH SALAS SALAZAR</t>
  </si>
  <si>
    <t>https://community.secop.gov.co/Public/Tendering/OpportunityDetail/Index?noticeUID=CO1.NTC.3855464&amp;isFromPublicArea=True&amp;isModal=true&amp;asPopupView=true</t>
  </si>
  <si>
    <t>ANA CECILIA RODRIGUEZ PERTUZ</t>
  </si>
  <si>
    <t>PRESTAR LOS SERVICIOS PROFESIONALES COMO PROFESIONAL EN LA EDITORIAL UNIMAGDALENA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</si>
  <si>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GERARDO LUIS ANGULO CUENTAS</t>
  </si>
  <si>
    <t>https://community.secop.gov.co/Public/Tendering/OpportunityDetail/Index?noticeUID=CO1.NTC.3856010&amp;isFromPublicArea=True&amp;isModal=true&amp;asPopupView=true</t>
  </si>
  <si>
    <t>JEYNNER KEVIN PAEZ VELEZ</t>
  </si>
  <si>
    <t>PRESTAR LOS SERVICIOS PROFESIONALES COMO PROFESIONAL EN DISEÑO GRÁFICO EN LA EDITORIAL UNIMAGDALENA EL CONTRATISTA SE COMPROMETE A LA ELABORACIÓN DE LA DIAGRAMACIÓN DEL DIVERSO MATERIAL LIBROS REVISTAS BOLETINES CARTILLAS QUE PUBLICA LA EDITORIAL UNIMAGDALENA AJUSTAR LOS TEXTOS EN VERSIÓN ELECTRÓNICA CUANDO SE REALICE LA REVISIÓN FINAL AL MACHOTE DE LA OBRA ENTREGA DE LA VERSIÓN DIGITAL DE LOS LIBROS APOYO EN LA ELABORACIÓN DE PIEZAS PUBLICITARIAS DE EVENTOS DE LA EDITORIAL</t>
  </si>
  <si>
    <t>https://community.secop.gov.co/Public/Tendering/OpportunityDetail/Index?noticeUID=CO1.NTC.3856201&amp;isFromPublicArea=True&amp;isModal=true&amp;asPopupView=true</t>
  </si>
  <si>
    <t>JENNY LICETH MACHADO VIDES</t>
  </si>
  <si>
    <t>PRESTAR LOS SERVICIOS PROFESIONALES EN LA VICERRECTORÍA DE INVESTIGACIÓN PARA FORTALECER LOS PROCESOS DE APROPIACIÓN SOCIAL DEL CONOCIMIENTO CON NUEVAS FORMAS DE TRANSFERENCIA Y DIVULGACIÓN DEL CONOCIMIENTO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t>
  </si>
  <si>
    <t>EDUINO CARBONÓ DE LA HOZ</t>
  </si>
  <si>
    <t>https://community.secop.gov.co/Public/Tendering/OpportunityDetail/Index?noticeUID=CO1.NTC.3856058&amp;isFromPublicArea=True&amp;isModal=true&amp;asPopupView=true</t>
  </si>
  <si>
    <t>ANA CAROLINA RAMOS BOTTO</t>
  </si>
  <si>
    <t>PRESTAR LOS SERVICIOS PROFESIONALES EN LA VICERRECTORÍA DE INVESTIGACIÓN EL CONTRATISTA SE COMPROMETE A APOYAR EN LA PLANEACIÓN DE LOS EVENTOS ACADÉMICOS CIENTÍFICOS CULTURALES Y ARTÍSTICOS EN LAS CUALES PARTICIPE Y O REALICE LA VICERRECTORÍA DE INVESTIGACIÓN APOYO EN LA PLANEACIÓN DE LAS FERIAS O FESTIVALES EN LAS CUALES PARTICIPE YO REALICE LA UNIMAGDALENA VELAR POR LA REALIZACIÓN DEL MATERIAL PUBLICITARIO QUE SE REQUIERA PARA LOS EVENTOS EN LAS CUALES PARTICIPE Y O REALICE LA VICERRECTORÍA DE INVESTIGACIÓN</t>
  </si>
  <si>
    <t>https://community.secop.gov.co/Public/Tendering/OpportunityDetail/Index?noticeUID=CO1.NTC.3856176&amp;isFromPublicArea=True&amp;isModal=true&amp;asPopupView=true</t>
  </si>
  <si>
    <t>BRAYAN DE JESUS PEÑATE CARRANZA</t>
  </si>
  <si>
    <t>https://community.secop.gov.co/Public/Tendering/OpportunityDetail/Index?noticeUID=CO1.NTC.3856192&amp;isFromPublicArea=True&amp;isModal=true&amp;asPopupView=true</t>
  </si>
  <si>
    <t>FABIAN ANDRES MARTINEZ GUERRERO</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</si>
  <si>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</si>
  <si>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CARLOS CORONADO VARGAS</t>
  </si>
  <si>
    <t>https://community.secop.gov.co/Public/Tendering/OpportunityDetail/Index?noticeUID=CO1.NTC.3864197&amp;isFromPublicArea=True&amp;isModal=true&amp;asPopupView=true</t>
  </si>
  <si>
    <t>KATHERINE JULIETH ASENCIO DOMINGUEZ</t>
  </si>
  <si>
    <t>PRESTAR LOS SERVICIOS PROFESIONALES EN EL CENTRO DE INNOVACIÓN Y EMPRENDIMIENTO DE LA VICERRECTORÍA DE INVESTIGACIÓN EL CONTRATISTA SE COMPROMETE A BRINDAR SOPORTE AL CIE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 RELACIONADOS CON LAS ACTIVIDADES REALIZADAS POR EL CIE</t>
  </si>
  <si>
    <t>https://community.secop.gov.co/Public/Tendering/OpportunityDetail/Index?noticeUID=CO1.NTC.3864385&amp;isFromPublicArea=True&amp;isModal=true&amp;asPopupView=true</t>
  </si>
  <si>
    <t>LEIDY MAECHA CHICUE</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</si>
  <si>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</si>
  <si>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https://community.secop.gov.co/Public/Tendering/OpportunityDetail/Index?noticeUID=CO1.NTC.3864459&amp;isFromPublicArea=True&amp;isModal=true&amp;asPopupView=true</t>
  </si>
  <si>
    <t>JESUS DAVID FREYLE MARQUEZ</t>
  </si>
  <si>
    <t>PRESTACIÓN DE SERVICIOS PROFESIONALES EN LA VICERRECTORÍA DE INVESTIGACIÓN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 DISEÑAR INICIATIVAS PARA LA IMPLEMENTACIÓN DE LA APROPIACIÓN SOCIAL DEL CONOCIMIENTO</t>
  </si>
  <si>
    <t>https://community.secop.gov.co/Public/Tendering/OpportunityDetail/Index?noticeUID=CO1.NTC.3864644&amp;isFromPublicArea=True&amp;isModal=true&amp;asPopupView=true</t>
  </si>
  <si>
    <t>ISABEL   MARIA CALLE SANGUINO</t>
  </si>
  <si>
    <t>PRESTAR LOS SERVICIOS PROFESIONALES EN EL GRUPO DE CONTABILIDAD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 AUTORIZADOS POR LA VICERRECTORÍA DE INVESTIGACIÓN</t>
  </si>
  <si>
    <t>https://community.secop.gov.co/Public/Tendering/OpportunityDetail/Index?noticeUID=CO1.NTC.3865170&amp;isFromPublicArea=True&amp;isModal=true&amp;asPopupView=true</t>
  </si>
  <si>
    <t>DIANA CAROLINA MORALES CERVANTES</t>
  </si>
  <si>
    <t>PRESTAR LOS SERVICIOS PROFESIONALES EN LA DIRECCIÓN DE TRANSFERENCIA DEL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 APOYAR CON EL SEGUIMIENTO Y REPORTE DE INDICADORES DE LA DIRECCIÓN DE TRANSFERENCIA DEL CONOCIMIENTO PLAN DE ACCIÓN PLAN DE DESARROLLO SNIES GREENMETRICS</t>
  </si>
  <si>
    <t>https://community.secop.gov.co/Public/Tendering/OpportunityDetail/Index?noticeUID=CO1.NTC.3865610&amp;isFromPublicArea=True&amp;isModal=true&amp;asPopupView=true</t>
  </si>
  <si>
    <t>OPSP-VIN-0042-2023</t>
  </si>
  <si>
    <t>NAIDA LUZ MONTERO LOBATO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</si>
  <si>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EL DISEÑO EJECUCIÓN Y REGISTRO DE PROCESOS DE MEDICIÓN Y EVALUACIÓN DE CAPACIDADES IDENTIFICACIÓN DE NECESIDADES Y DE OPORTUNIDADES PARA ACTIVIDADES DE INVESTIGACIÓN CREACIÓN INNOVACIÓN Y EMPRENDIMIENTO</t>
  </si>
  <si>
    <t>JORGE REYES CARREÑO</t>
  </si>
  <si>
    <t>https://community.secop.gov.co/Public/Tendering/OpportunityDetail/Index?noticeUID=CO1.NTC.3900994&amp;isFromPublicArea=True&amp;isModal=true&amp;asPopupView=true</t>
  </si>
  <si>
    <t>OPSP-VIN-0043-2023</t>
  </si>
  <si>
    <t>LIBARDO JOSE ESCOBAR TOLEDO</t>
  </si>
  <si>
    <t>PRESTAR LOS SERVICIOS PROFESIONALES EN LA DIRECCIÓN DE TRANSFERENCIA DEL CONOCIMIENTO Y PROPIEDAD INTELECTUAL DE LA VICERRECTORÍA DE INVESTIGACIÓN EL CONTRATISTA SE COMPROMETE A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COADYUVAR EN EL DISEÑO Y PARTICIPACIÓN EN ACTIVIDADES DE ENTRENAMIENTO Y CAPACITACIONES CON TEMAS DE VIGILANCIA E INTELIGENCIA CIENTÍFICA Y TECNOLÓGICA COADYUVAR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</si>
  <si>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https://community.secop.gov.co/Public/Tendering/OpportunityDetail/Index?noticeUID=CO1.NTC.3901072&amp;isFromPublicArea=True&amp;isModal=true&amp;asPopupView=true</t>
  </si>
  <si>
    <t>OPSP-VIN-0044-2023</t>
  </si>
  <si>
    <t>ELVIS ANDRES NUÑEZ MEJIA</t>
  </si>
  <si>
    <t>PRESTAR LOS SERVICIOS PROFESIONALES EN LA DIRECCIÓN DE TRANSFERENCIA DEL CONOCIMIENTO Y PROPIEDAD INTELECTUAL DE LA VICERRECTORÍA DE INVESTIGACIÓN EL CONTRATISTA SE COMPROMETE A BRINDAR APOYO A LA REALIZACIÓN DE LOS EJERCICIOS DE IDENTIFICACIÓN DE ACTIVOS DE PROPIEDAD INTELECTUAL SUSCEPTIBLES DE PROTECCIÓN Y TRANSFERENCIA CON LOS GRUPOS DE INVESTIGACIÓN APOYAR LOS EJERCICIOS DE BÚSQUEDA Y ANÁLISIS DE INFORMACIÓN TECNOLÓGICA EN BASES DE DATOS DE PROPIEDAD INTELECTUAL APOYAR EN EL DISEÑO E IMPLEMENTACIÓN DE ESTRATEGIAS PARA LA DIVULGACIÓN DE LA PROPIEDAD INTELECTUAL</t>
  </si>
  <si>
    <t>https://community.secop.gov.co/Public/Tendering/OpportunityDetail/Index?noticeUID=CO1.NTC.3901311&amp;isFromPublicArea=True&amp;isModal=true&amp;asPopupView=true</t>
  </si>
  <si>
    <t>OPSP-VIN-0045-2023</t>
  </si>
  <si>
    <t>LAURA VANESSA PERDOMO LOPEZ</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</si>
  <si>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 MONTAJE DE IMÁGENES PARA VIDEOS Y ANIMACIÓN DE CONTENIDO REQUERIDOS POR LA VICERRECTORÍA DE INVESTIGACIÓN Y SUS UNIDADES</t>
  </si>
  <si>
    <t>ELIAS GREGORIO GARCIA PEROZO</t>
  </si>
  <si>
    <t>https://community.secop.gov.co/Public/Tendering/OpportunityDetail/Index?noticeUID=CO1.NTC.3901257&amp;isFromPublicArea=True&amp;isModal=true&amp;asPopupView=true</t>
  </si>
  <si>
    <t>OPSP-VIN-0046-2023</t>
  </si>
  <si>
    <t>ROSMERY KATHERINE CRUZ O BYRNE</t>
  </si>
  <si>
    <t>PRESTAR LOS SERVICIOS PROFESIONALES EN LA DIRECCIÓN DE TRANSFERENCIA DEL CONOCIMIENTO Y PROPIEDAD INTELECTUAL DE LA VICERRECTORÍA DE INVESTIGACIÓN EL CONTRATISTA SE COMPROMETE A APOYAR LOS EJERCICIOS DE BÚSQUEDA Y ANÁLISIS DE INFORMACIÓN TECNOLÓGICA EN BASES DE DATOS DE PROPIEDAD INTELECTUAL APOYAR EN EL DISEÑO E IMPLEMENTACIÓN DE ESTRATEGIAS PARA LA DIVULGACIÓN DE LA PROPIEDAD INTELECTUAL BRINDAR SOPORTE CON LA IDENTIFICACIÓN Y RASTREO DE OPORTUNIDADES EN MATERIA DE CIENCIA TECNOLOGÍA INNOVACIÓN ARTE Y CULTURA ASÍ COMO TAMBIÉN CON LA PUBLICACIÓN DE LAS MISMAS EN EL BUSCADOR DE OPORTUNIDADES CO LAB</t>
  </si>
  <si>
    <t>https://community.secop.gov.co/Public/Tendering/OpportunityDetail/Index?noticeUID=CO1.NTC.3901686&amp;isFromPublicArea=True&amp;isModal=true&amp;asPopupView=true</t>
  </si>
  <si>
    <t>OPSP-VIN-0047-2023</t>
  </si>
  <si>
    <t>VANESSA MARGARITA MARRUGO ARROYO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</si>
  <si>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LA ACTUALIZACIÓN DE LAS MATRICES DE GRUPOS DE INVESTIGACIÓN Y CONVENIOS DE LA VIN</t>
  </si>
  <si>
    <t>https://community.secop.gov.co/Public/Tendering/OpportunityDetail/Index?noticeUID=CO1.NTC.3902329&amp;isFromPublicArea=True&amp;isModal=true&amp;asPopupView=true</t>
  </si>
  <si>
    <t>OPSP-VIN-0048-2023</t>
  </si>
  <si>
    <t>LINDA ESPERANZA ARAGON MUÑOZ</t>
  </si>
  <si>
    <t>PRESTACIÓN DE SERVICIOS PROFESIONALES EN LA VICERRECTORÍA DE INVESTIGACIÓN DE LA UNIVERSIDAD DEL MAGDALENA EL CONTRATISTA SE COMPROMETE A APOYAR EN LOS PROCESOS PRODUCCIÓN FOTOGRÁFICA PARA LAS OBRAS Y AUDIOVISUALES REQUERIDAS POR LA VICERRECTORÍA DE INVESTIGACIÓN Y SUS UNIDADE APOYAR EN LA ESCRITURA Y REVISIÓN DE GUIONES RELACIONADOS CON LAS PRODUCCIONES AUDIOVISUALES REQUERIDAS POR LA VICERRECTORÍA DE INVESTIGACIÓN Y SUS UNIDADES APOYAR EN LA EJECUCIÓN DE GRABACIONES DE IMÁGENES Y PARA LOS MATERIALES AUDIOVISUALES REQUERIDOS POR LA VICERRECTORÍA DE INVESTIGACIÓN Y SUS UNIDADES APOYAR EN LA ESCRITURA Y REVISIÓN DE GUIONES, ASÍ COMO TAMBIÉN EN LAS IDEAS DE CREACIÓN Y ORGANIZACIÓN DE EXPOSICIONES FOTOGRÁFICAS Y MUSEOGRÁFICAS DERIVADAS DE PRODUCTOS EDITORIALES REQUERIDOS POR LA VICERRECTORÍA DE INVESTIGACIÓN Y SUS UNIDADES</t>
  </si>
  <si>
    <t>https://community.secop.gov.co/Public/Tendering/OpportunityDetail/Index?noticeUID=CO1.NTC.3902399&amp;isFromPublicArea=True&amp;isModal=true&amp;asPopupView=true</t>
  </si>
  <si>
    <t>OPSP-VIN-0049-2023</t>
  </si>
  <si>
    <t>JENTHY DAVIANNA PAEZ SIERRA</t>
  </si>
  <si>
    <t>PRESTACIÓN DE SERVICIOS PROFESIONALES EN EL CENTRO DE INNOVACIÓN Y EMPRENDIMIENTO DE LA UNIVERSIDAD DEL MAGDALENA EL CONTRATISTA SE COMPROMETE A BRINDAR SOPORTE Y APOYO LOGÍSTICO A LA DIRECCIÓN DEL CIE EN EL DISEÑO Y EJECUCIÓN DE METODOLOGÍAS ACTIVIDADES DE SENSIBILIZACIÓN ASESORÍA Y FORMACIÓN ORIENTADAS AL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 Y DE LOS PÚBLICOS DE INTERÉS DEL CIE PARA LA REALIZACIÓN DE ACTIVIDADES RELACIONADAS CON EMPRENDIMIENTO</t>
  </si>
  <si>
    <t>ANGELICA LILIANA SILVA FRANCO</t>
  </si>
  <si>
    <t>https://community.secop.gov.co/Public/Tendering/OpportunityDetail/Index?noticeUID=CO1.NTC.3902463&amp;isFromPublicArea=True&amp;isModal=true&amp;asPopupView=true</t>
  </si>
  <si>
    <t>OPSP-VIN-0050-2023</t>
  </si>
  <si>
    <t>ALEJANDRA MARGARITA BALLESTAS CASAS</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</si>
  <si>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t>
  </si>
  <si>
    <t>ELIAS GARCIA PEROZO</t>
  </si>
  <si>
    <t>https://community.secop.gov.co/Public/Tendering/OpportunityDetail/Index?noticeUID=CO1.NTC.3902803&amp;isFromPublicArea=True&amp;isModal=true&amp;asPopupView=true</t>
  </si>
  <si>
    <t>OPSP-VIN-0051-2023</t>
  </si>
  <si>
    <t>JESUS DAVID RIBON RAMOS</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</si>
  <si>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COADYUVAR EN EL DISEÑO Y APLICACIÓN DE ENCUESTAS DE SATISFACCIÓN PARA MEJORAS CONTINUAS EN LOS PROCESOS DE LA GESTIÓN DE LA CIENCIA TECNOLOGÍA E INNOVACIÓN</t>
  </si>
  <si>
    <t>https://community.secop.gov.co/Public/Tendering/OpportunityDetail/Index?noticeUID=CO1.NTC.3902931&amp;isFromPublicArea=True&amp;isModal=true&amp;asPopupView=true</t>
  </si>
  <si>
    <t>OPSP-VIN-0052-2023</t>
  </si>
  <si>
    <t>CLAUDIA PATRICIA RUIZ PINO</t>
  </si>
  <si>
    <t>PRESTAR LOS SERVICIOS PROFESIONALES EN EL GRUPO DE PRESUPUESTO DE LA UNIVERSIDAD DEL MAGDALENA EN MARCO DEL PROYECTO DE INVESTIGACIÓN VISIBILIZACIÓN DE LAS CAPACIDADES QUE GENERA LA ECONOMÍA POPULAR PARA EL DESARROLLO ECONÓMICO DE COLOMBIA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VICERRECTORIA DE INVESTIGACIÓN</t>
  </si>
  <si>
    <t>ANAFLORA JIMENEZ DE LA HOZ</t>
  </si>
  <si>
    <t>https://community.secop.gov.co/Public/Tendering/OpportunityDetail/Index?noticeUID=CO1.NTC.3912901&amp;isFromPublicArea=True&amp;isModal=true&amp;asPopupView=true</t>
  </si>
  <si>
    <t>OPSP-VIN-0053-2023</t>
  </si>
  <si>
    <t>DALIANYS DE JESÚS PASTRANA MARTÍNEZ</t>
  </si>
  <si>
    <t>PRESTAR LOS SERVICIOS PROFESIONALES EN EL GRUPO DE CONTABILIDAD DE LA UNIVERSIDAD DEL MAGDALENA EN MARCO DEL PROYECTO DE INVESTIGACIÓN VISIBILIZACIÓN DE LAS CAPACIDADES QUE GENERA LA ECONOMÍA POPULAR PARA EL DESARROLLO ECONÓMICO DE COLOMBIA EL CONTRATISTA SE COMPROMETE A APOYAR AL GRUPO DE CONTABILIDAD EN LA ELABORACIÓN DE CUENTAS POR PAGAR Y OBLIGACIONES PRESUPUESTALES APOYAR AL PROFESIONAL ESPECIALIZADO DEL GRUPO DE CONTABILIDAD EN LA ELABORACIÓN DE LOS INFORMES FINANCIEROS DE AVANCES Y FINALES DE PROYECTOS APOYAR AL TÉCNICO ADMINISTRATIVO DEL GRUPO DE CONTABILIDAD EN LA ELABORACIÓN Y EXPEDICIÓN DE CERTIFICADOS DE PAZ Y SALVO DE AVANCES AUTORIZADOS POR LA VICERRECTORÍA DE INVESTIGACIÓN</t>
  </si>
  <si>
    <t xml:space="preserve">DEWAR ENRIQUE LOPEZ MORGAN </t>
  </si>
  <si>
    <t>https://community.secop.gov.co/Public/Tendering/OpportunityDetail/Index?noticeUID=CO1.NTC.3912947&amp;isFromPublicArea=True&amp;isModal=true&amp;asPopupView=true</t>
  </si>
  <si>
    <t>OPSP-VIN-0054-2023</t>
  </si>
  <si>
    <t>TAHIS ELENA ABUABARA LARA</t>
  </si>
  <si>
    <t>PRESTAR LOS SERVICIOS PROFESIONALES EN EL GRUPO DE TESORERÍA DE LA UNIVERSIDAD DEL MAGDALENA EN MARCO DEL PROYECTO DE INVESTIGACIÓN VISIBILIZACIÓN DE LAS CAPACIDADES QUE GENERA LA ECONOMÍA POPULAR PARA EL DESARROLLO ECONÓMICO DE COLOMBIA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</si>
  <si>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BERNARDO JOSÉ SAADE MEJÍA</t>
  </si>
  <si>
    <t>https://community.secop.gov.co/Public/Tendering/OpportunityDetail/Index?noticeUID=CO1.NTC.3913323&amp;isFromPublicArea=True&amp;isModal=true&amp;asPopupView=true</t>
  </si>
  <si>
    <t>OPSP-VIN-0055-2023</t>
  </si>
  <si>
    <t>JAIME ANTONIO MENDOZA DEL CASTILLO</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</si>
  <si>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REALIZACIÓN DE ACTIVIDADES DE FOMENTO Y FORTALECIMIENTO DE LA MENTALIDAD EMPRENDEDORA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</si>
  <si>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https://community.secop.gov.co/Public/Tendering/OpportunityDetail/Index?noticeUID=CO1.NTC.3913160&amp;isFromPublicArea=True&amp;isModal=true&amp;asPopupView=true</t>
  </si>
  <si>
    <t>OPSP-VIN-0056-2023</t>
  </si>
  <si>
    <t>LILIBET DEL CARMEN RUEDA SALAS</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</si>
  <si>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EJECUCIÓN DE ACTIVIDADES DE FOMENTO Y FORTALECIMIENTO DE LA INNOVACIÓN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</si>
  <si>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https://community.secop.gov.co/Public/Tendering/OpportunityDetail/Index?noticeUID=CO1.NTC.3913094&amp;isFromPublicArea=True&amp;isModal=true&amp;asPopupView=true</t>
  </si>
  <si>
    <t>OPSP-VIN-0057-2023</t>
  </si>
  <si>
    <t>JORGE LUIS BELLO DE LA HOZ</t>
  </si>
  <si>
    <t>PRESTAR LOS SERVICIOS PROFESIONALES EN LA VICERRECTORÍA DE INVESTIGACIÓN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</si>
  <si>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ELIAS GREGORIO GARCÍA PEROZO</t>
  </si>
  <si>
    <t>https://community.secop.gov.co/Public/Tendering/OpportunityDetail/Index?noticeUID=CO1.NTC.3913296&amp;isFromPublicArea=True&amp;isModal=true&amp;asPopupView=true</t>
  </si>
  <si>
    <t>OPSP-VIN-0058-2023</t>
  </si>
  <si>
    <t>HEIDY VIVIANANA PEREZ FEDRICH</t>
  </si>
  <si>
    <t>PRESTAR LOS SERVICIOS PROFESIONALES EN LA DIRECCIÓN DE GESTIÓN DEL CONOCIMIENTO EL CONTRATISTA SE COMPROMETE A APOYAR LOS PROCESOS RELACIONADOS CON LA IDENTIFICACIÓN GESTIÓN Y OBTENCIÓN DE LOS PERMISOS AMBIENTALES REQUERIDOS EN LOS PROYECTOS INTERNOS Y EXTERNOS DE LA VICERRECTORÍA DE INVESTIGACIÓN APOYAR A LA DIRECCIÓN DE GESTIÓN DEL CONOCIMIENTO EN LA ASESORÍA A INVESTIGADORES DOCENTES ESTUDIANTES Y LAS UNIDADES ORGANIZATIVAS EN LOS TEMAS RELACIONADOS CON PERMISOS AMBIENTALES APOYAR LA IDENTIFICACIÓN GESTIÓN Y OBTENCIÓN DE TRÁMITES REQUERIDOS PARA LA VIGENCIA Y ACTUALIZACIÓN DEL PERMISO MARCO DE RECOLECCIÓN OTORGADO A LA UNIVERSIDAD DEL MAGDALENA APOYAR TRÁMITES ANTE EL MINISTERIO DE AMBIENTE Y DESARROLLO SOSTENIBLE PARA LA OBTENCIÓN DE CONTRATO DE ACCESO A RECURSO GENÉTICO</t>
  </si>
  <si>
    <t>MÓNICA ZULBARÁN JIMÉNEZ</t>
  </si>
  <si>
    <t>https://community.secop.gov.co/Public/Tendering/OpportunityDetail/Index?noticeUID=CO1.NTC.3915288&amp;isFromPublicArea=True&amp;isModal=true&amp;asPopupView=true</t>
  </si>
  <si>
    <t>OPSP-VIN-0059-2023</t>
  </si>
  <si>
    <t>KEDUIN RAFAEL FERNANDEZ MONTENEGRO</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</si>
  <si>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t>
  </si>
  <si>
    <t>https://community.secop.gov.co/Public/Tendering/OpportunityDetail/Index?noticeUID=CO1.NTC.3915814&amp;isFromPublicArea=True&amp;isModal=true&amp;asPopupView=true</t>
  </si>
  <si>
    <t>OPSP-VIN-0060-2023</t>
  </si>
  <si>
    <t>YARLEMIS LORAINE COHEN RODRIGUEZ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</si>
  <si>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</si>
  <si>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https://community.secop.gov.co/Public/Tendering/OpportunityDetail/Index?noticeUID=CO1.NTC.3915647&amp;isFromPublicArea=True&amp;isModal=true&amp;asPopupView=true</t>
  </si>
  <si>
    <t>OPSP-VIN-0061-2023</t>
  </si>
  <si>
    <t>ALEX HERVE ESTRADA CAIAFA</t>
  </si>
  <si>
    <t>PRESTAR LOS SERVICIOS PROFESIONALES EN LA DIRECCIÓN DE TRANSFERENCIA DEL CONOCIMIENTO Y PROPIEDAD INTELECTUAL DE LA VICERRECTORÍA DE INVESTIGACIÓN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 APOYAR EN LA CONEXIÓN E INTERLOCUCIÓN CON LOS DIFERENTES GRUPOS DE INTERÉS EXTERNOS E INTERNOS DE LAS OPORTUNIDADES DE MOVILIZACIÓN DE RECURSOS INTERNACIONALES PARA INVESTIGACIÓN INNOVACIÓN Y EMPRENDIMIENTO</t>
  </si>
  <si>
    <t>https://community.secop.gov.co/Public/Tendering/OpportunityDetail/Index?noticeUID=CO1.NTC.3915671&amp;isFromPublicArea=True&amp;isModal=true&amp;asPopupView=true</t>
  </si>
  <si>
    <t>OPSP-VIN-0062-2023</t>
  </si>
  <si>
    <t>EDISON RAFAEL LEA CHARRIS</t>
  </si>
  <si>
    <t>PRESTACIÓN DE SERVICIOS PROFESIONALES COMO ANALISTA DE LABORATORIO EN EL CENTRO DE GENÉTICA Y BIOLOGÍA MOLECULAR DE LA UNIVERSIDAD DEL MAGDALENA EL CONTRATISTA SE COMPROMETE A COADYUVAR EN EL PROCESO DE DIAGNÓSTICO MOLECULAR DE ENFERMEDADES INFECCIOSAS REALIZANDO LAS ACTIVIDADES DESDE LA RECEPCIÓN DE LAS MUESTRAS DESEMBALAJE MARCAJE EXTRACCIÓN DE ÁCIDOS NUCLEICOS PREPARACIÓN DE MEZCLAS DE RTPCR MONTAJE DE ENSAYOS DE RTPCR EN TIEMPO REAL HASTA LA INTERPRETACIÓN VALIDACIÓN Y REPORTE DE RESULTADOS COADYUVAR EN EL PROCESO DE VIGILANCIA GENÓMICA DE PATÓGENOS DE INTERÉS EN SALUD PÚBLICA CON TÉCNICAS DE SECUENCIACIÓN DE ÚLTIMA GENERACIÓN NGS</t>
  </si>
  <si>
    <t>LYDA RAQUEL CASTRO GARCIA</t>
  </si>
  <si>
    <t>https://community.secop.gov.co/Public/Tendering/OpportunityDetail/Index?noticeUID=CO1.NTC.3915964&amp;isFromPublicArea=True&amp;isModal=true&amp;asPopupView=true</t>
  </si>
  <si>
    <t>OPSP-VIN-0063-2023</t>
  </si>
  <si>
    <t>PRICELIS PAULIN POLANCO FONTALVO</t>
  </si>
  <si>
    <t>PRESTACIÓN DE SERVICIOS PROFESIONALES EN 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COADYUVAR EN LA RECEPCIÓN Y ETIQUETADO DE MUESTRAS CLÍNICAS DILIGENCIANDO TODOS LOS FORMATOS QUE SE REQUIRIERAN PARA CUMPLIR CON LOS ESTÁNDARES DE CALIDAD DE RECEPCIÓN DE MUESTRAS</t>
  </si>
  <si>
    <t>https://community.secop.gov.co/Public/Tendering/OpportunityDetail/Index?noticeUID=CO1.NTC.3915934&amp;isFromPublicArea=True&amp;isModal=true&amp;asPopupView=true</t>
  </si>
  <si>
    <t>OPSP-VIN-0064-2023</t>
  </si>
  <si>
    <t>YEISON RENE DIAZ ARIAS</t>
  </si>
  <si>
    <t>PRESTAR LOS SERVICIOS PROFESIONALES EN LA DIRECCIÓN DE TRANSFERENCIA DEL CONOCIMIENTO Y PROPIEDAD INTELECTUAL DE LA VICERRECTORÍA DE INVESTIGACIÓN EL CONTRATISTA SE COMPROMETE A APOYAR A LA DIRECCIÓN DE TRANSFERENCIA DE CONOCIMIENTO Y PROPIEDAD INTELECTUAL EN LOS PROCESOS DE REGISTRO ANTE LA DNDA APOYAR LA ASESORÍA A LA COMUNIDAD UNIVERSITARIA PARA LA SUSCRIPCIÓN DE LOS DIFERENTES CONTRATOS DE CESIÓN DE DERECHOS PATRIMONIALES APOYAR A LA DIRECCIÓN DURANTE LA SUSCRIPCIÓN Y SEGUIMIENTO DE CONVENIOS CON INSTITUCIONES Y ENTIDADES PÚBLICAS Y PRIVADAS Y LA COMUNIDAD PARA LA TRANSFERENCIA DE CONOCIMIENTO Y TECNOLOGÍAS PRODUCTO DE LAS INVESTIGACIONES</t>
  </si>
  <si>
    <t>https://community.secop.gov.co/Public/Tendering/OpportunityDetail/Index?noticeUID=CO1.NTC.3915905&amp;isFromPublicArea=True&amp;isModal=true&amp;asPopupView=true</t>
  </si>
  <si>
    <t>OPSP-VIN-0065-2023</t>
  </si>
  <si>
    <t>AURA MARIA MENA DE LA CRUZ</t>
  </si>
  <si>
    <t>PRESTACIÓN DE SERVICIOS PROFESIONALES EN EL CENTRO DE INNOVACIÓN Y EMPRENDIMIENTO DE LA UNIVERSIDAD DEL MAGDALENA EL CONTRATISTA SE COMPROMETE A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BRINDAR SOPORTE A LA DIRECCIÓN DEL CIE EN EL DESARROLLO DE MENTORÍAS Y SEGUIMIENTO A LA EJECUCIÓN DE LAS PRÁCTICAS DE INNOVACIÓN Y EMPRENDIMIENTOS DE CREACIÓN ARTÍSTICA CULTURAL Y DE INDUSTRIAS CREATIVAS BRINDAR APOYO LOGÍSTICO Y SOPORTE A LA DIRECCIÓN DEL CIE EN LA IDENTIFICACIÓN DE PROGRAMAS Y PROYECTOS QUE FORTALEZCAN LAS INICIATIVAS DE CREACIÓN ARTÍSTICA CULTURAL INDUSTRIAS CREATIVAS E INNOVACIÓN SOCIAL EN LA COMUNIDAD UNIMAGDALENA</t>
  </si>
  <si>
    <t>https://community.secop.gov.co/Public/Tendering/OpportunityDetail/Index?noticeUID=CO1.NTC.3938982&amp;isFromPublicArea=True&amp;isModal=true&amp;asPopupView=true</t>
  </si>
  <si>
    <t>OPSP-VIN-0066-2023</t>
  </si>
  <si>
    <t>DANNA MARCELA POLO CAMARGO</t>
  </si>
  <si>
    <t>PRESTAR LOS SERVICIOS PROFESIONALES EN MARCO DEL PROYECTO DE INVESTIGACIÓN VISIBILIZACIÓN DE LAS CAPACIDADES QUE GENERA LA ECONOMÍA POPULAR PARA EL DESARROLLO ECONÓMICO DE COLOMBIA LA CONTRATISTA SE COMPROMETE A DISEÑAR LA ENCUESTA DE PERCEPCIÓN APLICADA A LOS ASISTENTES AL SIMPOSIO SOBRE ECONOMÍA POPULAR Y COMUNITARIA Y A LAS INSTITUCIONES PÚBLICAS RELACIONADAS CON EL TEMA IDENTIFICAR LOS ASISTENTES AL SIMPOSIO SOBRE ECONOMÍA POPULAR Y COMUNITARIA APLICAR EL INSTRUMENTO DE MEDICIÓN SISTEMATIZAR LOS RESULTADOS.</t>
  </si>
  <si>
    <t>EDWIN ALBERTO GUERRERO UTRIA</t>
  </si>
  <si>
    <t>https://community.secop.gov.co/Public/Tendering/OpportunityDetail/Index?noticeUID=CO1.NTC.3939356&amp;isFromPublicArea=True&amp;isModal=true&amp;asPopupView=true</t>
  </si>
  <si>
    <t>OPSP-VIN-0067-2023</t>
  </si>
  <si>
    <t>DIVA MARCELA PIAMBA TULCAN</t>
  </si>
  <si>
    <t xml:space="preserve">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 </t>
  </si>
  <si>
    <t>RICARDO ADRIAN TETE MIELES</t>
  </si>
  <si>
    <t>https://community.secop.gov.co/Public/Tendering/OpportunityDetail/Index?noticeUID=CO1.NTC.3951108&amp;isFromPublicArea=True&amp;isModal=true&amp;asPopupView=true</t>
  </si>
  <si>
    <t>OPSP-VIN-0068-2023</t>
  </si>
  <si>
    <t>GINA SOFIA MORENO CRESPO</t>
  </si>
  <si>
    <t>PRESTACIÓN DE SERVICIOS PROFESIONALES COMO LÍDER DE CALIDAD DEL CENTRO DE GENÉTICA Y BIOLOGÍA MOLECULAR EL CONTRATISTA SE COMPROMETE A COADYUVAR EN LA GESTIÓN PARA LA HABILITACIÓN DE SERVICIOS QUE SE OFERTEN EN EL CENTRO DE GENÉTICA Y REALIZAR SEGUIMIENTO A LOS SERVICIOS HABILITADOS COADYUVAR EN LA CAPACITACIÓN PERMANENTE DEL PERSONAL Y EL PUNTO DE TOMA DE MUESTRA EN BIOSEGURIDAD Y EN LOS PROCESOS DEL SISTEMA DE GESTIÓN DE LA CALIDAD DEL LABORATORIO COADYUVAR Y ASISTIR AL COORDINADOR DEL CENTRO DE GENÉTICA Y BIOLOGÍA MOLECULAR EN EL DISEÑO ELABORACIÓN DE POLÍTICAS PROCEDIMIENTOS PROTOCOLOS MANUALES GUÍAS FORMATOS Y DEMÁS DOCUMENTOS QUE SE DEFINAN DENTRO DEL ALCANCE TÉCNICO PARA EL CUMPLIMIENTO DE LOS ESTÁNDARES DE CALIDAD</t>
  </si>
  <si>
    <t>https://community.secop.gov.co/Public/Tendering/OpportunityDetail/Index?noticeUID=CO1.NTC.3951329&amp;isFromPublicArea=True&amp;isModal=true&amp;asPopupView=true</t>
  </si>
  <si>
    <t>OPSP-VIN-0069-2023</t>
  </si>
  <si>
    <t>DAVID MAURICIO GARCIA GUETTE</t>
  </si>
  <si>
    <t>PRESTACIÓN DE SERVICIOS PROFESIONALES EN ECONOMÍA PARA UN CAPÍTULO DEL LIBRO ECONOMÍA POPULAR MEDIANTE CONTRATO INTERADMINISTRATIVO NO CCE3464C2022 CELEBRADO ENTRE COLOMBIA COMPRA EFICIENTE Y LA UNIVERSIDAD DEL MAGDALENA EL CONTRATISTA SE COMPROMETE A REALIZAR LA CONSTRUCCIÓN DE UN CAPÍTULO DE LIBRO DENOMINADO LAS ECONOMÍAS POPULARES Y EL APORTE A LA PRODUCTIVIDAD PARTICIPAR EN LAS REUNIONES CON EL DIRECTOR DEL CONTRATO PARA ANALIZAR LOS AVANCES DE LA INVESTIGACIÓN</t>
  </si>
  <si>
    <t>EDWIN GUERRERO UTRIA</t>
  </si>
  <si>
    <t>https://community.secop.gov.co/Public/Tendering/OpportunityDetail/Index?noticeUID=CO1.NTC.3951185&amp;isFromPublicArea=True&amp;isModal=true&amp;asPopupView=true</t>
  </si>
  <si>
    <t>OPSP-VIN-0070-2023</t>
  </si>
  <si>
    <t>JULIANA JAVIERRE LONDOÑO</t>
  </si>
  <si>
    <t xml:space="preserve"> 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</si>
  <si>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https://community.secop.gov.co/Public/Tendering/OpportunityDetail/Index?noticeUID=CO1.NTC.3962465&amp;isFromPublicArea=True&amp;isModal=true&amp;asPopupView=true</t>
  </si>
  <si>
    <t>OPSP-VIN-0071-2023</t>
  </si>
  <si>
    <t>MARIA CAMILA HERRERA CORTINA</t>
  </si>
  <si>
    <t xml:space="preserve"> PRESTACIÓN DE SERVICIOS PROFESIONALES EN EL CENTRO DE INNOVACIÓN Y EMPRENDIMIENTO DE LA UNIVERSIDAD DEL MAGDALENA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ELABORACIÓN DE
BANCO DE PROYECTOS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</si>
  <si>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https://community.secop.gov.co/Public/Tendering/OpportunityDetail/Index?noticeUID=CO1.NTC.3962706&amp;isFromPublicArea=True&amp;isModal=true&amp;asPopupView=true</t>
  </si>
  <si>
    <t>OPSP-VIN-0072-2023</t>
  </si>
  <si>
    <t>KAREN PATRICIA CUAO ALVARADO</t>
  </si>
  <si>
    <t xml:space="preserve"> PRESTAR LOS SERVICIOS PROFESIONALES EN LA DIRECCIÓN DE TRANSFERENCIA DEL CONOCIMIENTO Y PROPIEDAD INTELECTUAL DE LA VICERRECTORÍA DE INVESTIGACIÓN EL CONTRATISTA SE COMPROMETE A APOYAR OPERATIVA Y LOGÍSTICAMENTE EN EL DESARROLLO DE LOS DIFERENTES EVENTOS DE CTEI QUE SE REALICEN DE MANERA VIRTUAL O PRESENCIAL POR PARTE DE LA VICERRECTORÍA DE INVESTIGACIÓN YO SUS UNIDADES APOYAR EN LAS ACTIVIDADES DE DIVULGACIÓN DE LOS EVENTOS DE CTEI QUE SE PRODUZCAN POR MEDIOS VIRTUALES YO DE MODO PRESENCIAL CON AUSPICIO DE LA VICERRECTORÍA DE INVESTIGACIÓN BRINDAR APOYO CON LA ARTICULACIÓN ENTRE LA VICERRECTORÍA DE INVESTIGACIÓN SUS DIRECCIONES Y LA DIRECCIÓN DE COMUNICACIONES</t>
  </si>
  <si>
    <t>https://community.secop.gov.co/Public/Tendering/OpportunityDetail/Index?noticeUID=CO1.NTC.3962813&amp;isFromPublicArea=True&amp;isModal=true&amp;asPopupView=true</t>
  </si>
  <si>
    <t>OPSP-VIN-0073-2023</t>
  </si>
  <si>
    <t>MARIA CLARA RIASCOS NIGRINIS</t>
  </si>
  <si>
    <t xml:space="preserve"> PRESTAR LOS SERVICIOS PROFESIONALES EN LA DIRECCIÓN DE TRANSFERENCIA DEL CONOCIMIENTO Y PROPIEDAD INTELECTUAL DE LA VICERRECTORÍA DE INVESTIGACIÓN EL CONTRATISTA SE COMPROMETE A APOYAR LA COORDINACIÓN LOGÍSTICA DE FOROS CONFERENCIAS SEMINARIOS Y DEMÁS EVENTOS PRESENCIALES O VIRTUALES DESTINADOS A SOCIALIZAR ACTIVIDADES DE CTEI APOYAR CON EL TRÁMITE DE LOS REQUERIMIENTOS RELACIONADOS CON LA EJECUCIÓN DE EVENTOS PROGRAMADOS DE MANERA VIRTUAL O PRESENCIAL Y CON EL ACOMPAÑAMIENTO PARA CULMINAR LOS MISMOS CON ÉXITO APOYAR CON LA BÚSQUEDA DE ITINERARIOS DE BOLETOS AÉREOS PARA LOS INVESTIGADORES DE LA UNIVERSIDAD O DE INVITADOS NACIONALES E INTERNACIONALES QUE PARTICIPEN EN EVENTOS</t>
  </si>
  <si>
    <t>https://community.secop.gov.co/Public/Tendering/OpportunityDetail/Index?noticeUID=CO1.NTC.3962729&amp;isFromPublicArea=True&amp;isModal=true&amp;asPopupView=true</t>
  </si>
  <si>
    <t>OPSP-VIN-0074-2023</t>
  </si>
  <si>
    <t>NEILA PATRICIA MACEA SMITH</t>
  </si>
  <si>
    <t xml:space="preserve"> 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</si>
  <si>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https://community.secop.gov.co/Public/Tendering/OpportunityDetail/Index?noticeUID=CO1.NTC.3963018&amp;isFromPublicArea=True&amp;isModal=true&amp;asPopupView=true</t>
  </si>
  <si>
    <t>OPSP-VIN-0075-2023</t>
  </si>
  <si>
    <t>LISA PAOLA CALDERON CAMARGO</t>
  </si>
  <si>
    <t xml:space="preserve"> PRESTAR LOS SERVICIOS PROFESIONALES COMO DISEÑADOR GRÁFICO EN LA EDITORIAL UNIMAGDALENA EL CONTRATISTA SE COMPROMETE A ELABORACIÓN DE LA DIAGRAMACIÓN DEL DIVERSO MATERIAL LIBROS REVISTAS BOLETINES CARTILLAS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</si>
  <si>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https://community.secop.gov.co/Public/Tendering/OpportunityDetail/Index?noticeUID=CO1.NTC.3971305&amp;isFromPublicArea=True&amp;isModal=true&amp;asPopupView=true</t>
  </si>
  <si>
    <t>OPSP-VIN-0076-2023</t>
  </si>
  <si>
    <t>JUAN CARLOS MONROY RODRIGUEZ</t>
  </si>
  <si>
    <t xml:space="preserve"> PRESTAR LOS SERVICIOS PROFESIONALES EN LA DIRECCIÓN DE TRANSFERENCIA DEL CONOCIMIENTO Y PROPIEDAD INTELECTUAL DE LA VICERRECTORÍA DE INVESTIGACIÓN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DTCPI DURANTE EL PROCESO DE REGISTRO DE OBRAS ANTE LA DIRECCIÓN NACIONAL DE DERECHO DE AUTOR O ANTE CUALQUIER ENTIDAD COMPETENTE</t>
  </si>
  <si>
    <t>https://community.secop.gov.co/Public/Tendering/OpportunityDetail/Index?noticeUID=CO1.NTC.3971545&amp;isFromPublicArea=True&amp;isModal=true&amp;asPopupView=true</t>
  </si>
  <si>
    <t>OPSP-VIN-0077-2023</t>
  </si>
  <si>
    <t>CANDY DIAZGRANADOS HERNANDEZ</t>
  </si>
  <si>
    <t xml:space="preserve"> 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</si>
  <si>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https://community.secop.gov.co/Public/Tendering/OpportunityDetail/Index?noticeUID=CO1.NTC.3971368&amp;isFromPublicArea=True&amp;isModal=true&amp;asPopupView=true</t>
  </si>
  <si>
    <t>OPSP-VIN-0078-2023</t>
  </si>
  <si>
    <t>NIDIA YEIMY VARGAS CASTILLO</t>
  </si>
  <si>
    <t>PRESTAR LOS SERVICIOS PROFESIONALES EN LA DIRECCIÓN DE GESTIÓN DEL CONOCIMIENTO EL CONTRATISTA SE COMPROMETE A APOYAR AL INVESTIGADOR PRINCIPAL DEL PROYECTO TITULADO CONSERVACIÓN DE LA BIODIVERSIDAD Y APROVECHAMIENTO SOSTENIBLE DE LOS RECURSOS HIDROBIOLÓGICOS Y BIOPROSPECCIÓN MARINA EN ÁREAS PROMISORIAS DE AGUAS PROFUNDAS EN LA GUAJIRA MAGDALENA BOLÍVAR SUCRE CÓRDOBA CHOCÓ VALLE DEL CAUCA ANTIOQUIA CALDAS EN EL AJUSTE DEL DOCUMENTO TÉCNICO Y PRESUPUESTO DE ACUERDO CON LAS RECOMENDACIONES DEL VERIFICADOR ASIGNADO POR MINCIENCIAS EN CADA UNA DE LAS DEVOLUCIONES QUE SE PRESENTE ADAPTAR EL DOCUMENTO TÉCNICO Y PRESUPUESTO DEL PROYECTO AL FORMATO BPIN EN LA MGA</t>
  </si>
  <si>
    <t xml:space="preserve">MÓNICA ZULBARÁN JIMÉNEZ </t>
  </si>
  <si>
    <t>https://community.secop.gov.co/Public/Tendering/OpportunityDetail/Index?noticeUID=CO1.NTC.3976840&amp;isFromPublicArea=True&amp;isModal=true&amp;asPopupView=true</t>
  </si>
  <si>
    <t>OPSP-VIN-0079-2023</t>
  </si>
  <si>
    <t>AMANDA MIGUEL BERBEN HENRIQUEZ</t>
  </si>
  <si>
    <t xml:space="preserve"> PRESTAR LOS SERVICIOS PROFESIONALES COMO BIÓLOGA EN EL CENTRO DE COLECCIONES CIENTÍFICAS DE LA UNIVERSIDAD DEL MAGDALENA EL CONTRATISTA SE COMPROMETE A LA ASISTENCIA DE PROCEDIMIENTOS Y TAREAS RELACIONADAS CON EL MANTENIMIENTO DE ESPECÍMENES DEPOSITADOS EN LAS COLECCIONES DE INVERTEBRADOS MARINOS COLECCIONES DE INVERTEBRADOS DULCEACUÍCOLAS Y TERRESTRES NO INSECTOS ORGANIZACIÓN Y RECTIFICACIÓN EN LA IDENTIFICACIÓN DE TODO MATERIAL PREVIAMENTE DEPOSITADO IDENTIFICACIÓN DE LOS ESPECÍMENES A NIVEL DE FAMILIA DE LOS GRUPOS DE INVERTEBRADOS ESCOGIDOS</t>
  </si>
  <si>
    <t xml:space="preserve">ROBERTO JOSÉ GUERRERO FLÓREZ </t>
  </si>
  <si>
    <t>https://community.secop.gov.co/Public/Tendering/OpportunityDetail/Index?noticeUID=CO1.NTC.3979374&amp;isFromPublicArea=True&amp;isModal=true&amp;asPopupView=true</t>
  </si>
  <si>
    <t>OPSP-VIN-0080-2023</t>
  </si>
  <si>
    <t>MIRLE PATRICIA CABARCAS JIMENEZ</t>
  </si>
  <si>
    <t xml:space="preserve"> PRESTACIÓN DE SERVICIOS PROFESIONALES EN EL CENTRO DE COLECCIONES CIENTÍFICAS EL CONTRATISTA SE COMPROMETE A LA ASISTENCIA DE PROCEDIMIENTOS Y TAREAS RELACIONADAS CON EL MANTENIMIENTO DE ESPECÍMENES DE LA COLECCIÓN FICOLÓGICA GERMÁN BULA MEYER ORGANIZACIÓN Y RECTIFICACIÓN EN LA IDENTIFICACIÓN DEL MATERIAL PREVIAMENTE DEPOSITADO IDENTIFICACIÓN DE LOS ESPECÍMENES A NIVEL DE FAMILIA GÉNERO ESPECIE DE LOS GRUPOS DE MACORALGAS ESCOGIDOS</t>
  </si>
  <si>
    <t>https://community.secop.gov.co/Public/Tendering/OpportunityDetail/Index?noticeUID=CO1.NTC.3979929&amp;isFromPublicArea=True&amp;isModal=true&amp;asPopupView=true</t>
  </si>
  <si>
    <t>OPSP-VIN-0081-2023</t>
  </si>
  <si>
    <t>EMIRA ISABEL GARCIA AVENDAÑO</t>
  </si>
  <si>
    <t xml:space="preserve"> 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NIVEL TAXONÓMICO DE FAMILIA DE TODO MATERIAL PREVIAMENTE MONTADO Y UBICADO EN LAS GAVETAS DE LOS COMPACTADORES IDENTIFICACIÓN DE LOS ESPECÍMENES A NIVEL DE FAMILIA DE LOS ÓRDENES DE INSECTOS ESCOGIDOS ORGANIZÁNDOLOS EN LAS GAVETAS</t>
  </si>
  <si>
    <t>https://community.secop.gov.co/Public/Tendering/OpportunityDetail/Index?noticeUID=CO1.NTC.3980625&amp;isFromPublicArea=True&amp;isModal=true&amp;asPopupView=true</t>
  </si>
  <si>
    <t>OPSP-VIN-0082-2023</t>
  </si>
  <si>
    <t>MARIA FERNANDA MOZO RODRIGUEZ</t>
  </si>
  <si>
    <t>PRESTAR LOS SERVICIOS PROFESIONALES COMO ANTROPÓLOGA EN LA COLECCIÓN ARQUEOLÓGICA ADSCRITA AL CENTRO DE COLECCIONES CIENTÍFICAS DE LA UNIVERSIDAD DEL MAGDALENA EL CONTRATISTA SE COMPROMETE A HACER MANTENIMIENTO BÁSICO DE LA COLECCIÓN DE ARQUEOLOGÍA APOYAR EL PROCESO DE GENERACIÓN DE MODELOS 3D DE LAS PIEZAS ARQUEOLÓGICAS DISEÑAR UNA EXPOSICIÓN DE MATERIALES LÍTICOS BASADO EN INVESTIGACIONES BÁSICAS APOYAR LA GENERACIÓN DE PROTOCOLOS INTERNOS DE MANEJO DE LA COLECCIÓN SEGÚN LOS SISTEMAS INTERNOS DE LA UNIVERSIDAD DEL MAGDALENA Y LA REGULACIÓN QUE HACE EL INSTITUTO COLOMBIANO DE ANTROPOLOGÍA E HISTORIA</t>
  </si>
  <si>
    <t xml:space="preserve">WILHELM LONDOÑO DIAZ  </t>
  </si>
  <si>
    <t>https://community.secop.gov.co/Public/Tendering/OpportunityDetail/Index?noticeUID=CO1.NTC.4002852&amp;isFromPublicArea=True&amp;isModal=true&amp;asPopupView=true</t>
  </si>
  <si>
    <t>OPSP-VIN-0083-2023</t>
  </si>
  <si>
    <t xml:space="preserve"> PRESTAR LOS SERVICIOS PROFESIONALES EN LA VICERRECTORÍA DE INVESTIGACIÓN EL CONTRATISTA SE COMPROMETE A APOYAR EN EL SEGUIMIENTO DE LAS COMUNICACIONES ELECTRÓNICAS DE LA VICERRECTORÍA DE INVESTIGACIÓN REALIZAR SEGUIMIENTO EN EL MANEJO DE LA AGENDA DEL VICERRECTOR DE INVESTIGACIÓN Y ORGANIZACIÓN DE REUNIONES EN LA VIN APOYAR EN LA GESTIÓN DE DOCUMENTOS REMITIDOS A LA VICERRECTORÍA Y DOCUMENTOS PARA LA FIRMA DEL VICERRECTOR COADYUVAR EN LA GESTIÓN DEL PROGRAMA DE FINANCIACIÓN PARA LA FORMACIÓN CIENTÍFICA</t>
  </si>
  <si>
    <t>JORGE ENRIQUE ELÍAS CARO</t>
  </si>
  <si>
    <t>https://community.secop.gov.co/Public/Tendering/OpportunityDetail/Index?noticeUID=CO1.NTC.4017938&amp;isFromPublicArea=True&amp;isModal=true&amp;asPopupView=true</t>
  </si>
  <si>
    <t>OPSP-VIN-0084-2023</t>
  </si>
  <si>
    <t>EVELYN ROCIO RUIZ GONZALEZ</t>
  </si>
  <si>
    <t xml:space="preserve"> PRESTAR LOS SERVICIOS PROFESIONALES EN LA EDITORIAL DE LA UNIVERSIDAD DEL MAGDALENA EL CONTRATISTA SE COMPROMETE A APOYAR EN LA PLANEACIÓN DE LOS EVENTOS ACADÉMICOS CULTURALES Y ARTÍSTICOS EN LAS CUALES PARTICIPE YO REALICE LA EDITORIAL UNIMAGDALENA APOYO EN LA PLANEACIÓN DE LAS FERIAS DEL LIBRO EN LAS CUALES PARTICIPE Y O REALICE LA EDITORIAL UNIMAGDALENA VELAR POR LA REALIZACIÓN DEL MATERIAL PUBLICITARIO QUE SE REQUIERA PARA LOS EVENTOS O FERIAS DEL LIBRO EN LAS CUALES PARTICIPE YO REALICE LA EDITORIAL UNIMAGDALENA ENTREGAR LA INFORMACIÓN REQUERIDA DE LOS RESULTADOS Y ACTIVIDADES REALIZADAS DE LOS EVENTOS O FERIAS DEL LIBRO EN LAS CUALES PARTICIPE Y/O REALICE LA EDITORIAL UNIMAGDALENA</t>
  </si>
  <si>
    <t>https://community.secop.gov.co/Public/Tendering/OpportunityDetail/Index?noticeUID=CO1.NTC.4017971&amp;isFromPublicArea=True&amp;isModal=true&amp;asPopupView=true</t>
  </si>
  <si>
    <t>OPSP-VIN-0085-2023</t>
  </si>
  <si>
    <t>JUAN RODOLFO RIOS NOGUERA</t>
  </si>
  <si>
    <t xml:space="preserve"> PRESTAR LOS SERVICIOS PROFESIONALES EN MARCO DEL PROYECTO DE INVESTIGACIÓN VISIBILIZACIÓN DE LAS CAPACIDADES QUE GENERA LA ECONOMÍA POPULAR PARA EL DESARROLLO ECONÓMICO DE COLOMBIA EL CONTRATISTA SE COMPROMETE A REALIZAR UN ANÁLISIS DEL ESTADO ACTUAL DEL MARCO JURÍDICO DE LA ECONOMÍA POPULAR Y COMUNITARIA EN COLOMBIA IDENTIFICAR LAS NORMAS LEYES DECRETOS Y ARTÍCULOS CONSTITUCIONALES QUE SOPORTAN Y PUEDEN SOPORTAR EL DESARROLLO DE LA POLÍTICA PÚBLICA DE ECONOMÍA POPULAR Y COMUNITARIA COMPILAR LA INFORMACIÓN DE ANÁLISIS EN UN TEXTO QUE SERÁ UTILIZADO COMO UN CAPÍTULO DEL DOCUMENTO TÉCNICO</t>
  </si>
  <si>
    <t>https://community.secop.gov.co/Public/Tendering/OpportunityDetail/Index?noticeUID=CO1.NTC.4031760&amp;isFromPublicArea=True&amp;isModal=true&amp;asPopupView=true</t>
  </si>
  <si>
    <t>OPSP-VIN-0086-2023</t>
  </si>
  <si>
    <t>ROSANA LONDOÑO GONZÁLEZ</t>
  </si>
  <si>
    <t xml:space="preserve"> PRESTAR LOS SERVICIOS PROFESIONALES EN MARCO DEL PROYECTO EXTERNO DE INVESTIGACIÓN OSITOS DE AGUA TARDIGRADA ASOCIADOS A BRIÓFITOS Y LÍQUENES EN FRAGMENTOS DE BOSQUE SECO TROPICAL DE LOS MONTES DE MARÍA Y LA SERRANÍA DE PIOJÓ. UNA CONTRIBUCIÓN A LA BIODIVERSIDAD DE COLOMBI EL CONTRATISTA SE COMPROMETE A REALIZAR LOS TRÁMITES DE COMPRA DE INSUMOS Y MATERIALES PLANIFICACIÓN DE ACTIVIDADES DE LABORATORIO SEPARACIÓN MONTAJE E IDENTIFICACIÓN DE TARDÍGRADOS SUPERVISIÓN DE LA REALIZACIÓN DE MATRICES DARWIN CORE DEL MATERIAL IDENTIFICADO</t>
  </si>
  <si>
    <t>ROBERTO JOSÉ GUERRERO FLÓREZ</t>
  </si>
  <si>
    <t>https://community.secop.gov.co/Public/Tendering/OpportunityDetail/Index?noticeUID=CO1.NTC.4031791&amp;isFromPublicArea=True&amp;isModal=true&amp;asPopupView=true</t>
  </si>
  <si>
    <t>OPSP-VIN-0087-2023</t>
  </si>
  <si>
    <t>DIEGO ANDRÉS RESTREPO LEAL</t>
  </si>
  <si>
    <t xml:space="preserve"> PRESTAR LOS SERVICIOS PROFESIONALES EN EL CENTRO DE GENÉTICA Y BIOLOGÍA MOLECULAR DE LA VICERRECTORÍA DE INVESTIGACIÓN DE LA UNIVERSIDAD DEL MAGDALENA EL CONTRATISTA SE COMPROMETE A APOYO EN EL MANTENIMIENTO Y OPERATIVIDAD DEL SERVIDOR DEL CENTRO DE GENÉTICA ASESORÍA A INVESTIGADORES Y USUARIOS SOBRE EL USO DEL SERVIDOR DEL CENTRO DE GENÉTICA ELABORAR MANUAL Y REGLAMENTO DE USO DEL SERVIDOR REALIZAR LOS AJUSTES PERTINENTES QUE CONSIDERE EL SUPERVISOR DE LA OBRA</t>
  </si>
  <si>
    <t>LYDA CASTRO GARCIA</t>
  </si>
  <si>
    <t>https://community.secop.gov.co/Public/Tendering/OpportunityDetail/Index?noticeUID=CO1.NTC.4032935&amp;isFromPublicArea=True&amp;isModal=true&amp;asPopupView=true</t>
  </si>
  <si>
    <t>OPSP-VIN-0088-2023</t>
  </si>
  <si>
    <t>DAYANNA PAOLA VENENCIA SAYAS</t>
  </si>
  <si>
    <t xml:space="preserve">PRESTAR LOS SERVICIOS PROFESIONALES COMO BIÓLOGA EN ELMARCO DEL PROYECTO DE INVESTIGACIÓN OSITOS DE AGUA TARDÍGRADA ASOCIADOS A BRIÓFITOS Y LÍQUENES ENFRAGMENTOS DE BOSQUE SECO TROPICAL DE LOS MONTES DE MARÍA Y LA SERRANÍA DE PIOJÓ UNA CONTRIBUCIÓN A LABIODIVERSIDAD DE COLOMBIA EL CONTRATISTA SE COMPROMETE A REALIZAR LA REVISIÓN DE MUESTRAS DE BRIÓFITOS Y LÍQUENES PARA LA EXTRACCIÓN Y MONTAJE DE TARDÍGRADOS ENTRENAMIENTO SUPERVISIÓN Y DIRECCIÓN DE TESISTA DE PREGRADO EN ACTIVIDADES DE LABORATORIO </t>
  </si>
  <si>
    <t>SIGMER YAMURUK QUIROGA CÁRDENAS</t>
  </si>
  <si>
    <t>https://community.secop.gov.co/Public/Tendering/OpportunityDetail/Index?noticeUID=CO1.NTC.4059500&amp;isFromPublicArea=True&amp;isModal=true&amp;asPopupView=true</t>
  </si>
  <si>
    <t>OPSP-VIN-0089-2023</t>
  </si>
  <si>
    <t>LUCIANI ANDREA PERTUZ MENDEZ</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</si>
  <si>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APOYAR EN LA REVISIÓN DE MUESTRAS DE BRIÓFITOS Y LÍQUENES PARA LA EXTRACCIÓN Y MONTAJE DE TARDÍGRADOS APOYAR AL INVESTIGADOR PRINCIPAL DEL PROYECTO EN LA ELABORACIÓN DE INFORMES PARA LA AUTORIDAD NACIONAL DE LICENCIAS AMBIENTALES EN COORDINACIÓN CON LA DIRECCIÓN DE GESTIÓN DEL CONOCIMIENTO</t>
  </si>
  <si>
    <t>SIGMER QUIROGA CÁRDENAS</t>
  </si>
  <si>
    <t>https://community.secop.gov.co/Public/Tendering/OpportunityDetail/Index?noticeUID=CO1.NTC.4059956&amp;isFromPublicArea=True&amp;isModal=true&amp;asPopupView=true</t>
  </si>
  <si>
    <t>OPSP-VIN-0090-2023</t>
  </si>
  <si>
    <t>ANGELY PAOLA CASTRO SUAREZ</t>
  </si>
  <si>
    <t>PRESTACIÓN DE SERVICIOS PROFESIONALES EN EL CENTRO DE GENÉTICA Y BIOLOGÍA MOLECULAR EL CONTRATISTA SE COMPROMETE A COADYUVAR EN LA GESTIÓN PARA LA HABILITACIÓN DE SERVICIOS QUE SE OFERTEN EN EL CENTRO DE GENÉTICA Y REALIZAR SEGUIMIENTO A LOS SERVICIOS HABILITADOS COADYUVAR EN LA REALIZACIÓN Y EL SEGUIMIENTO DE LOS TRÁMITES Y PROCESOS ADMINISTRATIVOS FINANCIEROS Y ACADÉMICOS REALIZADOS DESDE CENTRO DE GENÉTICA Y BIOLOGÍA MOLECULAR A LAS DIFERENTES UNIDADES DE LA UNIVERSIDAD DEL MAGDALENA Y ENTIDADES EXTERNAS</t>
  </si>
  <si>
    <t>https://community.secop.gov.co/Public/Tendering/OpportunityDetail/Index?noticeUID=CO1.NTC.4064570&amp;isFromPublicArea=True&amp;isModal=true&amp;asPopupView=true</t>
  </si>
  <si>
    <t>OPSP-VIN-0091-2023</t>
  </si>
  <si>
    <t>VICTOR ALFONSO NUÑEZ SANCHEZ</t>
  </si>
  <si>
    <t>PRESTACIÓN DE SERVICIOS PROFESIONALES EN MARCO DEL PROYECTO DE INVESTIGACIÓN PRODUCCIÓN DE ECONOMÍA ECOLÓGICA INCLUYENTE Y SOSTENIBLE UNA INVESTIGACIÓN PARA DESARROLLAR ESTRATEGIAS DE EMPRENDIMIENTO SOCIAL SOLIDARIO PARA EL ECOTURISMO EN PUEBLOVIEJO CIÉNAGA GRANDE DE SANTA MARTA EL CONTRATISTA SE COMPROMETE AL APOYO GENERAL DESDE EL ÁMBITO CIENTÍFICO AL PROYECTO DE INVESTIGACIÓN APOYO ESPECÍFICO AL LÍDER LOCAL DEL HILO 6 DE ACUERDO CON LO SOLICITADO POR EL LÍDER</t>
  </si>
  <si>
    <t>EDUARDO FORERO LLOREDA</t>
  </si>
  <si>
    <t>https://community.secop.gov.co/Public/Tendering/OpportunityDetail/Index?noticeUID=CO1.NTC.4068547&amp;isFromPublicArea=True&amp;isModal=true&amp;asPopupView=true</t>
  </si>
  <si>
    <t>OAG-VIN-0001-2023</t>
  </si>
  <si>
    <t>JULIO ANDRES REDONDO GOMEZ</t>
  </si>
  <si>
    <t>SERVICIOS DE APOYO A LA GESTIÓN EN LA VICERRECTORÍA DE INVESTIGACIÓN EL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</si>
  <si>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DANA VANESSA CABALLERO NAVARRO</t>
  </si>
  <si>
    <t>https://community.secop.gov.co/Public/Tendering/OpportunityDetail/Index?noticeUID=CO1.NTC.3913751&amp;isFromPublicArea=True&amp;isModal=true&amp;asPopupView=true</t>
  </si>
  <si>
    <t>OAG-VIN-0002-2023</t>
  </si>
  <si>
    <t>1083034324</t>
  </si>
  <si>
    <t>JOAQUIN ANTONIO PERDOMO VEGA</t>
  </si>
  <si>
    <t>PRESTAR LOS SERVICIOS DE APOYO EN LA DIRECCIÓN DE GESTIÓN DEL CONOCIMIENTO DE LA UNIVERSIDAD DEL MAGDALENA LA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</si>
  <si>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https://community.secop.gov.co/Public/Tendering/OpportunityDetail/Index?noticeUID=CO1.NTC.3950738&amp;isFromPublicArea=True&amp;isModal=true&amp;asPopupView=true</t>
  </si>
  <si>
    <t>OAG-VIN-0003-2023</t>
  </si>
  <si>
    <t>80875536</t>
  </si>
  <si>
    <t>JUAN DIEGO MICAN GONZALEZ</t>
  </si>
  <si>
    <t>PRESTAR LOS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</si>
  <si>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https://community.secop.gov.co/Public/Tendering/OpportunityDetail/Index?noticeUID=CO1.NTC.3971023&amp;isFromPublicArea=True&amp;isModal=true&amp;asPopupView=true</t>
  </si>
  <si>
    <t>OAG-VIN-0004-2023</t>
  </si>
  <si>
    <t>57436179</t>
  </si>
  <si>
    <t>LEDA JOSE DUARTE WADNIPAR</t>
  </si>
  <si>
    <t>PRESTAR LOS SERVICIOS DE APOYO A LA GESTIÓN EN EL GRUPO COMPRAS Y ADMINISTRACIÓN DE BIENES EL CONTRATISTA SE COMPROMETE A APOYAR EN LOS PROCESOS DE RECEPCIÓN ORGANIZACIÓN CODIFICACIÓN ALMACENAMIENTO DISTRIBUCIÓN Y DESCARGA DE LOS BIENES DE LA VICERRECTORÍA DE INVESTIGACIÓN VERIFICAR TOMAR EVIDENCIAS FOTOGRÁFICAS Y HACER SEGUIMIENTO DE LOS BIENES E INSUMOS ADQUIRIDOS MEDIANTE LAS ORDENES DE LOS GASTOS REALIZADAS POR LA VICERRECTORÍA DE INVESTIGACIÓN APOYAR EN EL DILIGENCIAMIENTO DE LOS FORMATOS DE INGRESO EGRESO ACTAS DE ENTREGA TRASLADOS Y DESCARGA DE BIENES DE LA VICERRECTORÍA DE INVESTIGACIÓN</t>
  </si>
  <si>
    <t>BETTY PATIÑO URIELES NAVARRO</t>
  </si>
  <si>
    <t>https://community.secop.gov.co/Public/Tendering/OpportunityDetail/Index?noticeUID=CO1.NTC.3991719&amp;isFromPublicArea=True&amp;isModal=true&amp;asPopupView=true</t>
  </si>
  <si>
    <t>OPS-VIN-0001-2023</t>
  </si>
  <si>
    <t>XPRESS ESTUDIO GRÁFICO Y
DIGITAL S.A.S.</t>
  </si>
  <si>
    <t>CONTRATACIÓN DE SERVICIO DE DISEÑO DE CARÁTULAS CONVERSIÓN A EPUB CORRECCIÓN DE ESTILO AVANZADA SERVICIO DE DIAGRAMACIÓN PRUEBA DIGITAL B N Y MUESTRAS  DIGITAL COLOR EN MARCO DEL PROYECTO DE INVESTIGACIÓN EXTERNO VISIBILIZACIÓN DE LAS  CAPACIDADES QUE GENERA LA ECONOMÍA POPULAR PARA EL DESARROLLO ECONÓMICO DE COLOMBIA</t>
  </si>
  <si>
    <t>https://community.secop.gov.co/Public/Tendering/OpportunityDetail/Index?noticeUID=CO1.NTC.3993349&amp;isFromPublicArea=True&amp;isModal=true&amp;asPopupView=true</t>
  </si>
  <si>
    <t>ODA-VIN-0001-2023</t>
  </si>
  <si>
    <t>85469041</t>
  </si>
  <si>
    <t>JORGE LUIS GARCIA GOMEZ</t>
  </si>
  <si>
    <t>ARRENDAMIENTO DE UN MÓDULO METÁLICO NECESARIO PARA EL DESARROLLO DE LAS ACTIVIDADES DEL PROGRAMA EDITORIAL</t>
  </si>
  <si>
    <t>https://community.secop.gov.co/Public/Tendering/OpportunityDetail/Index?noticeUID=CO1.NTC.4060516&amp;isFromPublicArea=True&amp;isModal=true&amp;asPopupView=true</t>
  </si>
  <si>
    <t>TAYDIS PATRICIA ALVAREZ ARIZA</t>
  </si>
  <si>
    <t>ALEXIS RAFAEL MERCADO GARCIA</t>
  </si>
  <si>
    <t xml:space="preserve">LA PRESENTE ORDEN TIENE POR OBJETO LAS SIGUIENTES ACTIVIDADES1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t>
  </si>
  <si>
    <t>JORGE GOMEZ ROJAS</t>
  </si>
  <si>
    <t>https://community.secop.gov.co/Public/Tendering/ContractNoticePhases/View?PPI=CO1.PPI.23000608&amp;isFromPublicArea=True&amp;isModal=False</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</si>
  <si>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</si>
  <si>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t>
  </si>
  <si>
    <t>PEDRO LUIS SALCEDO RAMIREZ</t>
  </si>
  <si>
    <t>https://community.secop.gov.co/Public/Tendering/ContractNoticePhases/View?PPI=CO1.PPI.23001759&amp;isFromPublicArea=True&amp;isModal=False</t>
  </si>
  <si>
    <t>CEINY GIMENA JIMENEZ TURIZO</t>
  </si>
  <si>
    <t>LA PRESENTE ORDEN TIENE POR OBJETO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t>
  </si>
  <si>
    <t>LILIANA MARGARITA CORTINA PEÑARANDA</t>
  </si>
  <si>
    <t>https://community.secop.gov.co/Public/Tendering/ContractNoticePhases/View?PPI=CO1.PPI.23002711&amp;isFromPublicArea=True&amp;isModal=False</t>
  </si>
  <si>
    <t>ADRIANA MARIA PATIÑO LOPEZ</t>
  </si>
  <si>
    <t>LA PRESENTE ORDEN TIENE POR OBJETO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t>
  </si>
  <si>
    <t>https://community.secop.gov.co/Public/Tendering/ContractNoticePhases/View?PPI=CO1.PPI.23002728&amp;isFromPublicArea=True&amp;isModal=False</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</si>
  <si>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</si>
  <si>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t>
  </si>
  <si>
    <t>KATHERINE YISETH OLIVOS COLLANTES</t>
  </si>
  <si>
    <t>https://community.secop.gov.co/Public/Tendering/ContractNoticePhases/View?PPI=CO1.PPI.23002772&amp;isFromPublicArea=True&amp;isModal=False</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</si>
  <si>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t>
  </si>
  <si>
    <t>HARLEY ZUÑIGA CLAVIJO</t>
  </si>
  <si>
    <t>https://community.secop.gov.co/Public/Tendering/ContractNoticePhases/View?PPI=CO1.PPI.23021608&amp;isFromPublicArea=True&amp;isModal=False</t>
  </si>
  <si>
    <t>DANIEL ESTEBAN BERMUDEZ VARGAS</t>
  </si>
  <si>
    <t xml:space="preserve">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t>
  </si>
  <si>
    <t>CARLOS ENRIQUE BARRAZA HERAS</t>
  </si>
  <si>
    <t>https://community.secop.gov.co/Public/Tendering/ContractNoticePhases/View?PPI=CO1.PPI.23022740&amp;isFromPublicArea=True&amp;isModal=False</t>
  </si>
  <si>
    <t xml:space="preserve">LA PRESENTE ORDEN TIENE POR OBJETO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t>
  </si>
  <si>
    <t>AQUILES ALFONSO COHEN LLANES</t>
  </si>
  <si>
    <t>https://community.secop.gov.co/Public/Tendering/ContractNoticePhases/View?PPI=CO1.PPI.23023913&amp;isFromPublicArea=True&amp;isModal=False</t>
  </si>
  <si>
    <t>DAGY ENRIQUE CABARCAS SAUMETH</t>
  </si>
  <si>
    <t>LA PRESENTE ORDEN TIENE POR OBJETO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3 APOYO EN ELABORACION DE MATRIZ DE INDICADORES POR FACTOR DE ALTA CALIDAD DE PROGRAMAS ACADEMICOS DE LA FACULTAD DE INGENIERIA.</t>
  </si>
  <si>
    <t>YINIVA CAMARGO CAICEDO</t>
  </si>
  <si>
    <t>https://community.secop.gov.co/Public/Tendering/ContractNoticePhases/View?PPI=CO1.PPI.23024775&amp;isFromPublicArea=True&amp;isModal=False</t>
  </si>
  <si>
    <t>CAMILO DAVID QUINTANA GAMARRA</t>
  </si>
  <si>
    <t>LA PRESENTE ORDEN TIENE POR OBJETO 1 APOYAR EN LA RECOLECCION DE INFORMACION DOCUMENTAL PARA LA CONSTRUCCION DEL DOCUMENTO DE AUTOEVALUACION CON FINES DE ACREDITACION POR ALTA CALIDAD DE LOS PROGRAMAS DE LA FACULTAD DE INGENIERIA. 2 APOYAR EN LA APLICACION DE INSTRUMENTOS DE PERCEPCION A ESTUDIANTES, DOCENTES, DIRECTIVOS Y EGRESADOS DE LOS PROGRAMAS DE LA FACULTAD DE INGENIERIA PARA LA CONSTRUCCION DEL DOCUMENTO DE AUTOEVALUACION CON FINES DE ACREDITACION POR ALTA CALIDAD DEL PROGRAMA.</t>
  </si>
  <si>
    <t>RONALD MARTINEZ ABUABARA</t>
  </si>
  <si>
    <t>https://community.secop.gov.co/Public/Tendering/ContractNoticePhases/View?PPI=CO1.PPI.23025579&amp;isFromPublicArea=True&amp;isModal=False</t>
  </si>
  <si>
    <t>KRISTELL JOHANA MARTINEZ GARCIA</t>
  </si>
  <si>
    <t xml:space="preserve">LA PRESENTE ORDEN TIENE POR OBJETO 1 APOYAR EN LA RECOLECCION DE INFORMACION DOCUMENTAL PARA LA CONSTRUCCION DEL DOCUMENTO DE AUTOEVALUACION CON FINES DE ACREDITACION POR ALTA CALIDAD DEL PROGRAMA DE INGENIERIA INDUSTRIAL. 2 APOYAR EN LA APLICACION DE INSTRUMENTOS DE PERCEPCION A ESTUDIANTES, DOCENTES,DIRECTIVOS Y EGRESADOS DEL PROGRAMA DE INGENIERIA INDUSTRIAL PARA LA CONSTRUCCION DEL DOCUMENTO DE AUTOEVALUACION CON FINES DE ACREDITACION POR ALTA CALIDAD DEL PROGRAMA. </t>
  </si>
  <si>
    <t>https://community.secop.gov.co/Public/Tendering/ContractNoticePhases/View?PPI=CO1.PPI.23181813&amp;isFromPublicArea=True&amp;isModal=False</t>
  </si>
  <si>
    <t>JUAN BAUTISTA RODRIGUEZ BARROS</t>
  </si>
  <si>
    <t>LA PRESENTE ORDEN TIENE POR OBJETO 1 ASESORAR Y APOYAR EN LA COORDINACION DE LA FORMACION EN EDUCACION CONTINUADA QUE OFERTA LA FACULTAD DE INGENIERIA. 2 APOYAR EN LA REALIZACION DE LOS COBROS POR VENTAS DE SERVICIOS DE EDUCACION CONTINUADA DE LA FACULTAD DE INGENIERIA.</t>
  </si>
  <si>
    <t>https://community.secop.gov.co/Public/Tendering/ContractNoticePhases/View?PPI=CO1.PPI.23182169&amp;isFromPublicArea=True&amp;isModal=False</t>
  </si>
  <si>
    <t>JESUS DAVID SUAREZ LOBATO</t>
  </si>
  <si>
    <t>LA PRESENTE ORDEN TIENE POR OBJETO 1 RECOLECCION DE INFORMACION DOCUMENTAL PARA LA CONSTRUCCION DE LOS DOCUMENTOS QUE SE REQUIERAN EN LOS PROCESOS DE REGISTRO CALIFICADO Y DE ASEGURAMIENTO DE LA CALIDAD DE LOS PROGRAMAS DE LA FACULTAD DE INGENIERIA. 2 CONSTRUCCION Y APLICACION DE INSTRUMENTOS PARA RECOLECTAR INFORMACION COMO INSUMO A LOS PROCESOS REGISTRO CALIFICADO Y ASEGURAMIENTO DE LA CALIDAD DE LA FACULTAD DE INGENIERIA.</t>
  </si>
  <si>
    <t>https://community.secop.gov.co/Public/Tendering/ContractNoticePhases/View?PPI=CO1.PPI.23442909&amp;isFromPublicArea=True&amp;isModal=False</t>
  </si>
  <si>
    <t>DISTRIBUIDORA COLOMBIANA DE SOFTWARE S.A.S</t>
  </si>
  <si>
    <t>LA PRESENTE ORDEN TIENE POR OBJETO LA COMPRA DE 33 UNIDADES DE LICENCIA DEL SOFTWARE LUMION 12.X FACULTY  1 SEAT, SKU LUMION.FACULTY.12.PRO CON VIGENCIA POR 12 MESES, PARA ENTREGARLOS A LOS ESTUDIANTES QUE PARTICIPAN EN EL DIPLOMADO EN BUILDING INFORMATION MODELING BIM AVANZADO PARA LA  APLICACION EN EL DESARROLLO, GERENCIA Y CONSTRUCCION DE PROYECTOS DE INGENIERIA</t>
  </si>
  <si>
    <t>https://community.secop.gov.co/Public/Tendering/ContractNoticePhases/View?PPI=CO1.PPI.23472077&amp;isFromPublicArea=True&amp;isModal=False</t>
  </si>
  <si>
    <t>OPSP-FIN-0001-2023</t>
  </si>
  <si>
    <t>OPSP-FIN-0002-2023</t>
  </si>
  <si>
    <t>OPSP-FIN-0003-2023</t>
  </si>
  <si>
    <t>OPSP-FIN-0004-2023</t>
  </si>
  <si>
    <t>OPSP-FIN-0005-2023</t>
  </si>
  <si>
    <t>OPSP-FIN-0006-2023</t>
  </si>
  <si>
    <t>OPSP-FIN-0007-2023</t>
  </si>
  <si>
    <t>OPSP-FIN-0008-2023</t>
  </si>
  <si>
    <t>OPSP-FIN-0009-2023</t>
  </si>
  <si>
    <t>OAG-FIN-0010-2023</t>
  </si>
  <si>
    <t>OAG-FIN-0011-2023</t>
  </si>
  <si>
    <t>OPSP-FIN-0012-2023</t>
  </si>
  <si>
    <t>OPSP-FIN-0013-2023</t>
  </si>
  <si>
    <t>ODC-FIN-0001-2023</t>
  </si>
  <si>
    <t>OPSP-FEE-0001-2023</t>
  </si>
  <si>
    <t>DIANA MARCELA GRANADOS MARIN</t>
  </si>
  <si>
    <t>REALIZAR EL CARGUE DE LA DOCUMENTACIÓN REQUERIDA PRE CONTRACTUAL, CONTRACTUAL Y POS CONTRACTUAL DE LOS ENTES DE CONTROL SECOP II, SIA OBSERVA Y SIGEP II 2) ELABORAR MENSUALMENTE INDICADORES ESTADÍSTICOS EN LOS QUE SE IDENTIFIQUEN LOS AVANCES DE LAS PLATAFORMAS DE CONTROL SECOP II, SIGEP II Y SIA OBSERVA 3) REALIZAR LOS TRÁMITES CORRESPONDIENTES PRE CONTRACTUALES Y CONTRACTUALES NECESARIOS PARA LA ELABORACIÓN DE ÓRDENES DE SERVICIOS PROFESIONALES Y DE APOYO A LA GESTIÓN QUE REQUIERA LA FACULTAD DE CIENCIAS EMPRESARIALES Y ECONÓMICAS</t>
  </si>
  <si>
    <t>ANDREA CAROLINA MONTERO RODRIGUEZ</t>
  </si>
  <si>
    <t>https://community.secop.gov.co/Public/Tendering/OpportunityDetail/Index?noticeUID=CO1.NTC.3909544&amp;isFromPublicArea=True&amp;isModal=False</t>
  </si>
  <si>
    <t>OPSP-FEE-0002-2023</t>
  </si>
  <si>
    <t>LIYIMIT MARBET PALMA SOCARRÁS</t>
  </si>
  <si>
    <t xml:space="preserve">REALIZAR ACTIVIDADES QUE SE ASIGNEN EN EL MARCO DE LOS PROCESOS DE CONSTRUCCIÓN DEL DOCUMENTO PARA SOLICITUD DE REGISTRO CALIFICADO DEL PROGRAMA DE PREGRADO PROFESIONAL EN GASTRONOMÍA, PROCESO DE RENOVACIÓN DE LAS CERTIFICACIONES INTERNACIONALES TEDQUAL Y EQUAA, PARA LOS PROGRAMAS DE TECNOLOGÍA EN GESTIÓN HOTELERA Y TURÍSTICA Y ADMINISTRACIÓN DE EMPRESAS TURÍSTICAS Y HOTELERAS – POR CICLOS PROPEDÉUTICOS PROCESOS QUE DEBEN SER ENTREGADOS EN 2023 ANTE LOS ENTES CORRESPONDIENTES
</t>
  </si>
  <si>
    <t>HUMBERTO CALABRIA ARRIETA</t>
  </si>
  <si>
    <t>https://community.secop.gov.co/Public/Tendering/OpportunityDetail/Index?noticeUID=CO1.NTC.3928333&amp;isFromPublicArea=True&amp;isModal=False</t>
  </si>
  <si>
    <t>OPSP-FEE-0003-2023</t>
  </si>
  <si>
    <t>ANA ELIETH TARAZONA DE LA ROSA</t>
  </si>
  <si>
    <t>APOYAR LA CONSTRUCCIÓN DE INFORME DEL SEGUIMIENTO DEL PLAN DE MEJORAMIENTO CON FINES DE LA RENOVACIÓN DE LA ACREDITACIÓN POR ALTA CALIDAD DEL PROGRAMA DE ECONOMÍA 2) APOYAR LA RECOLECCIÓN, ORGANIZACIÓN Y ANÁLISIS DE ESTADÍSTICA DOCUMENTAL PARA EL INFORME DE AUTOEVALUACIÓN DEL PROGRAMA CON FINES DE LA RENOVACIÓN DE LA ACREDITACIÓN POR ALTA CALIDAD DEL PROGRAMA DE ECONOMÍA 3) APOYAR EL ANÁLISIS Y VALORACIÓN DEL PLAN DE MEJORAMIENTO DEL PROGRAMA EN EL MARCO DEL PROCESO DE RENOVACIÓN DE LA ACREDITACIÓN DEL PROGRAMA DE ECONOMÍA</t>
  </si>
  <si>
    <t>JAIRO DE LEON ACOSTA</t>
  </si>
  <si>
    <t>https://community.secop.gov.co/Public/Tendering/OpportunityDetail/Index?noticeUID=CO1.NTC.3972340&amp;isFromPublicArea=True&amp;isModal=False</t>
  </si>
  <si>
    <t>OPSP-FEE-0004-2023</t>
  </si>
  <si>
    <t>SANDRA MILENA CHAPARRO HOREJARENA</t>
  </si>
  <si>
    <t xml:space="preserve">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t>
  </si>
  <si>
    <t>https://community.secop.gov.co/Public/Tendering/OpportunityDetail/Index?noticeUID=CO1.NTC.3971491&amp;isFromPublicArea=True&amp;isModal=False</t>
  </si>
  <si>
    <t>OPSP-FEE-0005-2023</t>
  </si>
  <si>
    <t>DIANA PATRICIA MALDONADO CÁRDENAS</t>
  </si>
  <si>
    <t xml:space="preserve">REALIZAR PROYECCIONES FINANCIERAS DEL PRESUPUESTO DE EJECUCIÓN DE LOS DIPLOMADOS OFERTADOS POR LA FACULTAD DE CIENCIAS EMPRESARIALES Y ECONOMICAS DURANTE EL PERIODO 2022-1 2)PRESENTAR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</si>
  <si>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https://community.secop.gov.co/Public/Tendering/OpportunityDetail/Index?noticeUID=CO1.NTC.3976242&amp;isFromPublicArea=True&amp;isModal=False</t>
  </si>
  <si>
    <t>OPSP-FEE-0006-2023</t>
  </si>
  <si>
    <t>MADELEIN NATALIA CARREÑO CALDERON</t>
  </si>
  <si>
    <t xml:space="preserve">REALIZAR PROYECCIONES FINANCIERAS DEL PRESUPUESTO DE EJECUCIÓN DE LOS DIPLOMADOS OFERTADOS POR LA FACULTAD DE CIENCIAS EMPRESARIALES Y ECONOMICAS DURANTE EL PERIODO 2022-1 2) 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</si>
  <si>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ALEXANDER MALDONADO ATENCIO</t>
  </si>
  <si>
    <t>https://community.secop.gov.co/Public/Tendering/OpportunityDetail/Index?noticeUID=CO1.NTC.3994373&amp;isFromPublicArea=True&amp;isModal=False</t>
  </si>
  <si>
    <t>OPSP-FEE-0007-2023</t>
  </si>
  <si>
    <t>ANGIE GREYCI RAMIREZ MENDOZA</t>
  </si>
  <si>
    <t xml:space="preserve">APOYAR Y EJECUTAR ACTIVIDADES DE PROMOCIÓN, DIFUSIÓN Y MERCADEO PARA EL POSICIONAMIENTO DEL PROGRAMA MAESTRÍA EN DESARROLLO TERRITORIAL SOSTENIBLE 2) ASESORAR Y HACER SEGUIMIENTO A LOS PROCESOS DE INSCRIPCIÓN Y MATRÍCULA DE LOS ESTUDIANTES PARA LA APERTURA DE NUEVAS COHORTES 3) APOYAR EN LA FORMULACIÓN LA ELABORACIÓN PROGRAMACIÓN ACADÉMICA ANUAL Y LA ESTIMACIÓN DEL PRESUPUESTO 
</t>
  </si>
  <si>
    <t>https://community.secop.gov.co/Public/Tendering/OpportunityDetail/Index?noticeUID=CO1.NTC.4003801&amp;isFromPublicArea=True&amp;isModal=False</t>
  </si>
  <si>
    <t>OPSP-FEE-0008-2023</t>
  </si>
  <si>
    <t>ISABEL MARIA OSORIO CASADIEGO</t>
  </si>
  <si>
    <t xml:space="preserve">APOYAR Y EJECUTAR ACTIVIDADES DE PROMOCIÓN, DIFUSIÓN Y MERCADEO PARA EL POSICIONAMIENTO DEL PROGRAMA MAESTRÍA EN ADMINISTRACIÓN 2)ASESORAR Y HACER SEGUIMIENTO A LOS PROCESOS DE INSCRIPCIÓN Y MATRÍCULA DE LOS ESTUDIANTES PARA LA APERTURA DE NUEVAS COHORTES 3) APOYAR EN LA FORMULACIÓN LA ELABORACIÓN PROGRAMACIÓN ACADÉMICA ANUAL Y LA ESTIMACIÓN DEL PRESUPUESTO
</t>
  </si>
  <si>
    <t>https://community.secop.gov.co/Public/Tendering/OpportunityDetail/Index?noticeUID=CO1.NTC.4004005&amp;isFromPublicArea=True&amp;isModal=False</t>
  </si>
  <si>
    <t>OPSP-FEE-0009-2023</t>
  </si>
  <si>
    <t>SARAY PATRICIA COTES CALA</t>
  </si>
  <si>
    <t xml:space="preserve">APOYAR Y EJECUTAR ACTIVIDADES DE PROMOCIÓN, DIFUSIÓN Y MERCADEO PARA EL POSICIONAMIENTO DE LOS PROGRAMAS ESPECIALIZACIÓN EN FINANZAS Y ESPECIALIZACIÓN EN GESTIÓN ESTRATÉGICA DEL TALENTO HUMANO 2) ASESORAR Y HACER SEGUIMIENTO A LOS PROCESOS DE INSCRIPCIÓN Y MATRÍCULA DE LOS ESTUDIANTES PARA LA APERTURA DE NUEVAS COHORTES 3) APOYAR EN LA FORMULACIÓN LA ELABORACIÓN PROGRAMACIÓN ACADÉMICA ANUAL Y LA ESTIMACIÓN DEL PRESUPUESTO
</t>
  </si>
  <si>
    <t>ROSMERY HERRERA MESA</t>
  </si>
  <si>
    <t>https://community.secop.gov.co/Public/Tendering/OpportunityDetail/Index?noticeUID=CO1.NTC.4003779&amp;isFromPublicArea=True&amp;isModal=False</t>
  </si>
  <si>
    <t>OPSP-FEE-0010-2023</t>
  </si>
  <si>
    <t>YELEINIS DANESSA RODRIGUEZ MEJIA</t>
  </si>
  <si>
    <t xml:space="preserve">APOYAR EN EL PROCESO DE ADMISIÓN A LOS PROGRAMAS DE ESPECIALIZACIÓN EN GESTIÓN ESTRATÉGICA DEL TALENTO HUMANO Y ESPECIALIZACIÓN EN GERENCIA DE MERCADEO 2) REALIZAR LA PROGRAMACIÓN DE ACTIVIDADES ACADÉMICAS 3) APOYAR EN LA PROYECCIÓN Y ELABORACIÓN DEL PRESUPUESTO DE INGRESOS Y GASTOS 4) VERIFICAR LA ORGANIZACIÓN Y MARCHA DE LOS PROGRAMAS
</t>
  </si>
  <si>
    <t>https://community.secop.gov.co/Public/Tendering/OpportunityDetail/Index?noticeUID=CO1.NTC.4052612&amp;isFromPublicArea=True&amp;isModal=False</t>
  </si>
  <si>
    <t>OPSP-FEE-0011-2023</t>
  </si>
  <si>
    <t>ANUAR NICOLAS HERNANDEZ ANAYA</t>
  </si>
  <si>
    <t xml:space="preserve">APOYAR EN EL PROCESO DE ADMISIÓN A LOS PROGRAMAS ESPECIALIZACIÓN EN GESTIÓN PARA EL DESARROLLO TERRITORIAL Y MAESTRÍA EN DESARROLLO TERRITORIAL SOSTENIBLE 2) REALIZAR LA PROGRAMACIÓN DE ACTIVIDADES ACADÉMICA 3) APOYAR EN LA PROYECCIÓN Y ELABORACIÓN DEL PRESUPUESTO DE INGRESOS Y GASTO  4) VERIFICAR LA ORGANIZACIÓN Y MARCHA DE LOS PROGRAMAS 5) RENDIR INFORMES REQUERIDOS EN LOS QUE SE PLANTEEN LOS BALANCES SOBRE LA SITUACIÓN ACADÉMICA Y FINANCIERA DE LOS ESTUDIANTES DE LOS PROGRAMAS
</t>
  </si>
  <si>
    <t>https://community.secop.gov.co/Public/Tendering/OpportunityDetail/Index?noticeUID=CO1.NTC.4068358&amp;isFromPublicArea=True&amp;isModal=False</t>
  </si>
  <si>
    <t xml:space="preserve">OAG-FEE-0001-2023 </t>
  </si>
  <si>
    <t>CESAR ZEGARRA VILLALOBOS</t>
  </si>
  <si>
    <t xml:space="preserve">RECIBIR, ALISTAR, ALMACENAR Y CONTROLAR LA MATERIA PRIMA PARA CADA CLASE, HACIENDO ENTREGA AL DOCENTE Y CONTROLANDO EL BUEN USO DE LA MISMA 2) APOYAR EN EL DESARROLLO DE LAS SESIONES DE CLASE DE ALIMENTOS Y BEBIDAS III Y EN EL DESARROLLO DE EVENTOS INSTITUCIONALES, PARA LA PRODUCCIÓN DE ALIMENTOS Y EL MONTAJE DE EVENTOS 3) APOYAR EN LA SUPERVISIÓN DEL ASEO PERIÓDICO DE NEVERAS, EQUIPOS, HORNOS, ALACENAS, VAJILLAS, MENAJE Y CUBERTERÍA PARA EL BUEN FUNCIONAMIENTO DEL LABORATORIO
</t>
  </si>
  <si>
    <t>https://community.secop.gov.co/Public/Tendering/OpportunityDetail/Index?noticeUID=CO1.NTC.3976960&amp;isFromPublicArea=True&amp;isModal=False</t>
  </si>
  <si>
    <t xml:space="preserve">OAG-FEE-0002-2023 </t>
  </si>
  <si>
    <t>LEONARDO FABIO MONSALVO MARQUEZ</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</si>
  <si>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 APOYAR EN EL DISEÑO DE PIEZAS GRÁFICAS PARA LOS PROGRAMAS DE PREGRADO Y DECANATURA DE LA FACULTAD
</t>
  </si>
  <si>
    <t>GILBERTO MONTOYA BERBEN</t>
  </si>
  <si>
    <t>https://community.secop.gov.co/Public/Tendering/OpportunityDetail/Index?noticeUID=CO1.NTC.3994424&amp;isFromPublicArea=True&amp;isModal=False</t>
  </si>
  <si>
    <t>OAG-FEE-0003-2023</t>
  </si>
  <si>
    <t>ROQUE ARTURO RODRIGUEZ QUIROZ</t>
  </si>
  <si>
    <t xml:space="preserve">APOYAR EN LA ACTUALIZACIÓN DE LA REGLAMENTACIÓN INTERNA DE LOS DIPLOMADOS OFERTADOS POR LA FACULTAD DE CIENCIAS EMPRESARIALES Y ECONOMICAS 2) ORGANIZAR EL PRESUPUESTO DE EJECUCIÓN DEL DIPLOMADO EN GESTION FINANCIERA PÚBLICA, PERIODO 2023-1 3) ACOMPAÑAR A LA DIRECCIÓN DEL PROGRAMA CONTADURIA PÚBLICA EN LOS PROCESO CONTRACTUALES Y POS-CONTRACTUALES DE LOS DOCENTES PARTICIPANTES EN EL DIPLOMADO EN G.F.P. PARA LOS TRAMITES DE VINCULACIÓN Y PAGOS 
</t>
  </si>
  <si>
    <t>https://community.secop.gov.co/Public/Tendering/OpportunityDetail/Index?noticeUID=CO1.NTC.4075863&amp;isFromPublicArea=True&amp;isModal=False</t>
  </si>
  <si>
    <t>OPSP-VIN-0001-2023</t>
  </si>
  <si>
    <t>OPSP-VIN-0002-2023</t>
  </si>
  <si>
    <t>OPSP-VIN-0003-2023</t>
  </si>
  <si>
    <t>OPSP-VIN-0004-2023</t>
  </si>
  <si>
    <t>OPSP-VIN-0005-2023</t>
  </si>
  <si>
    <t>OPSP-VIN-0006-2023</t>
  </si>
  <si>
    <t>OPSP-VIN-0007-2023</t>
  </si>
  <si>
    <t>OPSP-VIN-0008-2023</t>
  </si>
  <si>
    <t>OPSP-VIN-0009-2023</t>
  </si>
  <si>
    <t>OPSP-VIN-0010-2023</t>
  </si>
  <si>
    <t>OPSP-VIN-0011-2023</t>
  </si>
  <si>
    <t>OPSP-VIN-0012-2023</t>
  </si>
  <si>
    <t>OPSP-VIN-0013-2023</t>
  </si>
  <si>
    <t>OPSP-VIN-0014-2023</t>
  </si>
  <si>
    <t>OPSP-VIN-0015-2023</t>
  </si>
  <si>
    <t>OPSP-VIN-0016-2023</t>
  </si>
  <si>
    <t>OPSP-VIN-0017-2023</t>
  </si>
  <si>
    <t>OPSP-VIN-0018-2023</t>
  </si>
  <si>
    <t>OPSP-VIN-0019-2023</t>
  </si>
  <si>
    <t>OPSP-VIN-0020-2023</t>
  </si>
  <si>
    <t>OPSP-VIN-0021-2023</t>
  </si>
  <si>
    <t>OPSP-VIN-0022-2023</t>
  </si>
  <si>
    <t>OPSP-VIN-0023-2023</t>
  </si>
  <si>
    <t>OPSP-VIN-0024-2023</t>
  </si>
  <si>
    <t>OPSP-VIN-0025-2023</t>
  </si>
  <si>
    <t>OPSP-VIN-0026-2023</t>
  </si>
  <si>
    <t>OPSP-VIN-0027-2023</t>
  </si>
  <si>
    <t>OPSP-VIN-0028-2023</t>
  </si>
  <si>
    <t>OPSP-VIN-0029-2023</t>
  </si>
  <si>
    <t>OPSP-VIN-0030-2023</t>
  </si>
  <si>
    <t>OPSP-VIN-0031-2023</t>
  </si>
  <si>
    <t>OPSP-VIN-0032-2023</t>
  </si>
  <si>
    <t>OPSP-VIN-0033-2023</t>
  </si>
  <si>
    <t>OPSP-VIN-0034-2023</t>
  </si>
  <si>
    <t>OPSP-VIN-0035-2023</t>
  </si>
  <si>
    <t>OPSP-VIN-0036-2023</t>
  </si>
  <si>
    <t>OPSP-VIN-0037-2023</t>
  </si>
  <si>
    <t>OPSP-VIN-0038-2023</t>
  </si>
  <si>
    <t>OPSP-VIN-0039-2023</t>
  </si>
  <si>
    <t>OPSP-VIN-0040-2023</t>
  </si>
  <si>
    <t>OPSP-VIN-0041-2023</t>
  </si>
  <si>
    <t>OPSP-VEX-0337-2023</t>
  </si>
  <si>
    <t>AUGUSTA ROSA MORENO QUANT</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</si>
  <si>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</si>
  <si>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Jean Linero Cueto</t>
  </si>
  <si>
    <t>https://community.secop.gov.co/Public/Tendering/OpportunityDetail/Index?noticeUID=CO1.NTC.3983232&amp;isFromPublicArea=True&amp;isModal=False</t>
  </si>
  <si>
    <t>OPSP-VEX-0338-2023</t>
  </si>
  <si>
    <t>CARLOS DE LOS REYES CAMARGO CERVANTES</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</si>
  <si>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</si>
  <si>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https://community.secop.gov.co/Public/Tendering/OpportunityDetail/Index?noticeUID=CO1.NTC.3983226&amp;isFromPublicArea=True&amp;isModal=False</t>
  </si>
  <si>
    <t>OPSP-VEX-0339-2023</t>
  </si>
  <si>
    <t>JASNEY MOTTA PEREZ</t>
  </si>
  <si>
    <t>Prestar servicios profesionales el desarrollo de las siguientes actividades: 1. Organizar y consolidar los insumos requeridos para la elaboración del reporte de los indicadores de Plan de Acción de la Vicerrectoría de Extensión y Proyección Social. 2. Coordinar las alianzas estratégicas con actores externos. 3. Elaborar y gestionar el plan de educación continuada adscrito a la Vicerrectoría de Extensión y Proyección Social</t>
  </si>
  <si>
    <t>https://community.secop.gov.co/Public/Tendering/OpportunityDetail/Index?noticeUID=CO1.NTC.4004806&amp;isFromPublicArea=True&amp;isModal=False</t>
  </si>
  <si>
    <t>OPSP-VEX-0340-2023</t>
  </si>
  <si>
    <t>JHONNY ALEXANDER CUELLAR LEON</t>
  </si>
  <si>
    <t>https://community.secop.gov.co/Public/Tendering/OpportunityDetail/Index?noticeUID=CO1.NTC.3983521&amp;isFromPublicArea=True&amp;isModal=False</t>
  </si>
  <si>
    <t>OPSP-VEX-0341-2023</t>
  </si>
  <si>
    <t>RAUL JOSE SARABIA GOMEZ</t>
  </si>
  <si>
    <t xml:space="preserve"> 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</si>
  <si>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https://community.secop.gov.co/Public/Tendering/OpportunityDetail/Index?noticeUID=CO1.NTC.3983228&amp;isFromPublicArea=True&amp;isModal=False</t>
  </si>
  <si>
    <t>OPSP-VEX-0344-2023</t>
  </si>
  <si>
    <t>ANDRES FELIPE CAMARGO LASTRA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</si>
  <si>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</si>
  <si>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Cesar Polo  Castro</t>
  </si>
  <si>
    <t>https://community.secop.gov.co/Public/Tendering/OpportunityDetail/Index?noticeUID=CO1.NTC.3995946&amp;isFromPublicArea=True&amp;isModal=False</t>
  </si>
  <si>
    <t>OPSP-VEX-0345-2023</t>
  </si>
  <si>
    <t>BRENDA INES MANJARRES SANCHEZ</t>
  </si>
  <si>
    <t>Prestar servicios profesionales el desarrollo de las siguientes actividades: 1. Hacer seguimiento a los recién graduados de las modalidades presencial y a distancia. 2. Elaborar informe de indicadores de seguimiento a graduados según el observatorio laboral para la educación con base en el censo de graduados de la institución. 3. Apoyo a la realización de la feria de empleabilidad y emprendimiento. 4. Elaborar informe de graduados para procesos de autoevaluación de los programas. 5. Seguimiento y acompañamiento al egresado. 6. Hacer seguimiento a la intermediación laboral.</t>
  </si>
  <si>
    <t>https://community.secop.gov.co/Public/Tendering/OpportunityDetail/Index?noticeUID=CO1.NTC.3996035&amp;isFromPublicArea=True&amp;isModal=False</t>
  </si>
  <si>
    <t>OPSP-VEX-0346-2023</t>
  </si>
  <si>
    <t>CARLOS JOSE ECHAVARRIA CUADRADO</t>
  </si>
  <si>
    <t>Prestar servicios profesionales el desarrollo de las siguientes actividades: 1. Gestionar, diseñar, grabar, montar, editar y dejar listos para su publicación la virtualización de los espacios que la Vicerrectoría de Extensión y Proyección Social requiera en atención a los proyectos establecidos en el Plan de Acción Institucional. 2. Garantizar al cadena de custodia y derechos de autor del material audiovisual producido.</t>
  </si>
  <si>
    <t>Ibeth Noriega Herazo</t>
  </si>
  <si>
    <t>https://community.secop.gov.co/Public/Tendering/OpportunityDetail/Index?noticeUID=CO1.NTC.3995936&amp;isFromPublicArea=True&amp;isModal=False</t>
  </si>
  <si>
    <t>OAG-VEX-0347-2023</t>
  </si>
  <si>
    <t>DONAL JOSE RAMOS MOLINA</t>
  </si>
  <si>
    <t>Prestar servicios de apoyo a la gestión para el desarrollo de las siguientes actividades: 1. Promocionar en las diferentes instituciones educativas las actividades culturales desarrolladas a través Sistema de Fortalecimiento de Museos y la Oferta Cultural. 2. Apoyar el diseño de la estrategia de divulgación de las actividades culturales de la Casa Museo Gabriel García Márquez. 3. Apoyar el desarrollo de actividades culturales de la Casa Museo Gabriel García Márquez. 4. Apoyar el proyecto de cine y literatura de la casa Museo.</t>
  </si>
  <si>
    <t>https://community.secop.gov.co/Public/Tendering/OpportunityDetail/Index?noticeUID=CO1.NTC.3995940&amp;isFromPublicArea=True&amp;isModal=False</t>
  </si>
  <si>
    <t>OPSP-VEX-0348-2023</t>
  </si>
  <si>
    <t>FREDY DE JESUS SALCEDO OSPINO</t>
  </si>
  <si>
    <t>Prestar servicios profesionales el desarrollo de las siguientes actividades: 1. Realizar desarrollo de componentes software en tecnologías NetCore, Laravel Javascript, Angular, haciendo uso de patrones de diseño. 2. Realizar procesos de automatización de pruebas en los sistemas de información de egresados. 3. Apoyar en la optimización y generación de consultas SQL en la generación de reportes. 4. Apoyar en la implementación de principios y patrones de pruebas en los sistemas de información de egresados. 5. Asesorar al director del centro en el diseño de estructuras de comunicación entre sistemas de información. 6.Realizar informes de los datos alojados en los sistemas de información de egresados. 7. Incorporar elementos de diseños existentes en los productos tecnológicos.</t>
  </si>
  <si>
    <t>https://community.secop.gov.co/Public/Tendering/OpportunityDetail/Index?noticeUID=CO1.NTC.3995954&amp;isFromPublicArea=True&amp;isModal=False</t>
  </si>
  <si>
    <t>OPSP-VEX-0349-2023</t>
  </si>
  <si>
    <t>JOSE BELTRAN MAESTRE NAVARRO</t>
  </si>
  <si>
    <t>Prestar servicios profesionales el desarrollo de las siguientes actividades: 1. Coordinar el programa de radio y televisión de la Vicerectoría de Extensión. 2. Recopilar y organizar información para los programas de radio y televisión de la Vicerrectoría de Extensión.</t>
  </si>
  <si>
    <t>https://community.secop.gov.co/Public/Tendering/OpportunityDetail/Index?noticeUID=CO1.NTC.3995949&amp;isFromPublicArea=True&amp;isModal=False</t>
  </si>
  <si>
    <t>OPSP-VEX-0350-2023</t>
  </si>
  <si>
    <t>LIZETH SHIRLEY MARTINEZ VALENCIA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</si>
  <si>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y sus dependencias.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8. Diseñar planes de pruebas a los proyectos. 9. Diseñar y ejecutar pruebas de unidad, integración o sistema para los diferentes componentes.</t>
  </si>
  <si>
    <t>https://community.secop.gov.co/Public/Tendering/OpportunityDetail/Index?noticeUID=CO1.NTC.3995948&amp;isFromPublicArea=True&amp;isModal=False</t>
  </si>
  <si>
    <t>OPSP-VEX-0351-2023</t>
  </si>
  <si>
    <t>GINELLE DEUDITH GALVIS DOMINGUEZ</t>
  </si>
  <si>
    <t>Prestar servicios profesionales el desarrollo de las siguientes actividades: 1. Realizar seguimiento y reporte del plan de acción de la Vicerrectoría de Extensión y Proyección Social. 2. Consolidar la información del factor de extensión como insumo para los informes de acreditación de los programas correspondiente a la empleabilidad, docentes, estudiantes y egresados participantes en los proyectos de extension. 3. Realizar el diseño y actualización documental, seguimiento a mapas de riesgos, indicadores de gestión y a la mejora continua del proceso Gestión de Extensión y Proyección Social del Sistema COGUI+. 4. Acompañar en el diseño y desarrollo de los planes de calidad de los proyectos de extensión y proyección social.</t>
  </si>
  <si>
    <t>https://community.secop.gov.co/Public/Tendering/OpportunityDetail/Index?noticeUID=CO1.NTC.3995952&amp;isFromPublicArea=True&amp;isModal=False</t>
  </si>
  <si>
    <t>OPSP-VEX-0352-2023</t>
  </si>
  <si>
    <t>OBEYAIDO PEÑA PONSON</t>
  </si>
  <si>
    <t>Prestar servicios profesionales el desarrollo de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en las diferentes comunas del Distrito y el departamento del Magdalena. 3. Apoyar el desarrollo de las actividades culturales del Sistema de Museos. 4. Coordinar y liderar el desarrollo de cursos relacionados con el área de artes escénicas.</t>
  </si>
  <si>
    <t>https://community.secop.gov.co/Public/Tendering/OpportunityDetail/Index?noticeUID=CO1.NTC.3995943&amp;isFromPublicArea=True&amp;isModal=False</t>
  </si>
  <si>
    <t>OAG-VEX-0357-2023</t>
  </si>
  <si>
    <t>KATHERINE LIZETH CAMPO PINTO</t>
  </si>
  <si>
    <t>Prestar servicios de apoyo a la gestión para el desarrollo de las siguientes actividades: 1. Apoyar la gestión administrativa de la Fundación Casa en el Árbol. 2. Realizar los informes financieros de cada uno de los proyectos que se ejecutan en la Fundación Casa en el Árbol. 3. Prestar acompañamiento en cada uno de los proyectos vigentes de la Fundación Casa en el Árbol. 4. Organizar los archivos correspondientes a la Fundación Casa en el Árbol. 5. Sistematizar las experiencias e información recopiladas en campo de los proyectos ejecutados por la Fundación Casa en el Árbol. 6. Elaborar y presentar informes periódicos de las actividades desarrolladas en los proyectos de la Fundación Casa en el Árbol a la Vicerrectoría de Extensión y proyección Social. 7. Apoyar la dirección de la fundación en el control de cronogramas establecidos para el cumplimiento de los objetivos trazados.</t>
  </si>
  <si>
    <t>William Retamo Chavez</t>
  </si>
  <si>
    <t>https://community.secop.gov.co/Public/Tendering/OpportunityDetail/Index?noticeUID=CO1.NTC.4004089&amp;isFromPublicArea=True&amp;isModal=False</t>
  </si>
  <si>
    <t>OAG-VEX-0358-2023</t>
  </si>
  <si>
    <t>MARIA FERNANDA BARBOSA RAMOS</t>
  </si>
  <si>
    <t xml:space="preserve">Prestar servicios de apoyo a la gestión para el desarrollo de las siguientes actividades: 1. Apoyar en la coordinación, en la ejecución de terreno de los proyectos vigentes desde el enfoque psicosocial con la población objeto de intervención de la Fundación Casa en el Árbol. 2. Generar alertas y seguimiento psicosocial a la población atendida. 3. Organizar y manejar archivos correspondientes a los proyectos que se desarrollan. 4. Sistematizar experiencias 5. Presentar y elaborar informes. 6. Apoyar en gestión y generación de proyectos de la Fundación. </t>
  </si>
  <si>
    <t>https://community.secop.gov.co/Public/Tendering/OpportunityDetail/Index?noticeUID=CO1.NTC.4004288&amp;isFromPublicArea=True&amp;isModal=False</t>
  </si>
  <si>
    <t>OPSP-VEX-0359-2023</t>
  </si>
  <si>
    <t>MAURA CECILIA RUBIO SUAREZ</t>
  </si>
  <si>
    <t xml:space="preserve"> Prestar servicios profesionales el desarrollo de las siguientes actividades: 1. Organizar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2023. 3. Apoyar la actualización del portal web de la Vicerrectoría de Extensión y Proyección Social. </t>
  </si>
  <si>
    <t>https://community.secop.gov.co/Public/Tendering/OpportunityDetail/Index?noticeUID=CO1.NTC.4004289&amp;isFromPublicArea=True&amp;isModal=False</t>
  </si>
  <si>
    <t>OPSP-VEX-0360-2023</t>
  </si>
  <si>
    <t>MARYORIS GREGORIA PADILLA VELEZ</t>
  </si>
  <si>
    <t>restar servicios profesionales el desarrollo de las siguientes actividades: 1. Organizar las sesiones de formación en el marco del Programa de Alfabetización y Educación Básica y Media para Adultos. 2. Apoyar a los docentes logísticamente en el desarrollo de las sesiones formativas del Programa de Alfabetización y Educación Básica y Media para Adultos. 3. Presentar informes mensuales del avance del proceso de formación del Programa de Alfabetización y Educación Básica y Media para Adultos.</t>
  </si>
  <si>
    <t>https://community.secop.gov.co/Public/Tendering/OpportunityDetail/Index?noticeUID=CO1.NTC.4004292&amp;isFromPublicArea=True&amp;isModal=False</t>
  </si>
  <si>
    <t>OPSP-VEX-0361-2023</t>
  </si>
  <si>
    <t>JOSE MIGUEL SALAS RODRIGUEZ</t>
  </si>
  <si>
    <t xml:space="preserve">Prestar servicios profesionales el desarrollo de las siguientes actividades: 1. Realizar la Coordinación administrativa y financiera del Contrato Interadministrativo N° 586 del 2022 celebrado entre La Corporación Autónoma Regional del Magdalena 􏰀 CORPAMAG y La Universidad Del Magdalena. 2. Coordinar y articular con las dependencias administrativas y financieras de la Universidad, el proceso de creación de Certificados de Disponibilidad Presupuestal, Compromiso Presupuestal, generación de órdenes de pago, adiciones y disminuciones. 3. Gestionar cuentas de cobro y seguimiento a los desembolsos y pagos. 4. Liquidar los viáticos y apoyos económicos que resulten del contrato interadministrativo 5. Realizar seguimiento a la legalización del pago de honorarios y movilidad. 6. Realizar los informes financieros que sean requeridos y entregarlos de forma oportuna y con calidad. 7. Realizar mensualmente el registro y cargue en la plataforma del SIA Observa de la Contraloría General de la República, de las ordenes, contratos y pagos que se generen en los proyectos. 8. Realizar mensualmente el registro y cargue en la plataforma SECOP I, de las órdenes y contratos que se generen en los proyectos. 9. Entregar de los documentos generados en los proyectos, al archivo central de la Vicerrectoría de Extensión y Proyección Social, para su respectiva revisión, foliatura y archivo, según las normas de gestión documental. </t>
  </si>
  <si>
    <t>Dana Caballero Navarro</t>
  </si>
  <si>
    <t>https://community.secop.gov.co/Public/Tendering/OpportunityDetail/Index?noticeUID=CO1.NTC.4004742&amp;isFromPublicArea=True&amp;isModal=False</t>
  </si>
  <si>
    <t>OPSP-VEX-0362-2023</t>
  </si>
  <si>
    <t>Sandra Patricia Zapata Fragoso</t>
  </si>
  <si>
    <t>Prestar servicios profesionales en el marco del Convenio Específico No. 3051459 de 2022, suscrito entre Ecopetrol S.A y la Universidad del Magdalena, para el desarrollo de las siguientes actividades: 1) Elaborar proyecto de adición presupuestal para la ejecución del convenio. 2). Proyectar certificados de disponibilidad presupuestal y estudios de conveniencia para el proceso de contratación 3). Recaudar y revisar la documentación requerida para la contratación del talento humano y proveedores necesarios para la ejecución del Convenio.  4) Proyectar órdenes de prestación de servicios para la contratación del talento humano y proveedores  5) Proyectar resoluciones para el pago de viáticos y desplazamientos del talento humano del Proyecto.  6) Recaudar y revisar la documentación para el trámite de pago de honorarios del talento humano y pago de proveedores. 7) Elaborar informe de ejecución presupuestal del Programa. 8)  Elaboración de cuenta de cobro y seguimiento a los desembolsos del Convenio.  9) Realizar el registro de las ordenes y contratos que se generen del proyecto en las plataformas Secop 2 y Sia Observa</t>
  </si>
  <si>
    <t>John Alexander Taborda</t>
  </si>
  <si>
    <t>https://community.secop.gov.co/Public/Tendering/OpportunityDetail/Index?noticeUID=CO1.NTC.4005290&amp;isFromPublicArea=True&amp;isModal=False</t>
  </si>
  <si>
    <t>OPSP-VEX-0396-2023</t>
  </si>
  <si>
    <t>MIRIAN ESTHER SIERRA HERNANDEZ</t>
  </si>
  <si>
    <t xml:space="preserve">Prestar servicios profesionales en el marco del Convenio Específico No. 3051459 de 2022, suscrito entre Ecopetrol S.A y la Universidad del Magdalena, para el desarrollo de las siguientes actividades: 1).Elaborar plan de trabajo del componente de artesanas. 2). Planear los procesos de capacitación de las artesanas. 3). Estructurar primera feria artesanal local. 4). Coordinar la actividad de entrega de dotación dirigida a las artesanas. 5). Realizar reuniones de socialización y seguimiento con los diferentes actores del territorio. 6). Elaborar informes de avance del componente. 7). Hacer seguimiento a los avances del componente. </t>
  </si>
  <si>
    <t xml:space="preserve">https://community.secop.gov.co/Public/Tendering/OpportunityDetail/Index?noticeUID=CO1.NTC.4013673&amp;isFromPublicArea=True&amp;isModal=False   </t>
  </si>
  <si>
    <t>OPSP-VEX-0397-2023</t>
  </si>
  <si>
    <t>MARIA JOSE CASTILLO VIANA</t>
  </si>
  <si>
    <t>Prestar servicios profesionales en el marco del Convenio Específico No. 3051459 de 2022, suscrito entre Ecopetrol S.A y la Universidad del Magdalena, para el desarrollo de las siguientes actividades: 1). Elaborar plan de trabajo del componente de los prestadores de servicios turísticos. 2). Planear los procesos de capacitación de los prestadores de servicios turísticos. 3). Estructurar la rueda de negocios para dinamizar el tejido empresarial de los prestadores de servicios turísticos. 4). Coordinar la actividad de entrega de dotación dirigido a los prestadores de servicios turísticos. 5). Realizar reuniones de socialización y seguimiento con los diferentes actores del territorio. 6). Elaborar informes de avance del componente. 7). Hacer seguimiento a los avances del componente</t>
  </si>
  <si>
    <t>https://community.secop.gov.co/Public/Tendering/OpportunityDetail/Index?noticeUID=CO1.NTC.4013191&amp;isFromPublicArea=True&amp;isModal=False</t>
  </si>
  <si>
    <t>OPSP-VEX-0398-2023</t>
  </si>
  <si>
    <t>HEIDY CRISTINA CAMPO BELTRAN</t>
  </si>
  <si>
    <t>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turísticos. 2). Apoyar en la organización de la rueda de negocios. 3). Apoyar en la actividad de entrega de dotación dirigido a los prestadores de servicios turísticos. 4). Participar de las reuniones de seguimiento con los diferentes actores del territorio. 5). Apoyar en la elaboración de informes de avance del componente</t>
  </si>
  <si>
    <t>https://community.secop.gov.co/Public/Tendering/OpportunityDetail/Index?noticeUID=CO1.NTC.4013220&amp;isFromPublicArea=True&amp;isModal=False</t>
  </si>
  <si>
    <t>OPSP-VEX-0402-2023</t>
  </si>
  <si>
    <t>. Planear, organizar, dirigir y controlar los procesos y actividades del contrato a cargo de la Universidad del Magdalena. 2. Definir lista de tareas del contrato a cargo de la Universidad del Magdalena. 3. Realizar la supervisión de los contratos celebrados por la Universidad del Magdalena. 4. Proyectar y sustentar el presupuesto inicial para la contratación. 5. Hacer seguimiento y control de las actividades programadas para el cumplimiento del contrato. 6. Asistir a las reuniones programadas en desarrollo del contrato. 7. Realizar las actividades de coordinación de equipo de trabajo. 8. Gestionar el recurso humano vinculado por la Universidad. 9. Identificar perfiles necesarios para cumplir con las tareas. 10. Construir matriz de contratación incluyendo roles y responsabilidades. 11. Diseñar protocolo o procedimiento de cambios. 12. Verificar cambios en el alcance</t>
  </si>
  <si>
    <t>https://community.secop.gov.co/Public/Tendering/OpportunityDetail/Index?noticeUID=CO1.NTC.4034227&amp;isFromPublicArea=True&amp;isModal=False</t>
  </si>
  <si>
    <t>OPSP-VEX-0403-2023</t>
  </si>
  <si>
    <t>) Planificar y supervisar la gestión eficiente y oportuna de los planes de trabajo definidos para los proyectos de extensión y proyección social. 2)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3) Apoyar y diseñar talleres, capacitaciones y espacios de acercamiento con las partes interesadas de los proyectos de extensión y proyección social.</t>
  </si>
  <si>
    <t>https://community.secop.gov.co/Public/Tendering/OpportunityDetail/Index?noticeUID=CO1.NTC.4034414&amp;isFromPublicArea=True&amp;isModal=False</t>
  </si>
  <si>
    <t>OAG-VEX-0100-2023</t>
  </si>
  <si>
    <t>Orden de apoyo a la gestion</t>
  </si>
  <si>
    <t>JHAIR DE JESUS BERNAL ALIAN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</si>
  <si>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</si>
  <si>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 xml:space="preserve">Luis María Manjarrés </t>
  </si>
  <si>
    <t>https://community.secop.gov.co/Public/Tendering/ContractNoticePhases/View?PPI=CO1.PPI.23077557&amp;isFromPublicArea=True&amp;isModal=False</t>
  </si>
  <si>
    <t>OAG-VEX-0101-2023</t>
  </si>
  <si>
    <t>JHON JAIDER MARSIGLIA MUñOZ</t>
  </si>
  <si>
    <t>https://community.secop.gov.co/Public/Tendering/ContractNoticePhases/View?PPI=CO1.PPI.23078934&amp;isFromPublicArea=True&amp;isModal=False</t>
  </si>
  <si>
    <t>OAG-VEX-0102-2023</t>
  </si>
  <si>
    <t>JOSÉ DANIEL ARRIETA ARENILLA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</si>
  <si>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 9) Realizar la encuesta estructural de pesca en los sitios ubicados en su área de influencia, de conformidad con el listado estipulado por su respectivo supervisor.</t>
  </si>
  <si>
    <t>https://community.secop.gov.co/Public/Tendering/ContractNoticePhases/View?PPI=CO1.PPI.23080925&amp;isFromPublicArea=True&amp;isModal=False</t>
  </si>
  <si>
    <t>OAG-VEX-0103-2023</t>
  </si>
  <si>
    <t>JOSE MERCEDES CABRERA ZURMARY</t>
  </si>
  <si>
    <t>https://community.secop.gov.co/Public/Tendering/ContractNoticePhases/View?PPI=CO1.PPI.23080570&amp;isFromPublicArea=True&amp;isModal=False</t>
  </si>
  <si>
    <t>OAG-VEX-0104-2023</t>
  </si>
  <si>
    <t>JUAN DE DIOS MARTINEZ GARAVITO</t>
  </si>
  <si>
    <t>https://community.secop.gov.co/Public/Tendering/ContractNoticePhases/View?PPI=CO1.PPI.23081309&amp;isFromPublicArea=True&amp;isModal=False</t>
  </si>
  <si>
    <t>OAG-VEX-0105-2023</t>
  </si>
  <si>
    <t>JUAN MANUEL VILLALBA QUINTERO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</si>
  <si>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</si>
  <si>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https://community.secop.gov.co/Public/Tendering/ContractNoticePhases/View?PPI=CO1.PPI.23081318&amp;isFromPublicArea=True&amp;isModal=False</t>
  </si>
  <si>
    <t>OAG-VEX-0106-2023</t>
  </si>
  <si>
    <t>KAREN ANDREA MARTÍNEZ MENDOZA</t>
  </si>
  <si>
    <t>https://community.secop.gov.co/Public/Tendering/ContractNoticePhases/View?PPI=CO1.PPI.23080771&amp;isFromPublicArea=True&amp;isModal=False</t>
  </si>
  <si>
    <t>OAG-VEX-0107-2023</t>
  </si>
  <si>
    <t>KEILA PATRICIA CAÑAS DE LA ROSA</t>
  </si>
  <si>
    <t>https://community.secop.gov.co/Public/Tendering/ContractNoticePhases/View?PPI=CO1.PPI.23081335&amp;isFromPublicArea=True&amp;isModal=False</t>
  </si>
  <si>
    <t>OAG-VEX-0108-2023</t>
  </si>
  <si>
    <t>LUIS FERNANDO MADARIAGA AGUILAR</t>
  </si>
  <si>
    <t>https://community.secop.gov.co/Public/Tendering/ContractNoticePhases/View?PPI=CO1.PPI.23080884&amp;isFromPublicArea=True&amp;isModal=False</t>
  </si>
  <si>
    <t>OAG-VEX-0109-2023</t>
  </si>
  <si>
    <t>MARIA ANGELICA CERPA PIÑA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</si>
  <si>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 8) Realizar la encuesta estructural de pesca en los sitios ubicados en su área de influencia, de conformidad con el listado estipulado por su respectivo supervisor.</t>
  </si>
  <si>
    <t>https://community.secop.gov.co/Public/Tendering/ContractNoticePhases/View?PPI=CO1.PPI.23081153&amp;isFromPublicArea=True&amp;isModal=False</t>
  </si>
  <si>
    <t>OAG-VEX-0110-2023</t>
  </si>
  <si>
    <t>MARIA ISABEL CASTRO MESA</t>
  </si>
  <si>
    <t>https://community.secop.gov.co/Public/Tendering/ContractNoticePhases/View?PPI=CO1.PPI.23080885&amp;isFromPublicArea=True&amp;isModal=False</t>
  </si>
  <si>
    <t>OAG-VEX-0111-2023</t>
  </si>
  <si>
    <t>MARYORIS CAPERA RODRIGUEZ</t>
  </si>
  <si>
    <t>https://community.secop.gov.co/Public/Tendering/ContractNoticePhases/View?PPI=CO1.PPI.23081348&amp;isFromPublicArea=True&amp;isModal=False</t>
  </si>
  <si>
    <t>OAG-VEX-0112-2023</t>
  </si>
  <si>
    <t xml:space="preserve">NEGUIT ALEMAN ROMERO </t>
  </si>
  <si>
    <t>https://community.secop.gov.co/Public/Tendering/ContractNoticePhases/View?PPI=CO1.PPI.23080976&amp;isFromPublicArea=True&amp;isModal=False</t>
  </si>
  <si>
    <t>OAG-VEX-0113-2023</t>
  </si>
  <si>
    <t>ROSMIRA ÁLVAREZ PÉREZ</t>
  </si>
  <si>
    <t>https://community.secop.gov.co/Public/Tendering/ContractNoticePhases/View?PPI=CO1.PPI.23080977&amp;isFromPublicArea=True&amp;isModal=False</t>
  </si>
  <si>
    <t>OAG-VEX-0114-2023</t>
  </si>
  <si>
    <t>SAIRA LISETT LOPEZ PALENCIA</t>
  </si>
  <si>
    <t>https://community.secop.gov.co/Public/Tendering/ContractNoticePhases/View?PPI=CO1.PPI.23080892&amp;isFromPublicArea=True&amp;isModal=False</t>
  </si>
  <si>
    <t>OAG-VEX-0115-2023</t>
  </si>
  <si>
    <t>SAMIR ANTONIO NOBLE CAMAÑO</t>
  </si>
  <si>
    <t>https://community.secop.gov.co/Public/Tendering/ContractNoticePhases/View?PPI=CO1.PPI.23081412&amp;isFromPublicArea=True&amp;isModal=False</t>
  </si>
  <si>
    <t>OAG-VEX-0116-2023</t>
  </si>
  <si>
    <t>SANDRI PAOLA MEJIA MARTINEZ</t>
  </si>
  <si>
    <t>https://community.secop.gov.co/Public/Tendering/ContractNoticePhases/View?PPI=CO1.PPI.23081413&amp;isFromPublicArea=True&amp;isModal=False</t>
  </si>
  <si>
    <t>OAG-VEX-0117-2023</t>
  </si>
  <si>
    <t>SHIRLEYS CHIQUILLO ROMERO</t>
  </si>
  <si>
    <t>https://community.secop.gov.co/Public/Tendering/ContractNoticePhases/View?PPI=CO1.PPI.23081357&amp;isFromPublicArea=True&amp;isModal=False</t>
  </si>
  <si>
    <t>OAG-VEX-0118-2023</t>
  </si>
  <si>
    <t>SULEIDY NOBLE MONTES</t>
  </si>
  <si>
    <t>https://community.secop.gov.co/Public/Tendering/ContractNoticePhases/View?PPI=CO1.PPI.23081415&amp;isFromPublicArea=True&amp;isModal=False</t>
  </si>
  <si>
    <t>OAG-VEX-0119-2023</t>
  </si>
  <si>
    <t>UBERLIS VILLARREAL CAÑAVERA</t>
  </si>
  <si>
    <t>https://community.secop.gov.co/Public/Tendering/ContractNoticePhases/View?PPI=CO1.PPI.23081161&amp;isFromPublicArea=True&amp;isModal=False</t>
  </si>
  <si>
    <t>OPSP-VEX-0120-2023</t>
  </si>
  <si>
    <t>Orden de servicios profesionales</t>
  </si>
  <si>
    <t>WILLIAM ANDRÉS PÉREZ DORIA</t>
  </si>
  <si>
    <t>1) Coordinar y verificar con periodicidad semanal las actividades de los técnicos de campo del componente de pesca de consumo artesanal del SEPEC en la zona del río San Jorge y el bajo Cauca,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</si>
  <si>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https://community.secop.gov.co/Public/Tendering/ContractNoticePhases/View?PPI=CO1.PPI.23079877&amp;isFromPublicArea=True&amp;isModal=False</t>
  </si>
  <si>
    <t>OAG-VEX-0121-2023</t>
  </si>
  <si>
    <t>YEISMAN ISAAC HOYOS GARCÍA</t>
  </si>
  <si>
    <t>https://community.secop.gov.co/Public/Tendering/ContractNoticePhases/View?PPI=CO1.PPI.23081502&amp;isFromPublicArea=True&amp;isModal=False</t>
  </si>
  <si>
    <t>OPSP-VEX-0122-2023</t>
  </si>
  <si>
    <t>YULY PAULINA SILVA MEZA</t>
  </si>
  <si>
    <t>https://community.secop.gov.co/Public/Tendering/ContractNoticePhases/View?PPI=CO1.PPI.23100547&amp;isFromPublicArea=True&amp;isModal=False</t>
  </si>
  <si>
    <t>OAG-VEX-0123-2023</t>
  </si>
  <si>
    <t>AMALFI REYES VALDÉS</t>
  </si>
  <si>
    <t>https://community.secop.gov.co/Public/Tendering/ContractNoticePhases/View?PPI=CO1.PPI.23101895&amp;isFromPublicArea=True&amp;isModal=False</t>
  </si>
  <si>
    <t>OAG-VEX-0124-2023</t>
  </si>
  <si>
    <t>ANA CAMILA RODRÍGUEZ SILVA</t>
  </si>
  <si>
    <t>https://community.secop.gov.co/Public/Tendering/ContractNoticePhases/View?PPI=CO1.PPI.23103012&amp;isFromPublicArea=True&amp;isModal=False</t>
  </si>
  <si>
    <t>OAG-VEX-0125-2023</t>
  </si>
  <si>
    <t>ARIEL RUEDA DIAZ</t>
  </si>
  <si>
    <t>https://community.secop.gov.co/Public/Tendering/ContractNoticePhases/View?PPI=CO1.PPI.23103911&amp;isFromPublicArea=True&amp;isModal=False</t>
  </si>
  <si>
    <t>OAG-VEX-0126-2023</t>
  </si>
  <si>
    <t xml:space="preserve">CLEIDY JHOANNA BARON VARON </t>
  </si>
  <si>
    <t>https://community.secop.gov.co/Public/Tendering/ContractNoticePhases/View?PPI=CO1.PPI.23105206&amp;isFromPublicArea=True&amp;isModal=False</t>
  </si>
  <si>
    <t>OAG-VEX-0127-2023</t>
  </si>
  <si>
    <t>DAVID DIAZ GAITAN</t>
  </si>
  <si>
    <t>https://community.secop.gov.co/Public/Tendering/ContractNoticePhases/View?PPI=CO1.PPI.23106836&amp;isFromPublicArea=True&amp;isModal=False</t>
  </si>
  <si>
    <t>OAG-VEX-0128-2023</t>
  </si>
  <si>
    <t>DIOSA ERIKA FERNANDEZ MANCHAY</t>
  </si>
  <si>
    <t>https://community.secop.gov.co/Public/Tendering/ContractNoticePhases/View?PPI=CO1.PPI.23107953&amp;isFromPublicArea=True&amp;isModal=False</t>
  </si>
  <si>
    <t>OAG-VEX-0129-2023</t>
  </si>
  <si>
    <t>ESTIBEN ALBERTO RIOS SANDOVAL</t>
  </si>
  <si>
    <t>https://community.secop.gov.co/Public/Tendering/ContractNoticePhases/View?PPI=CO1.PPI.23108832&amp;isFromPublicArea=True&amp;isModal=False</t>
  </si>
  <si>
    <t>OAG-VEX-0130-2023</t>
  </si>
  <si>
    <t>GREYSI DEISI JAFAYTEQUE MUCA</t>
  </si>
  <si>
    <t>https://community.secop.gov.co/Public/Tendering/ContractNoticePhases/View?PPI=CO1.PPI.23079413&amp;isFromPublicArea=True&amp;isModal=False</t>
  </si>
  <si>
    <t>OAG-VEX-0131-2023</t>
  </si>
  <si>
    <t>HECTOR GAITAN CABARTE</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</si>
  <si>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</si>
  <si>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https://community.secop.gov.co/Public/Tendering/ContractNoticePhases/View?PPI=CO1.PPI.23080577&amp;isFromPublicArea=True&amp;isModal=False</t>
  </si>
  <si>
    <t>OAG-VEX-0132-2023</t>
  </si>
  <si>
    <t>JHON FREDY GARCÍA PARRA</t>
  </si>
  <si>
    <t>https://community.secop.gov.co/Public/Tendering/ContractNoticePhases/View?PPI=CO1.PPI.23080842&amp;isFromPublicArea=True&amp;isModal=False</t>
  </si>
  <si>
    <t>OAG-VEX-0133-2023</t>
  </si>
  <si>
    <t>JOSE BLADIMIR VEGA BOLAÑOS</t>
  </si>
  <si>
    <t>https://community.secop.gov.co/Public/Tendering/ContractNoticePhases/View?PPI=CO1.PPI.23080927&amp;isFromPublicArea=True&amp;isModal=False</t>
  </si>
  <si>
    <t>OAG-VEX-0134-2023</t>
  </si>
  <si>
    <t>JUAN DAVID VELA PEREZ</t>
  </si>
  <si>
    <t>https://community.secop.gov.co/Public/Tendering/ContractNoticePhases/View?PPI=CO1.PPI.23080938&amp;isFromPublicArea=True&amp;isModal=False</t>
  </si>
  <si>
    <t>OAG-VEX-0135-2023</t>
  </si>
  <si>
    <t>JUANIS DOLORES SOLERA PETRO</t>
  </si>
  <si>
    <t>https://community.secop.gov.co/Public/Tendering/ContractNoticePhases/View?PPI=CO1.PPI.23080864&amp;isFromPublicArea=True&amp;isModal=False</t>
  </si>
  <si>
    <t>OAG-VEX-0136-2023</t>
  </si>
  <si>
    <t>KARINA CARRILLO</t>
  </si>
  <si>
    <t>https://community.secop.gov.co/Public/Tendering/ContractNoticePhases/View?PPI=CO1.PPI.23080770&amp;isFromPublicArea=True&amp;isModal=False</t>
  </si>
  <si>
    <t>OPSP-VEX-0137-2023</t>
  </si>
  <si>
    <t>LADY JOHANNA MEZA BOTINA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</si>
  <si>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Registrar los datos de tallas (longitudes) de los recursos pesqueros priorizados para su respectiva área de cobertura, de conformidad con el cronograma de muestreo establecido por el coordinador del componente de registro de tallas del SEPEC. 5) Digitar los datos en los formularios electrónicos de la plataforma informática del SEPEC, garantizando que ambas informaciones, tanto la contenida en el formato físico como en la plataforma informática, sean coincidentes.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</si>
  <si>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https://community.secop.gov.co/Public/Tendering/ContractNoticePhases/View?PPI=CO1.PPI.23080196&amp;isFromPublicArea=True&amp;isModal=False</t>
  </si>
  <si>
    <t>OAG-VEX-0138-2023</t>
  </si>
  <si>
    <t>LAURA TATIANA POLANIA FERREIRA</t>
  </si>
  <si>
    <t>https://community.secop.gov.co/Public/Tendering/ContractNoticePhases/View?PPI=CO1.PPI.23080872&amp;isFromPublicArea=True&amp;isModal=False</t>
  </si>
  <si>
    <t>OAG-VEX-0139-2023</t>
  </si>
  <si>
    <t>LINDY TATIANA ZAMBRANO</t>
  </si>
  <si>
    <t>https://community.secop.gov.co/Public/Tendering/ContractNoticePhases/View?PPI=CO1.PPI.23080797&amp;isFromPublicArea=True&amp;isModal=False</t>
  </si>
  <si>
    <t>OAG-VEX-0140-2023</t>
  </si>
  <si>
    <t>LUIS EDUARDO ORJUELA VALENCIA</t>
  </si>
  <si>
    <t>https://community.secop.gov.co/Public/Tendering/ContractNoticePhases/View?PPI=CO1.PPI.23080887&amp;isFromPublicArea=True&amp;isModal=False</t>
  </si>
  <si>
    <t>OPSP-VEX-0141-2023</t>
  </si>
  <si>
    <t>LUIS FRANCISCO CUBILLOS ARIZA</t>
  </si>
  <si>
    <t>https://community.secop.gov.co/Public/Tendering/ContractNoticePhases/View?PPI=CO1.PPI.23080722&amp;isFromPublicArea=True&amp;isModal=False</t>
  </si>
  <si>
    <t xml:space="preserve">no </t>
  </si>
  <si>
    <t>OAG-VEX-0142-2023</t>
  </si>
  <si>
    <t>LUIS YEXY LÓPEZ ROMERO</t>
  </si>
  <si>
    <t>https://community.secop.gov.co/Public/Tendering/ContractNoticePhases/View?PPI=CO1.PPI.23080890&amp;isFromPublicArea=True&amp;isModal=False</t>
  </si>
  <si>
    <t>OAG-VEX-0143-2023</t>
  </si>
  <si>
    <t>MALLIVE DURAN REUTO</t>
  </si>
  <si>
    <t>https://community.secop.gov.co/Public/Tendering/ContractNoticePhases/View?PPI=CO1.PPI.23081159&amp;isFromPublicArea=True&amp;isModal=False</t>
  </si>
  <si>
    <t>OAG-VEX-0144-2023</t>
  </si>
  <si>
    <t>MARY LUZ CARECA PARENTE</t>
  </si>
  <si>
    <t>https://community.secop.gov.co/Public/Tendering/ContractNoticePhases/View?PPI=CO1.PPI.23081351&amp;isFromPublicArea=True&amp;isModal=False</t>
  </si>
  <si>
    <t>OAG-VEX-0145-2023</t>
  </si>
  <si>
    <t>NINI JOHANA VEGA LEAL</t>
  </si>
  <si>
    <t>https://community.secop.gov.co/Public/Tendering/ContractNoticePhases/View?PPI=CO1.PPI.23080891&amp;isFromPublicArea=True&amp;isModal=False</t>
  </si>
  <si>
    <t>OAG-VEX-0146-2023</t>
  </si>
  <si>
    <t>RUTH CASTILLO TIQUE</t>
  </si>
  <si>
    <t>https://community.secop.gov.co/Public/Tendering/ContractNoticePhases/View?PPI=CO1.PPI.23081353&amp;isFromPublicArea=True&amp;isModal=False</t>
  </si>
  <si>
    <t>OAG-VEX-0147-2023</t>
  </si>
  <si>
    <t>VICTORIA EMPERATRIZ GARCES DEDIOS</t>
  </si>
  <si>
    <t>https://community.secop.gov.co/Public/Tendering/ContractNoticePhases/View?PPI=CO1.PPI.23081160&amp;isFromPublicArea=True&amp;isModal=False</t>
  </si>
  <si>
    <t>OAG-VEX-0148-2023</t>
  </si>
  <si>
    <t>WENDY MILADY RODRIGUEZ DIAZ</t>
  </si>
  <si>
    <t>https://community.secop.gov.co/Public/Tendering/ContractNoticePhases/View?PPI=CO1.PPI.23081355&amp;isFromPublicArea=True&amp;isModal=False</t>
  </si>
  <si>
    <t>OAG-VEX-0149-2023</t>
  </si>
  <si>
    <t>YEISON EXNEIDER RODRÍGUEZ LÓPEZ</t>
  </si>
  <si>
    <t>https://community.secop.gov.co/Public/Tendering/ContractNoticePhases/View?PPI=CO1.PPI.23081414&amp;isFromPublicArea=True&amp;isModal=False</t>
  </si>
  <si>
    <t>OAG-VEX-0150-2023</t>
  </si>
  <si>
    <t>ANA PATRICIA AREVALO OSPINO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</si>
  <si>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t>
  </si>
  <si>
    <t>https://community.secop.gov.co/Public/Tendering/ContractNoticePhases/View?PPI=CO1.PPI.23080894&amp;isFromPublicArea=True&amp;isModal=False</t>
  </si>
  <si>
    <t>OAG-VEX-0151-2023</t>
  </si>
  <si>
    <t>ANGEL MANUEL PORTELA GONZALEZ</t>
  </si>
  <si>
    <t>https://community.secop.gov.co/Public/Tendering/ContractNoticePhases/View?PPI=CO1.PPI.23081358&amp;isFromPublicArea=True&amp;isModal=False</t>
  </si>
  <si>
    <t>OPSP-VEX-0152-2023</t>
  </si>
  <si>
    <t>DANNY PAOLA HERNÁNDEZ HERRERA</t>
  </si>
  <si>
    <t>https://community.secop.gov.co/Public/Tendering/ContractNoticePhases/View?PPI=CO1.PPI.23080568&amp;isFromPublicArea=True&amp;isModal=False</t>
  </si>
  <si>
    <t>OAG-VEX-0153-2023</t>
  </si>
  <si>
    <t>DAYANYS PALENCIA GALVIS</t>
  </si>
  <si>
    <t>https://community.secop.gov.co/Public/Tendering/ContractNoticePhases/View?PPI=CO1.PPI.23081409&amp;isFromPublicArea=True&amp;isModal=False</t>
  </si>
  <si>
    <t>OAG-VEX-0154-2023</t>
  </si>
  <si>
    <t>DELFINA JUDITH OCHOA RODRIGUEZ</t>
  </si>
  <si>
    <t>https://community.secop.gov.co/Public/Tendering/ContractNoticePhases/View?PPI=CO1.PPI.23080733&amp;isFromPublicArea=True&amp;isModal=False</t>
  </si>
  <si>
    <t>OAG-VEX-0155-2023</t>
  </si>
  <si>
    <t>EDWIN ANAYA RAMOS</t>
  </si>
  <si>
    <t>https://community.secop.gov.co/Public/Tendering/ContractNoticePhases/View?PPI=CO1.PPI.23079893&amp;isFromPublicArea=True&amp;isModal=False</t>
  </si>
  <si>
    <t>OAG-VEX-0156-2023</t>
  </si>
  <si>
    <t>ERIKA HERNANDEZ MARTINEZ</t>
  </si>
  <si>
    <t>https://community.secop.gov.co/Public/Tendering/ContractNoticePhases/View?PPI=CO1.PPI.23079898&amp;isFromPublicArea=True&amp;isModal=False</t>
  </si>
  <si>
    <t>OAG-VEX-0157-2023</t>
  </si>
  <si>
    <t>FERNEL CRESPO MIRANDA</t>
  </si>
  <si>
    <t>https://community.secop.gov.co/Public/Tendering/ContractNoticePhases/View?PPI=CO1.PPI.23081107&amp;isFromPublicArea=True&amp;isModal=False</t>
  </si>
  <si>
    <t>OAG-VEX-0158-2023</t>
  </si>
  <si>
    <t>HECTOR OLMEDO MOLINA VILLA</t>
  </si>
  <si>
    <t>https://community.secop.gov.co/Public/Tendering/ContractNoticePhases/View?PPI=CO1.PPI.23081110&amp;isFromPublicArea=True&amp;isModal=False</t>
  </si>
  <si>
    <t>OAG-VEX-0159-2023</t>
  </si>
  <si>
    <t>HEILER JOSÉ ROMERO ARROYO</t>
  </si>
  <si>
    <t>https://community.secop.gov.co/Public/Tendering/ContractNoticePhases/View?PPI=CO1.PPI.23081120&amp;isFromPublicArea=True&amp;isModal=False</t>
  </si>
  <si>
    <t>OPSP-VEX-0160-2023</t>
  </si>
  <si>
    <t>IVAN ANTONIO PÉREZ TAPIAS</t>
  </si>
  <si>
    <t>https://community.secop.gov.co/Public/Tendering/ContractNoticePhases/View?PPI=CO1.PPI.23072044&amp;isFromPublicArea=True&amp;isModal=False</t>
  </si>
  <si>
    <t>OAG-VEX-0161-2023</t>
  </si>
  <si>
    <t>JAIME ROBERTO MORENO MARTÍNEZ</t>
  </si>
  <si>
    <t>https://community.secop.gov.co/Public/Tendering/ContractNoticePhases/View?PPI=CO1.PPI.23073642&amp;isFromPublicArea=True&amp;isModal=False</t>
  </si>
  <si>
    <t>OAG-VEX-0162-2023</t>
  </si>
  <si>
    <t>JAVIER ALEJANDRO GUERRA ROYERO</t>
  </si>
  <si>
    <t>https://community.secop.gov.co/Public/Tendering/ContractNoticePhases/View?PPI=CO1.PPI.23075623&amp;isFromPublicArea=True&amp;isModal=False</t>
  </si>
  <si>
    <t>OAG-VEX-0163-2023</t>
  </si>
  <si>
    <t>JESUS MIGUEL HERNANDEZ CORREA</t>
  </si>
  <si>
    <t>https://community.secop.gov.co/Public/Tendering/ContractNoticePhases/View?PPI=CO1.PPI.23075670&amp;isFromPublicArea=True&amp;isModal=False</t>
  </si>
  <si>
    <t>OPSP-VEX-0164-2023</t>
  </si>
  <si>
    <t>JESUS YOHAN VARGAS GONZALEZ</t>
  </si>
  <si>
    <t>https://community.secop.gov.co/Public/Tendering/ContractNoticePhases/View?PPI=CO1.PPI.23075960&amp;isFromPublicArea=True&amp;isModal=False</t>
  </si>
  <si>
    <t>OAG-VEX-0165-2023</t>
  </si>
  <si>
    <t>JOSE LUIS MORENO LENGUA</t>
  </si>
  <si>
    <t>https://community.secop.gov.co/Public/Tendering/ContractNoticePhases/View?PPI=CO1.PPI.23075992&amp;isFromPublicArea=True&amp;isModal=False</t>
  </si>
  <si>
    <t>OAG-VEX-0166-2023</t>
  </si>
  <si>
    <t>KATTY MABEL SORACA LLORENTE</t>
  </si>
  <si>
    <t>https://community.secop.gov.co/Public/Tendering/ContractNoticePhases/View?PPI=CO1.PPI.23077891&amp;isFromPublicArea=True&amp;isModal=False</t>
  </si>
  <si>
    <t>OPSP-VEX-0167-2023</t>
  </si>
  <si>
    <t>LINDA PAOLA LÓPEZ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</si>
  <si>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</si>
  <si>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https://community.secop.gov.co/Public/Tendering/ContractNoticePhases/View?PPI=CO1.PPI.23078710&amp;isFromPublicArea=True&amp;isModal=False</t>
  </si>
  <si>
    <t>OAG-VEX-0168-2023</t>
  </si>
  <si>
    <t>MARÍA FERNANDA DÍAZ CORREA</t>
  </si>
  <si>
    <t>https://community.secop.gov.co/Public/Tendering/ContractNoticePhases/View?PPI=CO1.PPI.23078733&amp;isFromPublicArea=True&amp;isModal=False</t>
  </si>
  <si>
    <t>OAG-VEX-0169-2023</t>
  </si>
  <si>
    <t>MAYERLIS DEL CARMEN MIRANDA BELEÑO</t>
  </si>
  <si>
    <t>https://community.secop.gov.co/Public/Tendering/ContractNoticePhases/View?PPI=CO1.PPI.23079067&amp;isFromPublicArea=True&amp;isModal=False</t>
  </si>
  <si>
    <t>OAG-VEX-0170-2023</t>
  </si>
  <si>
    <t>NILSON CRISTO AVILA</t>
  </si>
  <si>
    <t>https://community.secop.gov.co/Public/Tendering/ContractNoticePhases/View?PPI=CO1.PPI.23079147&amp;isFromPublicArea=True&amp;isModal=False</t>
  </si>
  <si>
    <t>OPSP-VEX-0171-2023</t>
  </si>
  <si>
    <t>ROBERTO CARLOS GENES GONZÁLEZ</t>
  </si>
  <si>
    <t>1) Coordinar y verificar con periodicidad semanal las actividades de los técnicos de campo del componente de pesca de consumo artesanal del SEPEC en la zona del bajo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</si>
  <si>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https://community.secop.gov.co/Public/Tendering/ContractNoticePhases/View?PPI=CO1.PPI.23079712&amp;isFromPublicArea=True&amp;isModal=False</t>
  </si>
  <si>
    <t>OAG-VEX-0172-2023</t>
  </si>
  <si>
    <t>SANDY JULIETH CENTENO MEJIA</t>
  </si>
  <si>
    <t>https://community.secop.gov.co/Public/Tendering/ContractNoticePhases/View?PPI=CO1.PPI.23079750&amp;isFromPublicArea=True&amp;isModal=False</t>
  </si>
  <si>
    <t>OAG-VEX-0173-2023</t>
  </si>
  <si>
    <t>SIGILFREDO ARÉVALO MEJÍA</t>
  </si>
  <si>
    <t>https://community.secop.gov.co/Public/Tendering/ContractNoticePhases/View?PPI=CO1.PPI.23079777&amp;isFromPublicArea=True&amp;isModal=False</t>
  </si>
  <si>
    <t>OAG-VEX-0174-2023</t>
  </si>
  <si>
    <t>SULMA YANETH FLOREZ LIMA</t>
  </si>
  <si>
    <t>https://community.secop.gov.co/Public/Tendering/ContractNoticePhases/View?PPI=CO1.PPI.23079790&amp;isFromPublicArea=True&amp;isModal=False</t>
  </si>
  <si>
    <t>OAG-VEX-0175-2023</t>
  </si>
  <si>
    <t>TATIANA MEZA ALVAREZ</t>
  </si>
  <si>
    <t>https://community.secop.gov.co/Public/Tendering/ContractNoticePhases/View?PPI=CO1.PPI.23080312&amp;isFromPublicArea=True&amp;isModal=False</t>
  </si>
  <si>
    <t>OAG-VEX-0176-2023</t>
  </si>
  <si>
    <t>YECENIA YULIETH ZAPATA BEDOYA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</si>
  <si>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</si>
  <si>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https://community.secop.gov.co/Public/Tendering/ContractNoticePhases/View?PPI=CO1.PPI.23080350&amp;isFromPublicArea=True&amp;isModal=False</t>
  </si>
  <si>
    <t>OAG-VEX-0177-2023</t>
  </si>
  <si>
    <t>ARELIS ALLIN CÓRDOBA</t>
  </si>
  <si>
    <t>https://community.secop.gov.co/Public/Tendering/ContractNoticePhases/View?PPI=CO1.PPI.23080504&amp;isFromPublicArea=True&amp;isModal=False</t>
  </si>
  <si>
    <t>OAG-VEX-0178-2023</t>
  </si>
  <si>
    <t>CLARA INÉS MENA MENA</t>
  </si>
  <si>
    <t>https://community.secop.gov.co/Public/Tendering/ContractNoticePhases/View?PPI=CO1.PPI.23080516&amp;isFromPublicArea=True&amp;isModal=False</t>
  </si>
  <si>
    <t>OAG-VEX-0179-2023</t>
  </si>
  <si>
    <t>DIANA VIRIS MOSQUERA ASPRILLA</t>
  </si>
  <si>
    <t>https://community.secop.gov.co/Public/Tendering/ContractNoticePhases/View?PPI=CO1.PPI.23080377&amp;isFromPublicArea=True&amp;isModal=False</t>
  </si>
  <si>
    <t>OAG-VEX-0180-2023</t>
  </si>
  <si>
    <t>FRANCISCO CUESTA SALAS</t>
  </si>
  <si>
    <t>https://community.secop.gov.co/Public/Tendering/ContractNoticePhases/View?PPI=CO1.PPI.23080382&amp;isFromPublicArea=True&amp;isModal=False</t>
  </si>
  <si>
    <t>OPSP-VEX-0181-2023</t>
  </si>
  <si>
    <t>JHASBLEYDI PALACIO VALDES</t>
  </si>
  <si>
    <t>1) Coordinar y verificar con periodicidad semanal las actividades de los técnicos de campo del componente de pesca de consumo artesanal del SEPEC en la cuenca del Atrato,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</si>
  <si>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https://community.secop.gov.co/Public/Tendering/ContractNoticePhases/View?PPI=CO1.PPI.23078977&amp;isFromPublicArea=True&amp;isModal=False</t>
  </si>
  <si>
    <t>OAG-VEX-0182-2023</t>
  </si>
  <si>
    <t>JOSELIN PATRICIA ROBLEDO CUESTA</t>
  </si>
  <si>
    <t>https://community.secop.gov.co/Public/Tendering/ContractNoticePhases/View?PPI=CO1.PPI.23080400&amp;isFromPublicArea=True&amp;isModal=False</t>
  </si>
  <si>
    <t>OAG-VEX-0183-2023</t>
  </si>
  <si>
    <t>LEONOR SALCEDO MONTALVO</t>
  </si>
  <si>
    <t>https://community.secop.gov.co/Public/Tendering/ContractNoticePhases/View?PPI=CO1.PPI.23080583&amp;isFromPublicArea=True&amp;isModal=False</t>
  </si>
  <si>
    <t>OAG-VEX-0184-2023</t>
  </si>
  <si>
    <t>LUZ INIRIDA CHAVERRA ARROYO</t>
  </si>
  <si>
    <t>https://community.secop.gov.co/Public/Tendering/ContractNoticePhases/View?PPI=CO1.PPI.23080931&amp;isFromPublicArea=True&amp;isModal=False</t>
  </si>
  <si>
    <t>OAG-VEX-0185-2023</t>
  </si>
  <si>
    <t>MARYURIS PALACIOS SALINAS</t>
  </si>
  <si>
    <t>https://community.secop.gov.co/Public/Tendering/ContractNoticePhases/View?PPI=CO1.PPI.23080861&amp;isFromPublicArea=True&amp;isModal=False</t>
  </si>
  <si>
    <t>OAG-VEX-0186-2023</t>
  </si>
  <si>
    <t>MILEIDYS MENA BEITAR</t>
  </si>
  <si>
    <t>https://community.secop.gov.co/Public/Tendering/ContractNoticePhases/View?PPI=CO1.PPI.23080868&amp;isFromPublicArea=True&amp;isModal=False</t>
  </si>
  <si>
    <t>OAG-VEX-0187-2023</t>
  </si>
  <si>
    <t>NAILA JHOANA GONZALEZ PALACIOS</t>
  </si>
  <si>
    <t>https://community.secop.gov.co/Public/Tendering/ContractNoticePhases/View?PPI=CO1.PPI.23081142&amp;isFromPublicArea=True&amp;isModal=False</t>
  </si>
  <si>
    <t>OAG-VEX-0188-2023</t>
  </si>
  <si>
    <t>YARLENY ROBLEDO MOSQUERA</t>
  </si>
  <si>
    <t>https://community.secop.gov.co/Public/Tendering/ContractNoticePhases/View?PPI=CO1.PPI.23080875&amp;isFromPublicArea=True&amp;isModal=False</t>
  </si>
  <si>
    <t>OAG-VEX-0189-2023</t>
  </si>
  <si>
    <t>YASNEY CORREA PALACIO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</si>
  <si>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 7) Realizar la encuesta estructural de pesca en los sitios ubicados en su área de influencia, de conformidad con el listado estipulado por su respectivo supervisor.</t>
  </si>
  <si>
    <t>https://community.secop.gov.co/Public/Tendering/ContractNoticePhases/View?PPI=CO1.PPI.23081332&amp;isFromPublicArea=True&amp;isModal=False</t>
  </si>
  <si>
    <t>OAG-VEX-0190-2023</t>
  </si>
  <si>
    <t>YIRLEDYS GUTIERREZ ARROYO</t>
  </si>
  <si>
    <t>https://community.secop.gov.co/Public/Tendering/ContractNoticePhases/View?PPI=CO1.PPI.23080950&amp;isFromPublicArea=True&amp;isModal=False</t>
  </si>
  <si>
    <t>OAG-VEX-0191-2023</t>
  </si>
  <si>
    <t>YUBER ALEXANDER CÓRDOBA MARTÍNEZ</t>
  </si>
  <si>
    <t>https://community.secop.gov.co/Public/Tendering/ContractNoticePhases/View?PPI=CO1.PPI.23080874&amp;isFromPublicArea=True&amp;isModal=False</t>
  </si>
  <si>
    <t>OPSP-VEX-0192-2023</t>
  </si>
  <si>
    <t>ANDRÉS RICARDO BARROSO GARCÉS</t>
  </si>
  <si>
    <t>https://community.secop.gov.co/Public/Tendering/ContractNoticePhases/View?PPI=CO1.PPI.23080877&amp;isFromPublicArea=True&amp;isModal=False</t>
  </si>
  <si>
    <t>OAG-VEX-0193-2023</t>
  </si>
  <si>
    <t>ANGELA MARIA HERRERA ARTEAGA</t>
  </si>
  <si>
    <t>https://community.secop.gov.co/Public/Tendering/ContractNoticePhases/View?PPI=CO1.PPI.23081329&amp;isFromPublicArea=True&amp;isModal=False</t>
  </si>
  <si>
    <t>OPSP-VEX-0194-2023</t>
  </si>
  <si>
    <t>AYRINI PATRICIA MORA RHENALS</t>
  </si>
  <si>
    <t>1) Coordinar y verificar con periodicidad semanal las actividades de los técnicos de campo del componente de pesca de consumo artesanal del SEPEC en la zona sur del litoral Caribe Sur y en la cuenca del Sinú,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</si>
  <si>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https://community.secop.gov.co/Public/Tendering/ContractNoticePhases/View?PPI=CO1.PPI.23081126&amp;isFromPublicArea=True&amp;isModal=False</t>
  </si>
  <si>
    <t>OAG-VEX-0195-2023</t>
  </si>
  <si>
    <t>CARMEN MARÍA MADERA SANTOS</t>
  </si>
  <si>
    <t>https://community.secop.gov.co/Public/Tendering/ContractNoticePhases/View?PPI=CO1.PPI.23080758&amp;isFromPublicArea=True&amp;isModal=False</t>
  </si>
  <si>
    <t>OAG-VEX-0196-2023</t>
  </si>
  <si>
    <t>CRISTIAN DAYAN JULIO MORENO</t>
  </si>
  <si>
    <t>https://community.secop.gov.co/Public/Tendering/ContractNoticePhases/View?PPI=CO1.PPI.23081308&amp;isFromPublicArea=True&amp;isModal=False</t>
  </si>
  <si>
    <t>OAG-VEX-0197-2023</t>
  </si>
  <si>
    <t>DEIDYS BUELVAS CORREA</t>
  </si>
  <si>
    <t>https://community.secop.gov.co/Public/Tendering/ContractNoticePhases/View?PPI=CO1.PPI.23080940&amp;isFromPublicArea=True&amp;isModal=False</t>
  </si>
  <si>
    <t>OAG-VEX-0198-2023</t>
  </si>
  <si>
    <t>DIOSMAR ENRIQUE REYES LÓPEZ</t>
  </si>
  <si>
    <t>https://community.secop.gov.co/Public/Tendering/ContractNoticePhases/View?PPI=CO1.PPI.23080767&amp;isFromPublicArea=True&amp;isModal=False</t>
  </si>
  <si>
    <t>OAG-VEX-0199-2023</t>
  </si>
  <si>
    <t>DORCY DEL CARMEN ALTAMIRANDA ARGEL</t>
  </si>
  <si>
    <t>https://community.secop.gov.co/Public/Tendering/ContractNoticePhases/View?PPI=CO1.PPI.23080769&amp;isFromPublicArea=True&amp;isModal=False</t>
  </si>
  <si>
    <t>OAG-VEX-0200-2023</t>
  </si>
  <si>
    <t>ELKIN DAVID ZARANTE TORDECILLA</t>
  </si>
  <si>
    <t>https://community.secop.gov.co/Public/Tendering/ContractNoticePhases/View?PPI=CO1.PPI.23080870&amp;isFromPublicArea=True&amp;isModal=False</t>
  </si>
  <si>
    <t>OAG-VEX-0201-2023</t>
  </si>
  <si>
    <t>JAIMEN ANDRÉS RAMOS JIMÉNEZ</t>
  </si>
  <si>
    <t>https://community.secop.gov.co/Public/Tendering/ContractNoticePhases/View?PPI=CO1.PPI.23147435&amp;isFromPublicArea=True&amp;isModal=False</t>
  </si>
  <si>
    <t>OPSP-VEX-0202-2023</t>
  </si>
  <si>
    <t>JAVIER JOAQUÍN NIEVES LÓPEZ</t>
  </si>
  <si>
    <t>https://community.secop.gov.co/Public/Tendering/ContractNoticePhases/View?PPI=CO1.PPI.23148085&amp;isFromPublicArea=True&amp;isModal=False</t>
  </si>
  <si>
    <t>OAG-VEX-0203-2023</t>
  </si>
  <si>
    <t>JESÚS EDUARDO JIMÉNEZ DIAZ</t>
  </si>
  <si>
    <t>https://community.secop.gov.co/Public/Tendering/ContractNoticePhases/View?PPI=CO1.PPI.23148805&amp;isFromPublicArea=True&amp;isModal=False</t>
  </si>
  <si>
    <t>OPSP-VEX-0204-2023</t>
  </si>
  <si>
    <t>JOSÉ DARÍO DONADO GARCÍA</t>
  </si>
  <si>
    <t>https://community.secop.gov.co/Public/Tendering/ContractNoticePhases/View?PPI=CO1.PPI.23148778&amp;isFromPublicArea=True&amp;isModal=False</t>
  </si>
  <si>
    <t>OPSP-VEX-0205-2023</t>
  </si>
  <si>
    <t>JUAN JOSÉ HERNÁNDEZ CORREA</t>
  </si>
  <si>
    <t>https://community.secop.gov.co/Public/Tendering/ContractNoticePhases/View?PPI=CO1.PPI.23149529&amp;isFromPublicArea=True&amp;isModal=False</t>
  </si>
  <si>
    <t>OPSP-VEX-0206-2023</t>
  </si>
  <si>
    <t>LUZ ELENA BEDOYA BRAVO</t>
  </si>
  <si>
    <t>https://community.secop.gov.co/Public/Tendering/ContractNoticePhases/View?PPI=CO1.PPI.23151644&amp;isFromPublicArea=True&amp;isModal=False</t>
  </si>
  <si>
    <t>OAG-VEX-0207-2023</t>
  </si>
  <si>
    <t>MARÍA JOSÉ PATERNINA ESCOBAR</t>
  </si>
  <si>
    <t>https://community.secop.gov.co/Public/Tendering/ContractNoticePhases/View?PPI=CO1.PPI.23152016&amp;isFromPublicArea=True&amp;isModal=False</t>
  </si>
  <si>
    <t>OAG-VEX-0208-2023</t>
  </si>
  <si>
    <t>MARIANELLY DALMAUS PEREZ</t>
  </si>
  <si>
    <t>https://community.secop.gov.co/Public/Tendering/ContractNoticePhases/View?PPI=CO1.PPI.23152047&amp;isFromPublicArea=True&amp;isModal=False</t>
  </si>
  <si>
    <t>OPSP-VEX-0209-2023</t>
  </si>
  <si>
    <t>MARTHA LUCÍA CONTRERAS ORTEGA</t>
  </si>
  <si>
    <t>https://community.secop.gov.co/Public/Tendering/ContractNoticePhases/View?PPI=CO1.PPI.23153893&amp;isFromPublicArea=True&amp;isModal=False</t>
  </si>
  <si>
    <t>OAG-VEX-0210-2023</t>
  </si>
  <si>
    <t>RAMIRO ANTONIO GÓMEZ JULIO</t>
  </si>
  <si>
    <t>https://community.secop.gov.co/Public/Tendering/ContractNoticePhases/View?PPI=CO1.PPI.23156555&amp;isFromPublicArea=True&amp;isModal=False</t>
  </si>
  <si>
    <t>OAG-VEX-0211-2023</t>
  </si>
  <si>
    <t>RENÉ ANTONIO GULFO AVILA</t>
  </si>
  <si>
    <t>https://community.secop.gov.co/Public/Tendering/ContractNoticePhases/View?PPI=CO1.PPI.23158433&amp;isFromPublicArea=True&amp;isModal=False</t>
  </si>
  <si>
    <t>OAG-VEX-0212-2023</t>
  </si>
  <si>
    <t>SANDRA PATRICIA CONTRERAS ROMERO</t>
  </si>
  <si>
    <t>https://community.secop.gov.co/Public/Tendering/ContractNoticePhases/View?PPI=CO1.PPI.23158667&amp;isFromPublicArea=True&amp;isModal=False</t>
  </si>
  <si>
    <t>OAG-VEX-0213-2023</t>
  </si>
  <si>
    <t>YENIS PAOLA LOZANO LOZANO</t>
  </si>
  <si>
    <t>https://community.secop.gov.co/Public/Tendering/ContractNoticePhases/View?PPI=CO1.PPI.23159926&amp;isFromPublicArea=True&amp;isModal=False</t>
  </si>
  <si>
    <t>OAG-VEX-0214-2023</t>
  </si>
  <si>
    <t>ZULY GLENIS VERGARA SALGADO</t>
  </si>
  <si>
    <t>https://community.secop.gov.co/Public/Tendering/ContractNoticePhases/View?PPI=CO1.PPI.23160443&amp;isFromPublicArea=True&amp;isModal=False</t>
  </si>
  <si>
    <t>OPSP-VEX-0215-2023</t>
  </si>
  <si>
    <t>   1084742661</t>
  </si>
  <si>
    <t>ANGIE MELISSA CAMACHO RODRÍGUEZ</t>
  </si>
  <si>
    <t>1) Apoyar al coordinador del componente de Acuicultura en las labores técnicas y logísticas requeridas para el desarrollo de las actividades de campo del componente, incluyendo la contratación de los colectores de datos. 2) Supervisar el cumplimiento del plan de actividades diseñado mensualmente por el coordinador del componente de Acuicultura. 3) Apoyar el seguimiento que se realice a la(s) corrección(es) o verificación de datos por parte de los colectores del componente de Acuicultura, hasta completa satisfacción. 4) Organizar, escanear y archivar los formularios empleados por los colectores del componente de Acuicultura durante el operativo de campo. 5) Presentar informe mensual de actividades de acuerdo con los lineamientos que se estipulen para el efecto.</t>
  </si>
  <si>
    <t>https://community.secop.gov.co/Public/Tendering/ContractNoticePhases/View?PPI=CO1.PPI.23152885&amp;isFromPublicArea=True&amp;isModal=False</t>
  </si>
  <si>
    <t>OPSP-VEX-0216-2023</t>
  </si>
  <si>
    <t>BRAYAN ENRIQUE ROCA LANAO</t>
  </si>
  <si>
    <t>1) Coordinar la encuesta estructural de unidades de producción de acuicultura, incluyendo los procesos de recolección, sistematización, procesamiento, análisis y escaneado de la información generada por la misma. 2) Coordinar los análisis de coherencia y comparabilidad de los datos de acuicultura sistematizados en la plataforma informática del SEPEC. 3) Verificar mediante el uso de herramientas de Sistema de Información Geográfica-SIG la calidad de la información de acuicultura ingresada en la plataforma informática del SEPEC. 4) Interactuar con el equipo de soporte informático para efectos de actualizar las rutinas de captación, procesamiento o consulta de la información referida al componente de Acuicultura. 5) Coordinar la elaboración de los informes de actividades y demás documentos relativos al componente de Acuicultura. 6) Participar en los talleres de socialización de obligaciones y de resultados del contrato suscrito entre la AUNAP y la Universidad del Magdalena, de conformidad con la programación establecida para el efecto por la dirección del contrato. 7) Participar en las actividades tendientes a mejorar el ajuste de las operaciones estadísticas del componente de acuicultura a la norma técnica de calidad del DANE que rige el proceso de certificación de estas operaciones. 8) Presentar informe mensual de actividades de acuerdo con los lineamientos que se estipulen para el efecto.</t>
  </si>
  <si>
    <t>https://community.secop.gov.co/Public/Tendering/ContractNoticePhases/View?PPI=CO1.PPI.23153316&amp;isFromPublicArea=True&amp;isModal=False</t>
  </si>
  <si>
    <t>OPSP-VEX-0217-2023</t>
  </si>
  <si>
    <t>RAFAEL ORLANDO MENDOZA URECHE</t>
  </si>
  <si>
    <t>1) Revisar, verificar (detección de datos atípicos) y validar la información consignada en las bases de datos de la encuesta estructural de unidades de producción de acuicultura (UPA) efectuada en el marco del SEPEC durante el año 2023, a fin de supervisar y verificar la calidad de la información de acuicultura sistematizada en la plataforma informática del SEPEC. 2) Apoyar las labores técnicas y logísticas requeridas para el desarrollo de las actividades de campo del componente de Acuicultura. 3) Participar en la supervisión del trabajo de campo del componente de Acuicultura, cuando el coordinador del mismo así lo requiera. 4) Hacer seguimiento a los procesos de sistematización de información, corrección o verificación de datos por parte de los colectores del componente de Acuicultura, hasta completa satisfacción.  5) Participar en la elaboración de los informes de actividades y demás documentos relativos al componente de Acuicultura. 6) Presentar informe mensual de actividades de acuerdo con los lineamientos que se estipulen para el efecto.</t>
  </si>
  <si>
    <t>https://community.secop.gov.co/Public/Tendering/ContractNoticePhases/View?PPI=CO1.PPI.23153338&amp;isFromPublicArea=True&amp;isModal=False</t>
  </si>
  <si>
    <t>OPSP-VEX-0218-2023</t>
  </si>
  <si>
    <t>ANA SOFÍA BALLESTEROS MADERA</t>
  </si>
  <si>
    <t xml:space="preserve">1) 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</si>
  <si>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https://community.secop.gov.co/Public/Tendering/ContractNoticePhases/View?PPI=CO1.PPI.23153905&amp;isFromPublicArea=True&amp;isModal=False</t>
  </si>
  <si>
    <t>OPSP-VEX-0219-2023</t>
  </si>
  <si>
    <t>HEIDELMANN GRAJALES FLOREZ</t>
  </si>
  <si>
    <t>https://community.secop.gov.co/Public/Tendering/ContractNoticePhases/View?PPI=CO1.PPI.23157234&amp;isFromPublicArea=True&amp;isModal=False</t>
  </si>
  <si>
    <t>OAG-VEX-0220-2023</t>
  </si>
  <si>
    <t>IVONE MARITZA ARICARI DAMASO</t>
  </si>
  <si>
    <t>https://community.secop.gov.co/Public/Tendering/ContractNoticePhases/View?PPI=CO1.PPI.23158005&amp;isFromPublicArea=True&amp;isModal=False</t>
  </si>
  <si>
    <t>OAG-VEX-0221-2023</t>
  </si>
  <si>
    <t xml:space="preserve">JUAN CARLOS ROMERO ROJAS </t>
  </si>
  <si>
    <t>https://community.secop.gov.co/Public/Tendering/ContractNoticePhases/View?PPI=CO1.PPI.23158055&amp;isFromPublicArea=True&amp;isModal=False</t>
  </si>
  <si>
    <t>OPSP-VEX-0222-2023</t>
  </si>
  <si>
    <t>LORENA PATRICIA ORTEGA VILLOTA</t>
  </si>
  <si>
    <t>https://community.secop.gov.co/Public/Tendering/ContractNoticePhases/View?PPI=CO1.PPI.23159006&amp;isFromPublicArea=True&amp;isModal=False</t>
  </si>
  <si>
    <t>OAG-VEX-0223-2023</t>
  </si>
  <si>
    <t>LUIS EDWARD ARROYO RAMOS</t>
  </si>
  <si>
    <t>https://community.secop.gov.co/Public/Tendering/ContractNoticePhases/View?PPI=CO1.PPI.23159058&amp;isFromPublicArea=True&amp;isModal=False</t>
  </si>
  <si>
    <t>OPSP-VEX-0224-2023</t>
  </si>
  <si>
    <t>NILSA DE LA ENCARNACIÓN MONTENEGRO</t>
  </si>
  <si>
    <t>https://community.secop.gov.co/Public/Tendering/ContractNoticePhases/View?PPI=CO1.PPI.23159095&amp;isFromPublicArea=True&amp;isModal=False</t>
  </si>
  <si>
    <t>OPSP-VEX-0225-2023</t>
  </si>
  <si>
    <t>RAQUEL CECILIA DELGADO RAMOS</t>
  </si>
  <si>
    <t>1) Supervisar el cumplimiento del cronograma mensual de monitoreo del componente de comercialización, por parte de los respectivos colectores de campo. 2) Realizar los desplazamientos o visitas de supervisión a los sitios de toma de información, cuando así lo programe la coordinación del componente. 3) Velar por la calidad de la información colectada en los sitios de toma de información, haciendo revisiones periódicas de las bases de datos de información. En caso que se detecte algún dato atípico o extraño deberá hacer la respectiva observación al colector de campo y verificar que se haga la correspondiente corrección, cuando ello sea pertinente. 4) Hacer seguimiento al proceso de corrección o verificación de tales datos por parte del colector respectivo, hasta completa satisfacción. 5) Participar en las capacitaciones referidas al componente, cuando así se requiera. 6) Presentar informe mensual, evidenciando el cumplimiento de las actividades efectuadas, de conformidad con los lineamientos establecidos por la coordinación del componente.</t>
  </si>
  <si>
    <t>https://community.secop.gov.co/Public/Tendering/ContractNoticePhases/View?PPI=CO1.PPI.23159950&amp;isFromPublicArea=True&amp;isModal=False</t>
  </si>
  <si>
    <t>OPSP-VEX-0226-2023</t>
  </si>
  <si>
    <t>VICTORIA EUGENIA CETINA MONTES</t>
  </si>
  <si>
    <t xml:space="preserve">1) Recolectar, de acuerdo con el mecanismo de registro de la información y el formato estipulado por el equipo técnico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servicio estadístico pesquero de Colombia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</si>
  <si>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https://community.secop.gov.co/Public/Tendering/ContractNoticePhases/View?PPI=CO1.PPI.23160252&amp;isFromPublicArea=True&amp;isModal=False</t>
  </si>
  <si>
    <t>OAG-VEX-0227-2023</t>
  </si>
  <si>
    <t>ALBERTO ENRIQUE GHISAYS FERNÁNDEZ</t>
  </si>
  <si>
    <t>https://community.secop.gov.co/Public/Tendering/ContractNoticePhases/View?PPI=CO1.PPI.23160894&amp;isFromPublicArea=True&amp;isModal=False</t>
  </si>
  <si>
    <t>OAG-VEX-0228-2023</t>
  </si>
  <si>
    <t>AMARILIS SOFÍA QUIROZ BENITEZ</t>
  </si>
  <si>
    <t>https://community.secop.gov.co/Public/Tendering/ContractNoticePhases/View?PPI=CO1.PPI.23161338&amp;isFromPublicArea=True&amp;isModal=False</t>
  </si>
  <si>
    <t>OAG-VEX-0229-2023</t>
  </si>
  <si>
    <t>CRISTIHAN JAVIER RODRIGUEZ PEREZ</t>
  </si>
  <si>
    <t>https://community.secop.gov.co/Public/Tendering/ContractNoticePhases/View?PPI=CO1.PPI.23161357&amp;isFromPublicArea=True&amp;isModal=False</t>
  </si>
  <si>
    <t>OAG-VEX-0230-2023</t>
  </si>
  <si>
    <t>DIEGO ARMANDO GAONA VILLAQUIRA</t>
  </si>
  <si>
    <t>https://community.secop.gov.co/Public/Tendering/ContractNoticePhases/View?PPI=CO1.PPI.23161388&amp;isFromPublicArea=True&amp;isModal=False</t>
  </si>
  <si>
    <t>OAG-VEX-0231-2023</t>
  </si>
  <si>
    <t>DIEGO LEONARDO ANZOLA URREA</t>
  </si>
  <si>
    <t>https://community.secop.gov.co/Public/Tendering/ContractNoticePhases/View?PPI=CO1.PPI.23162315&amp;isFromPublicArea=True&amp;isModal=False</t>
  </si>
  <si>
    <t>OAG-VEX-0232-2023</t>
  </si>
  <si>
    <t>EDELMIS MARTÍNEZ GIL</t>
  </si>
  <si>
    <t>https://community.secop.gov.co/Public/Tendering/ContractNoticePhases/View?PPI=CO1.PPI.23162339&amp;isFromPublicArea=True&amp;isModal=False</t>
  </si>
  <si>
    <t>OPSP-VEX-0233-2023</t>
  </si>
  <si>
    <t>ELIZABETH GONGORA POVEDA</t>
  </si>
  <si>
    <t>https://community.secop.gov.co/Public/Tendering/ContractNoticePhases/View?PPI=CO1.PPI.23162369&amp;isFromPublicArea=True&amp;isModal=False</t>
  </si>
  <si>
    <t>OPSP-VEX-0234-2023</t>
  </si>
  <si>
    <t>JAVIER FERNANDO RAMÍREZ RAMÍREZ</t>
  </si>
  <si>
    <t>https://community.secop.gov.co/Public/Tendering/ContractNoticePhases/View?PPI=CO1.PPI.23163709&amp;isFromPublicArea=True&amp;isModal=False</t>
  </si>
  <si>
    <t>OAG-VEX-0235-2023</t>
  </si>
  <si>
    <t>JEMMY LISSETE PADILLLA ARAMENDEZ</t>
  </si>
  <si>
    <t>https://community.secop.gov.co/Public/Tendering/ContractNoticePhases/View?PPI=CO1.PPI.23163746&amp;isFromPublicArea=True&amp;isModal=False</t>
  </si>
  <si>
    <t>OAG-VEX-0236-2023</t>
  </si>
  <si>
    <t>JHONATAN EGIDIO MARTINEZ BETANCURT</t>
  </si>
  <si>
    <t>https://community.secop.gov.co/Public/Tendering/ContractNoticePhases/View?PPI=CO1.PPI.23163784&amp;isFromPublicArea=True&amp;isModal=False</t>
  </si>
  <si>
    <t>OAG-VEX-0237-2023</t>
  </si>
  <si>
    <t>LEIDY JOANA ALMANZA SANCHEZ</t>
  </si>
  <si>
    <t>https://community.secop.gov.co/Public/Tendering/ContractNoticePhases/View?PPI=CO1.PPI.23164670&amp;isFromPublicArea=True&amp;isModal=False</t>
  </si>
  <si>
    <t>OAG-VEX-0238-2023</t>
  </si>
  <si>
    <t>LINA MARITZA PRADA CALDERÓN</t>
  </si>
  <si>
    <t>https://community.secop.gov.co/Public/Tendering/ContractNoticePhases/View?PPI=CO1.PPI.23164837&amp;isFromPublicArea=True&amp;isModal=False</t>
  </si>
  <si>
    <t>OAG-VEX-0239-2023</t>
  </si>
  <si>
    <t>MAFE DANIELA GUTIERREZ YARA</t>
  </si>
  <si>
    <t>https://community.secop.gov.co/Public/Tendering/ContractNoticePhases/View?PPI=CO1.PPI.23162027&amp;isFromPublicArea=True&amp;isModal=False</t>
  </si>
  <si>
    <t>OAG-VEX-0240-2023</t>
  </si>
  <si>
    <t>MAIRA ATENCIA PEREZ</t>
  </si>
  <si>
    <t>https://community.secop.gov.co/Public/Tendering/ContractNoticePhases/View?PPI=CO1.PPI.23162632&amp;isFromPublicArea=True&amp;isModal=False</t>
  </si>
  <si>
    <t>OAG-VEX-0241-2023</t>
  </si>
  <si>
    <t>MARIA ELENA BERNAL SERNA</t>
  </si>
  <si>
    <t>https://community.secop.gov.co/Public/Tendering/ContractNoticePhases/View?PPI=CO1.PPI.23163569&amp;isFromPublicArea=True&amp;isModal=False</t>
  </si>
  <si>
    <t>OAG-VEX-0242-2023</t>
  </si>
  <si>
    <t>MARIA MAGDALENA TELLEZ MERCADO</t>
  </si>
  <si>
    <t>https://community.secop.gov.co/Public/Tendering/ContractNoticePhases/View?PPI=CO1.PPI.23164065&amp;isFromPublicArea=True&amp;isModal=False</t>
  </si>
  <si>
    <t>OAG-VEX-0243-2023</t>
  </si>
  <si>
    <t>NAYARIT ZULENA CADAVID CADAVID</t>
  </si>
  <si>
    <t>https://community.secop.gov.co/Public/Tendering/ContractNoticePhases/View?PPI=CO1.PPI.23164717&amp;isFromPublicArea=True&amp;isModal=False</t>
  </si>
  <si>
    <t>OAG-VEX-0244-2023</t>
  </si>
  <si>
    <t>OSCAR ANDRÉS AYALA GÓMEZ</t>
  </si>
  <si>
    <t>https://community.secop.gov.co/Public/Tendering/ContractNoticePhases/View?PPI=CO1.PPI.23164760&amp;isFromPublicArea=True&amp;isModal=False</t>
  </si>
  <si>
    <t>OAG-VEX-0245-2023</t>
  </si>
  <si>
    <t>RAMIRO ENRIQUE GOMEZ PEINADO</t>
  </si>
  <si>
    <t>https://community.secop.gov.co/Public/Tendering/ContractNoticePhases/View?PPI=CO1.PPI.23164791&amp;isFromPublicArea=True&amp;isModal=False</t>
  </si>
  <si>
    <t>OAG-VEX-0246-2023</t>
  </si>
  <si>
    <t>RAUL ANDRES RICAURTE VIDES</t>
  </si>
  <si>
    <t>https://community.secop.gov.co/Public/Tendering/ContractNoticePhases/View?PPI=CO1.PPI.23165427&amp;isFromPublicArea=True&amp;isModal=False</t>
  </si>
  <si>
    <t>OAG-VEX-0247-2023</t>
  </si>
  <si>
    <t>ROBINSON ALBERTO ARCINIEGAS LIÑAN</t>
  </si>
  <si>
    <t>https://community.secop.gov.co/Public/Tendering/ContractNoticePhases/View?PPI=CO1.PPI.23165473&amp;isFromPublicArea=True&amp;isModal=False</t>
  </si>
  <si>
    <t>OAG-VEX-0248-2023</t>
  </si>
  <si>
    <t>SANDID ZAMBRANO IBAÑEZ</t>
  </si>
  <si>
    <t>https://community.secop.gov.co/Public/Tendering/ContractNoticePhases/View?PPI=CO1.PPI.23166002&amp;isFromPublicArea=True&amp;isModal=False</t>
  </si>
  <si>
    <t>OAG-VEX-0249-2023</t>
  </si>
  <si>
    <t>YESICA ANDREA VILLARREAL SANCHEZ </t>
  </si>
  <si>
    <t>https://community.secop.gov.co/Public/Tendering/ContractNoticePhases/View?PPI=CO1.PPI.23166072&amp;isFromPublicArea=True&amp;isModal=False</t>
  </si>
  <si>
    <t>OAG-VEX-0250-2023</t>
  </si>
  <si>
    <t>ARMIN MICOLTA HURTADO</t>
  </si>
  <si>
    <t>https://community.secop.gov.co/Public/Tendering/ContractNoticePhases/View?PPI=CO1.PPI.23167526&amp;isFromPublicArea=True&amp;isModal=False</t>
  </si>
  <si>
    <t>OAG-VEX-0251-2023</t>
  </si>
  <si>
    <t>BRAYAN STIVEN RIVAS CASTILLO</t>
  </si>
  <si>
    <t>https://community.secop.gov.co/Public/Tendering/ContractNoticePhases/View?PPI=CO1.PPI.23167085&amp;isFromPublicArea=True&amp;isModal=False</t>
  </si>
  <si>
    <t>OAG-VEX-0252-2023</t>
  </si>
  <si>
    <t>CARLOS HERNANDO MANCILLA SEGURA</t>
  </si>
  <si>
    <t>https://community.secop.gov.co/Public/Tendering/ContractNoticePhases/View?PPI=CO1.PPI.23168007&amp;isFromPublicArea=True&amp;isModal=False</t>
  </si>
  <si>
    <t>OAG-VEX-0253-2023</t>
  </si>
  <si>
    <t>DIDIER EDUAR ANGULO BATALLA</t>
  </si>
  <si>
    <t>https://community.secop.gov.co/Public/Tendering/ContractNoticePhases/View?PPI=CO1.PPI.23168013&amp;isFromPublicArea=True&amp;isModal=False</t>
  </si>
  <si>
    <t>OAG-VEX-0254-2023</t>
  </si>
  <si>
    <t>DORALINA PINEDA RENGIFO</t>
  </si>
  <si>
    <t>https://community.secop.gov.co/Public/Tendering/ContractNoticePhases/View?PPI=CO1.PPI.23167565&amp;isFromPublicArea=True&amp;isModal=False</t>
  </si>
  <si>
    <t>OAG-VEX-0255-2023</t>
  </si>
  <si>
    <t>FLORALVA SALAZAR ANCHICO</t>
  </si>
  <si>
    <t>https://community.secop.gov.co/Public/Tendering/ContractNoticePhases/View?PPI=CO1.PPI.23167863&amp;isFromPublicArea=True&amp;isModal=False</t>
  </si>
  <si>
    <t>OAG-VEX-0256-2023</t>
  </si>
  <si>
    <t>FREDY PRETEL JARAMILLO</t>
  </si>
  <si>
    <t>https://community.secop.gov.co/Public/Tendering/ContractNoticePhases/View?PPI=CO1.PPI.23168033&amp;isFromPublicArea=True&amp;isModal=False</t>
  </si>
  <si>
    <t>OAG-VEX-0257-2023</t>
  </si>
  <si>
    <t>GEMA CLARENA GONGORA OBREGON</t>
  </si>
  <si>
    <t>https://community.secop.gov.co/Public/Tendering/ContractNoticePhases/View?PPI=CO1.PPI.23168037&amp;isFromPublicArea=True&amp;isModal=False</t>
  </si>
  <si>
    <t>OAG-VEX-0258-2023</t>
  </si>
  <si>
    <t>HAROL JAVIER PAREDES ANCHICO</t>
  </si>
  <si>
    <t>https://community.secop.gov.co/Public/Tendering/ContractNoticePhases/View?PPI=CO1.PPI.23168039&amp;isFromPublicArea=True&amp;isModal=False</t>
  </si>
  <si>
    <t>OAG-VEX-0259-2023</t>
  </si>
  <si>
    <t>HEIDY CUERO VALENCIA</t>
  </si>
  <si>
    <t>https://community.secop.gov.co/Public/Tendering/ContractNoticePhases/View?PPI=CO1.PPI.23168408&amp;isFromPublicArea=True&amp;isModal=False</t>
  </si>
  <si>
    <t>OAG-VEX-0260-2023</t>
  </si>
  <si>
    <t>INGRID TATIANA GONZALEZ DIAZ</t>
  </si>
  <si>
    <t>https://community.secop.gov.co/Public/Tendering/ContractNoticePhases/View?PPI=CO1.PPI.23167976&amp;isFromPublicArea=True&amp;isModal=False</t>
  </si>
  <si>
    <t>OAG-VEX-0261-2023</t>
  </si>
  <si>
    <t>IVONNE YADIRA ESTUPIÑAN ESTUPIÑAN</t>
  </si>
  <si>
    <t>https://community.secop.gov.co/Public/Tendering/ContractNoticePhases/View?PPI=CO1.PPI.23167981&amp;isFromPublicArea=True&amp;isModal=False</t>
  </si>
  <si>
    <t>OAG-VEX-0262-2023</t>
  </si>
  <si>
    <t>JUAN CARLOS HERNÁNDEZ AGUIÑO</t>
  </si>
  <si>
    <t>https://community.secop.gov.co/Public/Tendering/ContractNoticePhases/View?PPI=CO1.PPI.23168184&amp;isFromPublicArea=True&amp;isModal=False</t>
  </si>
  <si>
    <t>OAG-VEX-0263-2023</t>
  </si>
  <si>
    <t>JUANA ELENA BELALCAZAR GARCÍA</t>
  </si>
  <si>
    <t>https://community.secop.gov.co/Public/Tendering/ContractNoticePhases/View?PPI=CO1.PPI.23168193&amp;isFromPublicArea=True&amp;isModal=False</t>
  </si>
  <si>
    <t>OAG-VEX-0264-2023</t>
  </si>
  <si>
    <t>KAREN CRISITINA MORENO CASTILLO</t>
  </si>
  <si>
    <t>https://community.secop.gov.co/Public/Tendering/ContractNoticePhases/View?PPI=CO1.PPI.23168429&amp;isFromPublicArea=True&amp;isModal=False</t>
  </si>
  <si>
    <t>OAG-VEX-0265-2023</t>
  </si>
  <si>
    <t>KAREN SURELLA SANCHEZ SIERRA</t>
  </si>
  <si>
    <t>https://community.secop.gov.co/Public/Tendering/ContractNoticePhases/View?PPI=CO1.PPI.23167559&amp;isFromPublicArea=True&amp;isModal=False</t>
  </si>
  <si>
    <t>OAG-VEX-0266-2023</t>
  </si>
  <si>
    <t>KARENT LICETH RAMOS OLAVE</t>
  </si>
  <si>
    <t>https://community.secop.gov.co/Public/Tendering/ContractNoticePhases/View?PPI=CO1.PPI.23161027&amp;isFromPublicArea=True&amp;isModal=False</t>
  </si>
  <si>
    <t>OAG-VEX-0267-2023</t>
  </si>
  <si>
    <t>LEIDY KAROLINA GARCIA MORENO</t>
  </si>
  <si>
    <t>https://community.secop.gov.co/Public/Tendering/ContractNoticePhases/View?PPI=CO1.PPI.23158013&amp;isFromPublicArea=True&amp;isModal=False</t>
  </si>
  <si>
    <t>OAG-VEX-0268-2023</t>
  </si>
  <si>
    <t>LIVINTON JAVIER VIVAS NARANJO</t>
  </si>
  <si>
    <t>https://community.secop.gov.co/Public/Tendering/ContractNoticePhases/View?PPI=CO1.PPI.23158071&amp;isFromPublicArea=True&amp;isModal=False</t>
  </si>
  <si>
    <t>OAG-VEX-0269-2023</t>
  </si>
  <si>
    <t>LUZ ARELY LÓPEZ MOSQUERA</t>
  </si>
  <si>
    <t>https://community.secop.gov.co/Public/Tendering/ContractNoticePhases/View?PPI=CO1.PPI.23158611&amp;isFromPublicArea=True&amp;isModal=False</t>
  </si>
  <si>
    <t>OAG-VEX-0270-2023</t>
  </si>
  <si>
    <t>MALLIBEL MOSQUERA MORENO</t>
  </si>
  <si>
    <t>https://community.secop.gov.co/Public/Tendering/ContractNoticePhases/View?PPI=CO1.PPI.23158644&amp;isFromPublicArea=True&amp;isModal=False</t>
  </si>
  <si>
    <t>OAG-VEX-0271-2023</t>
  </si>
  <si>
    <t>MARIA ALEJANDRA ALEGRIA VENTE</t>
  </si>
  <si>
    <t>https://community.secop.gov.co/Public/Tendering/ContractNoticePhases/View?PPI=CO1.PPI.23159030&amp;isFromPublicArea=True&amp;isModal=False</t>
  </si>
  <si>
    <t>OAG-VEX-0272-2023</t>
  </si>
  <si>
    <t>MARY CRUZ CLARETTE GARCIA</t>
  </si>
  <si>
    <t>https://community.secop.gov.co/Public/Tendering/ContractNoticePhases/View?PPI=CO1.PPI.23159071&amp;isFromPublicArea=True&amp;isModal=False</t>
  </si>
  <si>
    <t>OAG-VEX-0273-2023</t>
  </si>
  <si>
    <t>MERY DAYANA NAZARENO ARBOLEDA</t>
  </si>
  <si>
    <t>https://community.secop.gov.co/Public/Tendering/ContractNoticePhases/View?PPI=CO1.PPI.23159910&amp;isFromPublicArea=True&amp;isModal=False</t>
  </si>
  <si>
    <t>OAG-VEX-0274-2023</t>
  </si>
  <si>
    <t>OLGA MIRELLA MOSQUERA MINA</t>
  </si>
  <si>
    <t>https://community.secop.gov.co/Public/Tendering/ContractNoticePhases/View?PPI=CO1.PPI.23159960&amp;isFromPublicArea=True&amp;isModal=False</t>
  </si>
  <si>
    <t>OAG-VEX-0275-2023</t>
  </si>
  <si>
    <t>SULANYER RODRÍGUEZ MINA</t>
  </si>
  <si>
    <t>https://community.secop.gov.co/Public/Tendering/ContractNoticePhases/View?PPI=CO1.PPI.23159994&amp;isFromPublicArea=True&amp;isModal=False</t>
  </si>
  <si>
    <t>OAG-VEX-0276-2023</t>
  </si>
  <si>
    <t>WALDETRUDIZ OBREGÓN ANDRADE</t>
  </si>
  <si>
    <t>https://community.secop.gov.co/Public/Tendering/ContractNoticePhases/View?PPI=CO1.PPI.23160353&amp;isFromPublicArea=True&amp;isModal=False</t>
  </si>
  <si>
    <t>OAG-VEX-0277-2023</t>
  </si>
  <si>
    <t>YEFERSON LÓPEZ GÓMEZ</t>
  </si>
  <si>
    <t>OPSP-VEX-0278-2023</t>
  </si>
  <si>
    <t>YESENIA SUARES SAAVEDRA</t>
  </si>
  <si>
    <t>1) Coordinar y verificar con periodicidad semanal las actividades de los técnicos de campo del componente de pesca de consumo artesanal del SEPEC en la zona asignada por la coordinación del componente,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</si>
  <si>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https://community.secop.gov.co/Public/Tendering/ContractNoticePhases/View?PPI=CO1.PPI.23155265&amp;isFromPublicArea=True&amp;isModal=False</t>
  </si>
  <si>
    <t>OAG-VEX-0279-2023</t>
  </si>
  <si>
    <t>YINA MARCELA HINESTROZA SINISTERRA</t>
  </si>
  <si>
    <t>https://community.secop.gov.co/Public/Tendering/ContractNoticePhases/View?PPI=CO1.PPI.23156991&amp;isFromPublicArea=True&amp;isModal=False</t>
  </si>
  <si>
    <t>OAG-VEX-0280-2023</t>
  </si>
  <si>
    <t>YORDI DESIDERIO TENORIO ARAUJO</t>
  </si>
  <si>
    <t>https://community.secop.gov.co/Public/Tendering/ContractNoticePhases/View?PPI=CO1.PPI.23158331&amp;isFromPublicArea=True&amp;isModal=False</t>
  </si>
  <si>
    <t>OAG-VEX-0281-2023</t>
  </si>
  <si>
    <t>ANGIE STEPHANY FRANCO PRIETO </t>
  </si>
  <si>
    <t>https://community.secop.gov.co/Public/Tendering/ContractNoticePhases/View?PPI=CO1.PPI.23158943&amp;isFromPublicArea=True&amp;isModal=False</t>
  </si>
  <si>
    <t>OAG-VEX-0282-2023</t>
  </si>
  <si>
    <t>DIANA YAQUELINE DIAZ ERAZO</t>
  </si>
  <si>
    <t>https://community.secop.gov.co/Public/Tendering/ContractNoticePhases/View?PPI=CO1.PPI.23159236&amp;isFromPublicArea=True&amp;isModal=False</t>
  </si>
  <si>
    <t>OPSP-VEX-0283-2023</t>
  </si>
  <si>
    <t>JADER SAMIR CORREA MARTINEZ</t>
  </si>
  <si>
    <t>https://community.secop.gov.co/Public/Tendering/ContractNoticePhases/View?PPI=CO1.PPI.23160043&amp;isFromPublicArea=True&amp;isModal=False</t>
  </si>
  <si>
    <t>OPSP-VEX-0284-2023</t>
  </si>
  <si>
    <t>JESUS RAMON MORÒN DIAZ</t>
  </si>
  <si>
    <t>https://community.secop.gov.co/Public/Tendering/ContractNoticePhases/View?PPI=CO1.PPI.23160508&amp;isFromPublicArea=True&amp;isModal=False</t>
  </si>
  <si>
    <t>OAG-VEX-0285-2023</t>
  </si>
  <si>
    <t>JOSE DANILO GOMEZ NUÑEZ</t>
  </si>
  <si>
    <t xml:space="preserve">1) Recolectar, de acuerdo al mecanismo de registro de la información y el formato estipulado por el personal lídel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sistematizada, efectuadas por el equipo técnico del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evidenciando la respuesta y el cumplimiento de las verificaciones y correcciones de los datos registrados que le hayan sido solicitadas por el equipo técnico del SEPEC. </t>
  </si>
  <si>
    <t>https://community.secop.gov.co/Public/Tendering/ContractNoticePhases/View?PPI=CO1.PPI.23160836&amp;isFromPublicArea=True&amp;isModal=False</t>
  </si>
  <si>
    <t>OAG-VEX-0286-2023</t>
  </si>
  <si>
    <t>JOSÉ FERNANDO ORREGO AGUIRRE</t>
  </si>
  <si>
    <t>https://community.secop.gov.co/Public/Tendering/ContractNoticePhases/View?PPI=CO1.PPI.23161235&amp;isFromPublicArea=True&amp;isModal=False</t>
  </si>
  <si>
    <t>OAG-VEX-0287-2023</t>
  </si>
  <si>
    <t>JOSE WILMER CAPOTE ZUñIGA</t>
  </si>
  <si>
    <t>https://community.secop.gov.co/Public/Tendering/ContractNoticePhases/View?PPI=CO1.PPI.23158107&amp;isFromPublicArea=True&amp;isModal=False</t>
  </si>
  <si>
    <t>OPSP-VEX-0288-2023</t>
  </si>
  <si>
    <t>LIGIA MERCEDES CARRILLO VILLAR</t>
  </si>
  <si>
    <t>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también el valor económico del desembarco y costos de la faena de unidades económicas de pesca individuales, con la periodicidad y el esfuerzo de muestreo señalados por el coordinador del componente de pesca de consumo del SEPEC. 4) Recolectar las estadísticas relativas a la producción de peces ornamentales y a la comercialización del recurso pesquero proveniente tanto de la pesca extractiva como de la acuicultura (de origen nacional o importado) En ambos casos, los datos deberán ser registrados de acuerdo con el mecanismo establecido, conforme con el cronograma y los sitios asignados por los coordinadores de cada componente para el monitoreo. 5) Recuperar las estadísticas relativas a la producción de peces ornamentales durante el mes de enero de 2023 en cada uno de los centros de acopio del municipio. 6) Realizar registros fotográficos de las especies de peces ornamentales reseñadas en cada registro de acopio, y enviarlas al taxónomo para la correspondiente identificación o confirmación de dichas especies. 7) Diligenciar, auditar y entregar toda la información en los formatos físicos establecidos para el monitoreo y digitar los datos en los formularios electrónicos de la plataforma informática del SEPEC, verificando que ambas informaciones, tanto la contenida en el formato físico como en la plataforma informática, sean coincidente. 8) Atender y solucionar satisfactoriamente las solicitudes de revisión y/o confirmación de información consignada en los registros que pueden ser efectuadas por el equipo técnico de cada componente (coordinador, supervisor o el taxónomo). 9) Servir de apoyo al proceso administrativo del proyecto en lo concerniente a la legalización de las salidas de campo. 10) Presentar informes mensuales de actividad de acuerdo con los lineamientos establecidos por los respectivos coordinadores de los componentes de pesca de consumo, comercialización y ornamentales, evidenciando la respuesta y el cumplimiento de las verificaciones y correcciones de los datos registrados que le hayan sido solicitadas por el equipo técnico del SEPEC. 11) Garantizar el uso adecuado y para los fines establecidos tanto de las dotaciones institucionales, como de las herramientas de trabajo entregadas para la toma de información biológica pesquera (dinamómetro)</t>
  </si>
  <si>
    <t>https://community.secop.gov.co/Public/Tendering/ContractNoticePhases/View?PPI=CO1.PPI.23161246&amp;isFromPublicArea=True&amp;isModal=False</t>
  </si>
  <si>
    <t>OPSP-VEX-0289-2023</t>
  </si>
  <si>
    <t>MARGARITA ROSA RANGEL DURÁN</t>
  </si>
  <si>
    <t>1) Llevar a cabo las tareas de coordinación del componente de comercialización del contrato SEPEC  2023 (AUNAP-UNIMAGDALENA). 2) Estructurar la programación mensual de dicho componente. 3) Llevar a cabo la validación de las bases de datos y tablas de referencia del componente de comercialización. 4) Coordinar el proceso de revisión de la información ingresada a la plataforma y la validación de los informes mensuales de actividades de los técnicos asignados al componente. 5) Coordinar la elaboración de los informes de actividades. 6) Participar en las reuniones técnicas requeridas para diseñar los ajustes del sistema de información del SEPEC referidos al componente de comercialización (cambios que se requieran en los formatos de registro de datos y/o en los reportes del componente de comercialización) 7) Coordinar las tareas de sistematización y escaneado de los formatos del componente de comercialización del contrato. 8) Participar en las capacitaciones referidas al componente, cuando así se requiera. 9) Participar en las actividades tendientes a mejorar el ajuste de la operación estadística del componente de comercialización a la norma técnica de calidad del DANE que rige el proceso de certificación de operaciones estadísticas. 10). Participar en los talleres de socialización de obligaciones y de resultados del contrato y en los talleres de capacitación a técnicos de la AUNAP, de conformidad con la programación establecida para el efecto por la dirección del contrato.  11) Presentar informes mensuales de actividad, evidenciando el cumplimiento de las actividades de la orden de servicios.</t>
  </si>
  <si>
    <t>https://community.secop.gov.co/Public/Tendering/ContractNoticePhases/View?PPI=CO1.PPI.23158483&amp;isFromPublicArea=True&amp;isModal=False</t>
  </si>
  <si>
    <t>OAG-VEX-0290-2023</t>
  </si>
  <si>
    <t>MARIA CRISTINA GOMEZ GARCIA</t>
  </si>
  <si>
    <t>https://community.secop.gov.co/Public/Tendering/ContractNoticePhases/View?PPI=CO1.PPI.23158993&amp;isFromPublicArea=True&amp;isModal=False</t>
  </si>
  <si>
    <t>OAG-VEX-0291-2023</t>
  </si>
  <si>
    <t>VISMAR ORLANDO GIL HERNÁNDEZ</t>
  </si>
  <si>
    <t>https://community.secop.gov.co/Public/Tendering/ContractNoticePhases/View?PPI=CO1.PPI.23160201&amp;isFromPublicArea=True&amp;isModal=False</t>
  </si>
  <si>
    <t>OAG-VEX-0292-2023</t>
  </si>
  <si>
    <t>CECILIA BERENICE OCHOA GUEVARA</t>
  </si>
  <si>
    <t>https://community.secop.gov.co/Public/Tendering/ContractNoticePhases/View?PPI=CO1.PPI.23160281&amp;isFromPublicArea=True&amp;isModal=False</t>
  </si>
  <si>
    <t>OPSP-VEX-0293-2023</t>
  </si>
  <si>
    <t>YULY ALEXANDRA CONTRERAS BARBOSA</t>
  </si>
  <si>
    <t>https://community.secop.gov.co/Public/Tendering/ContractNoticePhases/View?PPI=CO1.PPI.23160866&amp;isFromPublicArea=True&amp;isModal=False</t>
  </si>
  <si>
    <t>OAG-VEX-0294-2023</t>
  </si>
  <si>
    <t>ANYI TATIANA RIVAS CONRADO</t>
  </si>
  <si>
    <t>https://community.secop.gov.co/Public/Tendering/ContractNoticePhases/View?PPI=CO1.PPI.23162026&amp;isFromPublicArea=True&amp;isModal=False</t>
  </si>
  <si>
    <t>OAG-VEX-0295-2023</t>
  </si>
  <si>
    <t>BISMARY RENTERÍA BOCANEGRA</t>
  </si>
  <si>
    <t>https://community.secop.gov.co/Public/Tendering/ContractNoticePhases/View?PPI=CO1.PPI.23162076&amp;isFromPublicArea=True&amp;isModal=False</t>
  </si>
  <si>
    <t>OAG-VEX-0296-2023</t>
  </si>
  <si>
    <t>DAIRO LORENZO CAJIAO PANDALES</t>
  </si>
  <si>
    <t>https://community.secop.gov.co/Public/Tendering/ContractNoticePhases/View?PPI=CO1.PPI.23162613&amp;isFromPublicArea=True&amp;isModal=False</t>
  </si>
  <si>
    <t>OAG-VEX-0297-2023</t>
  </si>
  <si>
    <t>HAMILTON EMIRO ZUÑIGA CONRRADO</t>
  </si>
  <si>
    <t>https://community.secop.gov.co/Public/Tendering/ContractNoticePhases/View?PPI=CO1.PPI.23154197&amp;isFromPublicArea=True&amp;isModal=False</t>
  </si>
  <si>
    <t>OPSP-VEX-0298-2023</t>
  </si>
  <si>
    <t>JENIFFER MOSQUERA VALOIS</t>
  </si>
  <si>
    <t>https://community.secop.gov.co/Public/Tendering/ContractNoticePhases/View?PPI=CO1.PPI.23157585&amp;isFromPublicArea=True&amp;isModal=False</t>
  </si>
  <si>
    <t>OAG-VEX-0299-2023</t>
  </si>
  <si>
    <t>SANDRA MILENA MOSQUERA PEREA</t>
  </si>
  <si>
    <t>https://community.secop.gov.co/Public/Tendering/ContractNoticePhases/View?PPI=CO1.PPI.23158361&amp;isFromPublicArea=True&amp;isModal=False</t>
  </si>
  <si>
    <t>OAG-VEX-0300-2023</t>
  </si>
  <si>
    <t>AIDA LEIDIS PALACIOS MORENO</t>
  </si>
  <si>
    <t>https://community.secop.gov.co/Public/Tendering/ContractNoticePhases/View?PPI=CO1.PPI.23159201&amp;isFromPublicArea=True&amp;isModal=False</t>
  </si>
  <si>
    <t>OAG-VEX-0301-2023</t>
  </si>
  <si>
    <t>ERIKA ASPRILLA IBARGUEN</t>
  </si>
  <si>
    <t>https://community.secop.gov.co/Public/Tendering/ContractNoticePhases/View?PPI=CO1.PPI.23159593&amp;isFromPublicArea=True&amp;isModal=False</t>
  </si>
  <si>
    <t>OAG-VEX-0302-2023</t>
  </si>
  <si>
    <t>KATERINE VENTE GOMEZ</t>
  </si>
  <si>
    <t>https://community.secop.gov.co/Public/Tendering/ContractNoticePhases/View?PPI=CO1.PPI.23160098&amp;isFromPublicArea=True&amp;isModal=False</t>
  </si>
  <si>
    <t>OAG-VEX-0303-2023</t>
  </si>
  <si>
    <t>KARY MIYICELA ZABALA VARGAS</t>
  </si>
  <si>
    <t>https://community.secop.gov.co/Public/Tendering/ContractNoticePhases/View?PPI=CO1.PPI.23160578&amp;isFromPublicArea=True&amp;isModal=False</t>
  </si>
  <si>
    <t>OPSP-VEX-0304-2023</t>
  </si>
  <si>
    <t>OVIDIO BRAN BONILLA</t>
  </si>
  <si>
    <t>1) Coordinar y verificar con periodicidad semanal las actividades de los técnicos de campo del componente de pesca de consumo artesanal del SEPEC en la zona del medio y alto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</si>
  <si>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https://community.secop.gov.co/Public/Tendering/ContractNoticePhases/View?PPI=CO1.PPI.23161230&amp;isFromPublicArea=True&amp;isModal=False</t>
  </si>
  <si>
    <t>OAG-VEX-0305-2023</t>
  </si>
  <si>
    <t>JONATHAN FELIPE VALENCIA PERALTA</t>
  </si>
  <si>
    <t>https://community.secop.gov.co/Public/Tendering/ContractNoticePhases/View?PPI=CO1.PPI.23162015&amp;isFromPublicArea=True&amp;isModal=False</t>
  </si>
  <si>
    <t>OAG-VEX-0306-2023</t>
  </si>
  <si>
    <t>MARLON JAIR VIDES RUGELES</t>
  </si>
  <si>
    <t>https://community.secop.gov.co/Public/Tendering/ContractNoticePhases/View?PPI=CO1.PPI.23162081&amp;isFromPublicArea=True&amp;isModal=False</t>
  </si>
  <si>
    <t>OAG-VEX-0307-2023</t>
  </si>
  <si>
    <t>NINI JOHANNA CAMARGO RAMIREZ</t>
  </si>
  <si>
    <t>https://community.secop.gov.co/Public/Tendering/ContractNoticePhases/View?PPI=CO1.PPI.23162644&amp;isFromPublicArea=True&amp;isModal=False</t>
  </si>
  <si>
    <t>OAG-VEX-0308-2023</t>
  </si>
  <si>
    <t>JOSE NEKER CIFUENTES SINISTERRA</t>
  </si>
  <si>
    <t>https://community.secop.gov.co/Public/Tendering/ContractNoticePhases/View?PPI=CO1.PPI.23162773&amp;isFromPublicArea=True&amp;isModal=False</t>
  </si>
  <si>
    <t>OAG-VEX-0309-2023</t>
  </si>
  <si>
    <t>YULY TORRES HURTADO</t>
  </si>
  <si>
    <t>https://community.secop.gov.co/Public/Tendering/ContractNoticePhases/View?PPI=CO1.PPI.23164123&amp;isFromPublicArea=True&amp;isModal=False</t>
  </si>
  <si>
    <t>OPSP-VEX-0310-2023</t>
  </si>
  <si>
    <t>LUIS ORLANDO DUARTE CASARES</t>
  </si>
  <si>
    <t>1) Coordinar la revisión, el procesamiento y el análisis de la información inherente al monitoreo de pesca artesanal en el SEPEC.2) Elaborar la programación del proceso de revisión, corrección, validación y publicación de la información de pesca artesanal.3) Verificar el cumplimiento de la cobertura del monitoreo de los desembarcos pesqueros artesanales, tanto en los sitios donde se emplear la metodología muestral, como en aquellos donde se emplea la metodología censal.4) Realizar el balance mensual de la información registrada de pesca artesanal, así como del proceso de revisión de dicha información.5) Solicitar al grupo de soporte informático el procesamiento de la información para obtener los desembarcos pesqueros artesanales mensuales una vez se verifica el cierre de la revisión y depuración de los datos.6) Efectuar los análisis de coherencia o comparabilidad con respecto a las series históricas de los resultados de los desembarcos mensuales de pesca artesanal en los sitios de las cuencas continentales y litorales marinos monitoreados, en el marco del SEPEC.7) Presentar ante el comité de supervisión del SEPEC el balance del monitoreo, la síntesis de los análisis y las cifras de desembarcos mensuales a ser publicadas en los cuadros de resultados de pesca artesanal.8) Verificar la documentación de los análisis de contexto, coherencia, comparabilidad y el cumplimiento de la cobertura en el monitoreo de los desembarcos pesqueros artesanales llevado a cabo en sitios de las cuencas continentales y litorales marinos del país.9)  Asesorar al grupo de soporte informático del SEPEC en el procesamiento de la información y en el desarrollo de informes de resultados en la plataforma informática correspondientes a la pesca artesanal.10) Asesorar el proceso de generación de competencias en comunidades pesqueras artesanales para el registro de información de desembarcos y de longitudes de captura, mediante la revisión y ajuste de los materiales usados en los talleres de capacitación a integrantes de las comunidades pesqueras y la respectiva inducción a los instructores que impartirán estos talleres. 11) Coordinar la elaboración de los informes de actividades informativos del esfuerzo de monitoreo llevado a cabo a nivel mensual para la colecta de las estadísticas de desembarco y de longitudes de captura de las especies. 12) Asesorar a la coordinación del componente de encuesta Estructural de Pesca Artesanal, para efectos del diseño de la misma y el procesamiento y análisis de la información resultante.   13) Presentar informes mensuales de actividad, de conformidad con las directrices establecidasa por la direccoón del proyecto</t>
  </si>
  <si>
    <t>https://community.secop.gov.co/Public/Tendering/ContractNoticePhases/View?PPI=CO1.PPI.23162867&amp;isFromPublicArea=True&amp;isModal=False</t>
  </si>
  <si>
    <t>OPSP-VEX-0311-2023</t>
  </si>
  <si>
    <t>OLGA CECILIA VARGAS CHARRIS</t>
  </si>
  <si>
    <t>1)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los litorales y cuencas asignados,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</si>
  <si>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https://community.secop.gov.co/Public/Tendering/ContractNoticePhases/View?PPI=CO1.PPI.23162885&amp;isFromPublicArea=True&amp;isModal=False</t>
  </si>
  <si>
    <t>OAG-VEX-0312-2023</t>
  </si>
  <si>
    <t xml:space="preserve">YUREIDYS MILAGRO PALLARES ZAMBRANO </t>
  </si>
  <si>
    <t xml:space="preserve">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t>
  </si>
  <si>
    <t>https://community.secop.gov.co/Public/Tendering/ContractNoticePhases/View?PPI=CO1.PPI.23165120&amp;isFromPublicArea=True&amp;isModal=False</t>
  </si>
  <si>
    <t>OPSP-VEX-0313-2023</t>
  </si>
  <si>
    <t>CIRO ALFONSO POLO PALLARES</t>
  </si>
  <si>
    <t>1. Llevar a cabo las actividades de soporte informático de los componentes de Acuicultura, Comercialización y Longitudes de captura (tallas), en el marco del contrato interadministrativo suscrito entre la Autoridad Nacional de Acuicultura y Pesca AUNAP y la Universidad del Magdalena (proyecto SEPEC 2023).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técnicos y de actividades del componente de soporte informático, de conformidad con lo previsto en el plan operativo del contrato. 6. Servir de apoyo al proceso de articulación con la AUNAP para efectos de la transferencia del desarrollo del sistema. 7. Presentar informes mensuales de actividad de acuerdo con los lineamientos establecidos por la dirección del SEPEC.</t>
  </si>
  <si>
    <t>https://community.secop.gov.co/Public/Tendering/ContractNoticePhases/View?PPI=CO1.PPI.23165141&amp;isFromPublicArea=True&amp;isModal=False</t>
  </si>
  <si>
    <t>OPSP-VEX-0314-2023</t>
  </si>
  <si>
    <t>1018436590</t>
  </si>
  <si>
    <t>OLGA LUCIA JIMENEZ LUQUE</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</si>
  <si>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cuenca del río San Jorge y en el tramo de la cuenca baja del río Magdalena que le corresponde revisar, la identificación de casos de diferencias notorias y el registro de las causas detectadas para esas diferencias de acuerdo con el análisis de contexto.
6) Apoyar la elaboración de los informes de actividades sobre pesca de consumo en el río San Jorge,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</si>
  <si>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https://community.secop.gov.co/Public/Tendering/ContractNoticePhases/View?PPI=CO1.PPI.23165164&amp;isFromPublicArea=True&amp;isModal=False</t>
  </si>
  <si>
    <t>OPSP-VEX-0315-2023</t>
  </si>
  <si>
    <t>ROBERTO CARLOS RIVERA MENDOZA</t>
  </si>
  <si>
    <t>1) Coordinar el componente de pesca de consumo del SEPEC 2023 (contrato AUNAP-UNIMAGDALENA). 2) Coordinar el proceso de selección del personal de campo requerido para la ejecución del contrato en lo que respecta al componente de Pesca Artesanal de Consumo. 3) Coordinar el proceso de inducción de los supervisores y colectores de campo del componente de pesca de consumo.  4) Coordinar el proceso de adquisición y distribución de los materiales e insumos necesarios para el desarrollo de las actividades de campo del componente de pesca de consumo del SEPEC. 5) Coordinar la elaboración del cronograma de muestreo en los sitios seleccionados por la AUNAP para el monitoreo de los desembarcos pesqueros artesanales. 6) Establecer la asignación de recursos de viáticos requeridos para el trabajo de campo de Supervisores y Técnicos de campo del SEPEC, así como para otras actividades que demanden el desplazamiento de personal adscrito al SEPEC. 7) Coordinar el proceso de revisión y verificación de los informes mensuales de los supervisores y técnicos de campo adscritos al componente de pesca de consumo. 8) Participar en las actividades relacionadas con los procesos de auditoría de operaciones estadísticas del componente de Pesca Artesanal de Consumo. 9) Participar en los talleres de socialización de obligaciones y de resultados del contrato y en los talleres de capacitación a técnicos de la AUNAP, de conformidad con la programación establecida para el efecto por la dirección del contrato.  10) Colaborar en la elaboración de los informes de actividades del componente de Pesca Artesanal de Consumo, que deben presentarse a la AUNAP en el marco del contrato. 11) Apoyar desde los puntos de vista técnico y logístico las actividades relacionadas con la realización de la encuesta estructural de pesca artesanal. 12) Presentar informes mensuales de actividad de acuerdo con los lineamientos establecidos por la dirección del SEPEC.</t>
  </si>
  <si>
    <t>https://community.secop.gov.co/Public/Tendering/ContractNoticePhases/View?PPI=CO1.PPI.23165184&amp;isFromPublicArea=True&amp;isModal=False</t>
  </si>
  <si>
    <t>OPSP-VEX-0316-2023</t>
  </si>
  <si>
    <t>ANA KARINA RIASCOS ORTIZ</t>
  </si>
  <si>
    <t>1. Verificar la correspondencia entre la información registrada en los formularios impresos y la sistematizada en las bases de datos del sistema de información del SEPEC, relativas a los componentes de Producción de Peces Ornamentales y de Desembarcos Industriales.  2. Realizar el escaneado de los formularios impresos, de acuerdo con las indicaciones dadas por los coordinadores de los dos componentes antes referidos. 3. Organizar los formularios impresos de acuerdo con las directrices impartidas por los coordinadores de los dos componentes antes referidos. 4. Presentar informe mensual donde se evidencien las actividades efectuadas, de acuerdo con los lineamientos establecidos por la coordinación de los componentes de Peces Ornamentales y Desembarcos Industriales.</t>
  </si>
  <si>
    <t>https://community.secop.gov.co/Public/Tendering/ContractNoticePhases/View?PPI=CO1.PPI.23165197&amp;isFromPublicArea=True&amp;isModal=False</t>
  </si>
  <si>
    <t>OPSP-VEX-0317-2023</t>
  </si>
  <si>
    <t>MAURICIO ALFONSO HURTADO PELÁEZ</t>
  </si>
  <si>
    <t xml:space="preserve">1) Revisar, verificar (detección de datos atípicos) y validar la información consignada en la base de datos sobre la comercialización de especies de consumo en el marco del  SEPEC  2023 (Contrato AUNAP-UNIMAGDALENA). 2) Reportar oportunamente, de acuerdo con el calendario de revisión y análisis de los datos, a los colectores de campo y supervisor respectivo los errores, datos atípicos, inconsistencias u omisiones detectados en la base de datos antes mencionada. 3) Recopilar y documentar oportunamente, de acuerdo con el calendario de revisión y análisis de los datos y mediante el instrumento establecido, la información suministrada por los colectores de campo sobre eventos particulares que influyan en la actividad comercial como base de los análisis de contexto que permiten verificar si las detecciones de datos atípicos son congruentes con la dinámica de la comercialización de productos de la pesca en los sitios monitoreados.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 </t>
  </si>
  <si>
    <t>https://community.secop.gov.co/Public/Tendering/ContractNoticePhases/View?PPI=CO1.PPI.23158043&amp;isFromPublicArea=True&amp;isModal=False</t>
  </si>
  <si>
    <t>OPSP-VEX-0318-2023</t>
  </si>
  <si>
    <t>ERIKA PATRICIA PAVA ESCOBAR</t>
  </si>
  <si>
    <t xml:space="preserve">1. Dirigir el componente de producción de peces ornamentales del proyecto SEPEC, en el marco del contrato interadministrativo AUNAP-UNIMAGDALENA suscrito en el 2023.  2. Coordinar el proceso de colecta, sistematización, escaneado, procesamiento y análisis de la información referida a los registros de producción de peces ornamentales, de conformidad con el esquema de monitoreo establecido para el efecto por la dirección del contrato. 3. Participar en las reuniones técnicas requeridas para diseñar los ajustes del sistema de información del SEPEC referidos al componente de ornamentales.  4. Interactuar con el equipo de soporte informático del contrato para actualizar las rutinas de captación, procesamiento y consulta en la plataforma de la información referida al componente de peces ornamentales del contrato.  5. Coordinar la elaboración de los informes de actividades relativos al componente de peces ornamentales del SEPEC.  6. Participar en los talleres de socialización de obligaciones y de resultados del contrato y en los talleres de capacitación a técnicos de la AUNAP, de conformidad con la programación establecida para el efecto por la dirección del contrato.  7. Avanzar en la elaboración de los documentos del componente de Producción de Peces Ornamentales requeridos para cumplir los lineamientos de la NTC PE 1000:2020. 8. Presentar informes mensuales de actividad, evidenciando el cumplimiento de las actividades de la orden de servicios.  </t>
  </si>
  <si>
    <t>https://community.secop.gov.co/Public/Tendering/ContractNoticePhases/View?PPI=CO1.PPI.23159052&amp;isFromPublicArea=True&amp;isModal=False</t>
  </si>
  <si>
    <t>OPSP-VEX-0319-2023</t>
  </si>
  <si>
    <t>JHONATAN MAURICIO QUIÑONES MONTIEL</t>
  </si>
  <si>
    <t>1. Supervisar las actividades de los colectores de campo del componente, de acuerdo con el cronograma y el esfuerzo de muestreo establecido desde la coordinación del componente de pesces ornamentales del Proyecto SEPEC. 2. Verificar y comparar la correspondencia entre la información registrada en los formularios impresos y la digitada en los formularios electrónicos del sistema de información del SEPEC, relativa al componente de Producción de Peces Ornamentales. Cuando haya diferencias deberá consultar al colector de campo para subsanar el error. 3. Revisar, verificar y validar la información consignada en las bases de datos del componente de peces ornamentales. En caso de que se detecte algún dato atípico o extraño, deberá hacer la respectiva observación al colector de campo, para efectos de corrección o validación. 4. Hacer seguimiento al proceso de corrección o verificación de tales datos por parte del técnico respectivo, hasta completa satisfacción. 5. Apoyar al coordinador del componente de peces ornamentales en la organización de capacitaciones, cuando ello sea pertinente. 6. Presentar informes mensuales, evidenciando las actividades efectuadas de acuerdo con los lineamientos y solicitudes de revisión o validación planteadas por la coordinación del componente.</t>
  </si>
  <si>
    <t>https://community.secop.gov.co/Public/Tendering/ContractNoticePhases/View?PPI=CO1.PPI.23160204&amp;isFromPublicArea=True&amp;isModal=False</t>
  </si>
  <si>
    <t>OAG-VEX-0320-2023</t>
  </si>
  <si>
    <t>MÓNICA CABEZAS LOAIZA</t>
  </si>
  <si>
    <t>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</si>
  <si>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https://community.secop.gov.co/Public/Tendering/ContractNoticePhases/View?PPI=CO1.PPI.23160267&amp;isFromPublicArea=True&amp;isModal=False</t>
  </si>
  <si>
    <t>OAG-VEX-0321-2023</t>
  </si>
  <si>
    <t>NILIA JANETH ESCOBAR NIÑO</t>
  </si>
  <si>
    <t>https://community.secop.gov.co/Public/Tendering/ContractNoticePhases/View?PPI=CO1.PPI.23160141&amp;isFromPublicArea=True&amp;isModal=False</t>
  </si>
  <si>
    <t>OAG-VEX-0322-2023</t>
  </si>
  <si>
    <t>PAOLA ANDREA INFANTE SIERRA</t>
  </si>
  <si>
    <t>https://community.secop.gov.co/Public/Tendering/ContractNoticePhases/View?PPI=CO1.PPI.23160166&amp;isFromPublicArea=True&amp;isModal=False</t>
  </si>
  <si>
    <t>OAG-VEX-0323-2023</t>
  </si>
  <si>
    <t>RUDI ROXANA RINCÓN HURTADO</t>
  </si>
  <si>
    <t xml:space="preserve">1) Recolectar las estadísticas relativas a la producción de peces ornamentales y la comercialización del recurso pesquero proveniente tanto de la pesca extractiva como de la acuicultura (de origen nacional o importado), en el marco del SEPEC 2023 (contrato AUNAP-UNIMAGDALENA). En ambos casos, los datos deberán ser registrados de acuerdo con el mecanismo establecido, conforme con el cronograma de monitoreo y los sitios asignados por los coordinadores de los componentes de ornamentales y de comercialización.  2) Recuperar y sistematizar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la misma. 4) Diligenciar, auditar y entregar toda la información en los formularios físicos establecidos para el monitoreo y digitar los datos obtenidos en los formularios electrónicos del sistema de información del SEPEC, verificando que la información contenida en el formulario físico coincida con la digitada en la plataforma informática. 5) Atender y solucionar satisfactoriamente las solicitudes de revisión y/o confirmación de información consignada en los registros que pueden ser efectuadas por el equipo técnico de cada componente (coordinador, supervisor o el taxónomo) 6) Presentar informe mensual, evidenciando las actividades efectuadas en cumplimiento de los lineamientos establecidos por la coordinación de los componentes de comercialización y ornamentales. </t>
  </si>
  <si>
    <t>https://community.secop.gov.co/Public/Tendering/ContractNoticePhases/View?PPI=CO1.PPI.23161502&amp;isFromPublicArea=True&amp;isModal=False</t>
  </si>
  <si>
    <t>OAG-VEX-0324-2023</t>
  </si>
  <si>
    <t>ALFREDO ANGEL HERNÁNDEZ PADILLA</t>
  </si>
  <si>
    <t xml:space="preserve">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Culminar el proceso de sistematización de la información colectada durante el mes de diciembre de 2022. 5) Obtener y sistematizar la información relativa a los desembarcos industriales efectuados durante el mes de enero de 2023, incluyendo todas las variables previstas en los formularios establecidos para el efecto.  6) Presentar informes mensuales de actividad de acuerdo a los lineamientos establecidos en el SEPEC. </t>
  </si>
  <si>
    <t>https://community.secop.gov.co/Public/Tendering/ContractNoticePhases/View?PPI=CO1.PPI.23161559&amp;isFromPublicArea=True&amp;isModal=False</t>
  </si>
  <si>
    <t>OAG-VEX-0325-2023</t>
  </si>
  <si>
    <t>WILSON GONZÁLEZ MOSQUERA</t>
  </si>
  <si>
    <t>https://community.secop.gov.co/Public/Tendering/ContractNoticePhases/View?PPI=CO1.PPI.23162054&amp;isFromPublicArea=True&amp;isModal=False</t>
  </si>
  <si>
    <t>OAG-VEX-0326-2023</t>
  </si>
  <si>
    <t>YEISON REINA ROSERO</t>
  </si>
  <si>
    <t>https://community.secop.gov.co/Public/Tendering/ContractNoticePhases/View?PPI=CO1.PPI.23162094&amp;isFromPublicArea=True&amp;isModal=False</t>
  </si>
  <si>
    <t>OPSP-VEX-0327-2023</t>
  </si>
  <si>
    <t>EMILIANO ZAMBRANO RODRÍGUEZ</t>
  </si>
  <si>
    <t xml:space="preserve">1) Apoyar las actividades logísticas tendientes a viabilizar la recolección de información de los desembarcos de la flota industrial en el litoral Pacífico. 2) Coordinar las tareas de programación de los monitoreo que deben efectuar los colectores de campo asignados al litoral Pacífico, considerando, entre otras informaciones, la de previo aviso del arribo de las embarcaciones pesqueras. 3) Realizar una auditoría preliminar de la información digitalizada en la plataforma SEPEC, concerniente a los datos registrados por los colectores del litoral Pacífico en los diferentes puertos de desembarco industriales establecidos, a fin de identificar datos atípicos y notificar a la coordinación del componente el número de desembarcos mensuales registrados en los puertos monitoreados. 4) Recibir y revisar los formatos diligenciados por los colectores de campo de la OE DI en el litoral Pacífico y enviarlos a la coordinación del componente. 5) Realizar la supervisión en campo de las actividades de monitoreo de desembarcos realizadas por los colectores del componente en el litoral Pacífico. 6) Supervisar a los técnicos en el proceso de la digitación de los formularios en la plataforma SEPEC. 7) Mantener comunicación directa con el personal del contrato adscrito a la OE DI, para atender cualquier novedad o inquietud relacionada con el monitoreo. 8) Presentar informes mensuales de actividad de acuerdo a los lineamientos establecidos por el equipo lider del SEPEC. </t>
  </si>
  <si>
    <t>https://community.secop.gov.co/Public/Tendering/ContractNoticePhases/View?PPI=CO1.PPI.23162625&amp;isFromPublicArea=True&amp;isModal=False</t>
  </si>
  <si>
    <t>OPSP-VEX-0328-2023</t>
  </si>
  <si>
    <t>JESUS CORREA HELBRUM</t>
  </si>
  <si>
    <t xml:space="preserve">1) Realizar el proceso de trazabilidad o seguimiento de las revisiones efectuadas por el analista de datos de la operación estadística (OE) de Desembarcos Industriales (DI). 2) Reportar a los colectores de campo y supervisores respectivos las correcciones que deben efectuarse en las bases de datos de desembarcos industriales y verificar su completa subsanación en el sistema. 3) Elaborar matrices del seguimiento del registro, revisión, depuración e implementación de las correcciones de los datos registrados en los dos  litorales, como documentación del proceso de análisis de los datos y como base para la evaluación de desempeño en el componente de desembarcos industriales. 4) Comparar mensualmente los desembarcos estimados en el mes con los estimados en años anteriores para cada sitio monitoreado, a fin de identificar la ocurrencia o no de diferencias notorias y analizar las posibles causas de acuerdo con el análisis de contexto. 5) Elaborar cuadros de balance mensual de la información registrada en el marco de la OE DI, así como del balance del proceso de revisión de dicha información en los dos litorales asignados. 6) Elaborar los cuadros de salida de la OE DI. 7) Apoyar la elaboración de los informes mensuales de actividades de la OE DI. 8) Realizar la supervisión en campo de las actividades de monitoreo de desembarcos industriales realizadas por los colectores del componente en el litoral Caribe. 9) Participar en el proceso de anonimización de la base de datos de desembarcos industriales. 10) Coordinar el entrenamiento de los colectores de campo y supervisores de la operación estadística "Desembarcos Industriales en Municipios donde existen Puertos Pesqueros Industriales".11) Presentar informes mensuales de actividad de acuerdo a los lineamientos establecidos por el equipo lider del SEPEC. </t>
  </si>
  <si>
    <t>https://community.secop.gov.co/Public/Tendering/ContractNoticePhases/View?PPI=CO1.PPI.23162664&amp;isFromPublicArea=True&amp;isModal=False</t>
  </si>
  <si>
    <t>OAG-VEX-0329-2023</t>
  </si>
  <si>
    <t>CELEDONIO RIASCOS RIASCOS</t>
  </si>
  <si>
    <t>https://community.secop.gov.co/Public/Tendering/ContractNoticePhases/View?PPI=CO1.PPI.23163579&amp;isFromPublicArea=True&amp;isModal=False</t>
  </si>
  <si>
    <t>OAG-VEX-0330-2023</t>
  </si>
  <si>
    <t>JEISSON OMAR FLOREZ GUTIERREZ</t>
  </si>
  <si>
    <t>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Obtener y sistematizar la información relativa a los desembarcos industriales efectuados durante el mes de enero de 2023, incluyendo todas las variables previstas en los formularios establecidos para el efecto.  5) Apoyar la organización y la auditoría de datos de la información colectada en el marco de la operación estadística (OE) de Desembarcos Industriales (DI). 6) Apoyar la elaboración y organización de inventarios de los documentos generados en los archivos relacionados con la OE DI. 7) Presentar informes mensuales de actividad de acuerdo a los lineamientos establecidos en el SEPEC.</t>
  </si>
  <si>
    <t>https://community.secop.gov.co/Public/Tendering/ContractNoticePhases/View?PPI=CO1.PPI.23164017&amp;isFromPublicArea=True&amp;isModal=False</t>
  </si>
  <si>
    <t>OPSP-VEX-0331-2023</t>
  </si>
  <si>
    <t>SERGIO IVÁN JIMÉNEZ SUÁREZ</t>
  </si>
  <si>
    <t>https://community.secop.gov.co/Public/Tendering/ContractNoticePhases/View?PPI=CO1.PPI.23164048&amp;isFromPublicArea=True&amp;isModal=False</t>
  </si>
  <si>
    <t>OAG-VEX-0332-2023</t>
  </si>
  <si>
    <t>LUIS HERNAN GAITAN PEREZ</t>
  </si>
  <si>
    <t>https://community.secop.gov.co/Public/Tendering/ContractNoticePhases/View?PPI=CO1.PPI.23164096&amp;isFromPublicArea=True&amp;isModal=False</t>
  </si>
  <si>
    <t>OPSP-VEX-0333-2023</t>
  </si>
  <si>
    <t>NATALY HERNANDEZ LOPEZ</t>
  </si>
  <si>
    <t>https://community.secop.gov.co/Public/Tendering/ContractNoticePhases/View?PPI=CO1.PPI.23164725&amp;isFromPublicArea=True&amp;isModal=False</t>
  </si>
  <si>
    <t>OAG-VEX-0334-2023</t>
  </si>
  <si>
    <t>ANTONIO JULIO SANTIS BALDOVINO</t>
  </si>
  <si>
    <t>https://community.secop.gov.co/Public/Tendering/ContractNoticePhases/View?PPI=CO1.PPI.23164751&amp;isFromPublicArea=True&amp;isModal=False</t>
  </si>
  <si>
    <t>OAG-VEX-0335-2023</t>
  </si>
  <si>
    <t>LISBETH HERNADEZ PAVA</t>
  </si>
  <si>
    <t>https://community.secop.gov.co/Public/Tendering/ContractNoticePhases/View?PPI=CO1.PPI.23165401&amp;isFromPublicArea=True&amp;isModal=False</t>
  </si>
  <si>
    <t>OAG-VEX-0336-2023</t>
  </si>
  <si>
    <t>MEBLYN FERNANDO JULIO MEDINA</t>
  </si>
  <si>
    <t>https://community.secop.gov.co/Public/Tendering/ContractNoticePhases/View?PPI=CO1.PPI.23165430&amp;isFromPublicArea=True&amp;isModal=False</t>
  </si>
  <si>
    <t>OPSP-VEX-0369-2023</t>
  </si>
  <si>
    <t>DANIEL EDGARDO RIVADENEIRA ARRIETA</t>
  </si>
  <si>
    <t xml:space="preserve">1) Organizar de acuerdo a la información financiera suministrada por al coordinador administrativo del proyecto SEPEC, el informe de la ejecución mensual. 2) Coordinar la legalización de avances ante las diferentes dependencias de la Universidad responsables de este proceso.  3) Elaborar mensualmente los informes financieros, clasificando por componente y rubro la ejecución financiera del contrato y de acuerdo a las indicaciones del director y la cordinadora administrativa del proyecto SEPEC.  4) Coordinar y hacer seguimiento de los procesos contables a que haya lugar en el desarrollo del Proyecto. 5) Coordinar el proceso de archivo digital e impreso de los soportes de la ejecución financiera del Contrato. </t>
  </si>
  <si>
    <t>https://community.secop.gov.co/Public/Tendering/ContractNoticePhases/View?PPI=CO1.PPI.23250623&amp;isFromPublicArea=True&amp;isModal=False</t>
  </si>
  <si>
    <t>OPSP-VEX-0370-2023</t>
  </si>
  <si>
    <t>DIANA ELIZABETH TARAZONA GIRALDO</t>
  </si>
  <si>
    <t>1) Revisar, verificar y validar la información consignada en las bases de datos de longitudes registrados en los litorales Caribe y Pacífico.2) Reportar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monitoreados.4) Enviar oportunamente, de acuerdo con el calendario de revisión y análisis de los datos, el balance de la revisión de datos efectuada, empleando el instrumento establecido para tal fin.5) Estimar las relaciones biométricas y los indicadores biológicos que sean requeridos para el análisis de la información y para la presentación de resultados.6) Apoyar la elaboración de los informes de actividades sobre datos biológico-pesqueros en el litoral asignado, de conformidad con lo establecido en el plan de trabajo del contrato.7) Presentar informes mensuales de actividad de acuerdo a los lineamientos establecidos por el equipo lider del SEPEC, evidenciando las verificaciones, correcciones y análisis de los datos.</t>
  </si>
  <si>
    <t>https://community.secop.gov.co/Public/Tendering/ContractNoticePhases/View?PPI=CO1.PPI.23250362&amp;isFromPublicArea=True&amp;isModal=False</t>
  </si>
  <si>
    <t>OPSP-VEX-0371-2023</t>
  </si>
  <si>
    <t>1082923287</t>
  </si>
  <si>
    <t>MARIA DE LOS ANGELES GONZALEZ PABON</t>
  </si>
  <si>
    <t>1). Coordinar las actividades técnicas del componente de encuesta estructural de sitios de desembarco y unidades económicas de pesca (EE en adelante), utilizando como punto de partida los resultados de las encuestas estructurales previas (2017 y 2020). 2) Procesar las bases de datos del componente de pesca de consumo para extraer un inventario preliminar de las UEPs muestreadas en los sitios de desembarco actualmente monitoreados en el marco de dicho componente. 3). Interactuar con la coordinación y los profesionales que lideran las dos operaciones estadísticas del componente de pesca artesanal de consumo para efectos de monitorear conjuntamente el avance de los trabajos de campo de la EE. 4) Coordinar el proceso de revisión y validación de los datos sistematizados en la base de datos de la plataforma informática del SEPEC referida a la información del componente de EE  e interactuar con los respectivos supervisores y colectores de campo para solicitar las correcciones o adiciones que se requieran implementar. 5) Interactuar con el equipo de soporte informático del contrato para actualizar tanto el formulario físico como el digital de la EE, así como las respectivas consultas. 6) Coordinar el proceso de sistematización en la plataforma SEPEC de la información colectada en desarrollo de la EE. 7). Coordinar la elaboración de los informes de actividades y el informe técnico final del componente de EE del contrato.8) Presentar informes mensuales de actividad de acuerdo con los lineamientos establecidos por la dirección del proyecto SEPEC</t>
  </si>
  <si>
    <t>https://community.secop.gov.co/Public/Tendering/ContractNoticePhases/View?PPI=CO1.PPI.23250527&amp;isFromPublicArea=True&amp;isModal=False</t>
  </si>
  <si>
    <t>OPSP-VEX-0372-2023</t>
  </si>
  <si>
    <t>EDUARDO JESÚS CHOLES RODRÍGUEZ</t>
  </si>
  <si>
    <t xml:space="preserve">1) Apoyar las actividades logísticas tendientes a viabilizar la recolección de información de los desembarcos de la flota industrial. 2) Supervisar el proceso de envío y revisión de los formatos en físico diligenciados por los técnicos para el monitoreo del desembarco industrial y coordinar el proceso de escaneo y archivo de la información. 3) Revisar, verificar (detección de datos atípicos) y validar la información consignada en las bases de datos sobre desembarcos pesqueros industriales. 4) Reportar oportunamente a los colectores de campo y a los supervisores respectivos los errores, datos atípicos, inconsistencias u omisiones detectados en las bases de datos antes mencionadas, de acuerdo con el calendario de revisión y análisis de los datos. 3) Supervisar el proceso de digitación de los formularios en la plataforma SEPEC por parte de los técnicos de campo. 5) Coordinar el proceso de elaboración de los cuadros de salida de la operación estadística "Desembarcos Industriales en Municipios donde existen Puertos Pesqueros Industriales". 6) Documentar oportunamente, de acuerdo con el calendario de revisión y análisis de los datos y mediante el instrumento establecido, la información suministrada por los colectores de campo sobre eventos particulares que influyan en la actividad pesquera industrial, como base de los análisis de contexto. 7) Documentar oportunamente, de acuerdo con el calendario de revisión y análisis de los datos y mediante el instrumento establecido, las variaciones de los desembarcos por unidad de especies de la pesquera industrial como base de los análisis de coherencia. 8) Apoyar la elaboración de los informes mensuales de actividades del componente de desembarcos industriales. 9) Apoyar la elaboración de los informes operativos de la operación estadística "Desembarcos Industriales en Municipios donde existen Puertos Pesqueros Industriales". 10) Participar en el proceso de anonimización de la base de datos de desembarcos industriales. 11) Presentar informes mensuales de actividad de acuerdo a los lineamientos establecidos en el SEPEC. </t>
  </si>
  <si>
    <t>https://community.secop.gov.co/Public/Tendering/ContractNoticePhases/View?PPI=CO1.PPI.23250530&amp;isFromPublicArea=True&amp;isModal=False</t>
  </si>
  <si>
    <t>OAG-VEX-0373-2023</t>
  </si>
  <si>
    <t>LINA MARCELA CORREA BUELVAS</t>
  </si>
  <si>
    <t>https://community.secop.gov.co/Public/Tendering/ContractNoticePhases/View?PPI=CO1.PPI.23250533&amp;isFromPublicArea=True&amp;isModal=False</t>
  </si>
  <si>
    <t>OAG-VEX-0374-2023</t>
  </si>
  <si>
    <t>ADRIANA LUCIA CURE GAVIRIA</t>
  </si>
  <si>
    <t>https://community.secop.gov.co/Public/Tendering/ContractNoticePhases/View?PPI=CO1.PPI.23250546&amp;isFromPublicArea=True&amp;isModal=False</t>
  </si>
  <si>
    <t>OAG-VEX-0375-2023</t>
  </si>
  <si>
    <t>PABLO JOSE PORTELA RESTREPO</t>
  </si>
  <si>
    <t>https://community.secop.gov.co/Public/Tendering/ContractNoticePhases/View?PPI=CO1.PPI.23250552&amp;isFromPublicArea=True&amp;isModal=False</t>
  </si>
  <si>
    <t>OAG-VEX-0376-2023</t>
  </si>
  <si>
    <t>ROSA ANDREINA GOMEZ RIVERA</t>
  </si>
  <si>
    <t>https://community.secop.gov.co/Public/Tendering/ContractNoticePhases/View?PPI=CO1.PPI.23250561&amp;isFromPublicArea=True&amp;isModal=False</t>
  </si>
  <si>
    <t>OPSP-VEX-0377-2023</t>
  </si>
  <si>
    <t>VIVIAN CÓRDOBA FIGUEROA</t>
  </si>
  <si>
    <t>https://community.secop.gov.co/Public/Tendering/ContractNoticePhases/View?PPI=CO1.PPI.23250226&amp;isFromPublicArea=True&amp;isModal=False</t>
  </si>
  <si>
    <t>OAG-VEX-0378-2023</t>
  </si>
  <si>
    <t>YURBELY ATENCIO TORRES</t>
  </si>
  <si>
    <t>https://community.secop.gov.co/Public/Tendering/ContractNoticePhases/View?PPI=CO1.PPI.23249795&amp;isFromPublicArea=True&amp;isModal=False</t>
  </si>
  <si>
    <t>OAG-VEX-0379-2023</t>
  </si>
  <si>
    <t>RAMÓN EPIEYU URIANA</t>
  </si>
  <si>
    <t>https://community.secop.gov.co/Public/Tendering/ContractNoticePhases/View?PPI=CO1.PPI.23246374&amp;isFromPublicArea=True&amp;isModal=False</t>
  </si>
  <si>
    <t>OPSP-VEX-0380-2023</t>
  </si>
  <si>
    <t>ARLED ZAVIC MARTÍNEZ VILLALBA</t>
  </si>
  <si>
    <t xml:space="preserve">1. Coordinar las acciones de entrenamiento a colectores de campo y supervisores regionales en el marco de la operación estadística "Desembarcos de pesquerías artesanales en sitios de acopio de la producción pesquera" (DSAP) del componente Pesca Artesanal de Consumo (PAC). 2. Coordinar las acciones de sensibilización de la fuente en sitios de desembarco de la operación estadística DSAP del componente PAC. 3. Atención de consultas por parte de colectores de campo y supervisores regionales sobre los procedimientos del monitoreo de la operación estadística DSAP del componente PAC. 4. Coordinar la elaboración del informe mensual de actividades que soporta la cuenta de cobro y del informe operativo de la operación estadística DSAP del componente PAC. 5. Coordinar las actividades relacionadas con el proceso de anonimización de las bases de datos de la operación estadística DSAP del componente PAC, y participar en las auditorías relacionadas con la operación estadística. 6. Participar en calidad de instructor en un taller de capacitación sobre registro de datos biológicos-pesqueros, dirigidos a integrantes de comunidades pesqueras artesanales, en el marco del componente generación de competencias del SEPEC. 7. Procesar los datos requeridos para la elaboración y edición de los cuadros de salida de la operación estadística de estimación de desembarcos pesqueros artesanales en sitios donde se aplica la metodología de monitoreo muestral (DPUE y Desembarco a nivel de sitio, mes y método de pesca, así como la actualización de las series históricas de estos indicadores). 8. Procesar los datos requeridos para la elaboración y edición de los cuadros de salida mensuales y las series históricas de desembarcos pesqueros artesanales en sitios donde se aplica la metodología de monitoreo muestral (DPUE y Desembarco a nivel de sitio, mes y método de pesca) y en sitios de acopio (Acopio a nivel de sitio, mes y especie). 9. Presentar informes mensuales de actividad de acuerdo con los lineamientos establecidos por la dirección del SEPEC. </t>
  </si>
  <si>
    <t>https://community.secop.gov.co/Public/Tendering/ContractNoticePhases/View?PPI=CO1.PPI.23247086&amp;isFromPublicArea=True&amp;isModal=False</t>
  </si>
  <si>
    <t>OPSP-VEX-0381-2023</t>
  </si>
  <si>
    <t>LUIS FELIPE RAMOS LUNA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</si>
  <si>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las cuencas continentales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Apoyar en las actividades logísticas, administrativas y operativas requeridas para del desarrollo del componente de generación de competencias del SEPEC.
5) Presentar informes mensuales de actividad de acuerdo con los lineamientos establecidos por el equipo líder del SEPEC, evidenciando el cumplimiento de las actividades de la orden de servicios.</t>
  </si>
  <si>
    <t>https://community.secop.gov.co/Public/Tendering/ContractNoticePhases/View?PPI=CO1.PPI.23247888&amp;isFromPublicArea=True&amp;isModal=False</t>
  </si>
  <si>
    <t>OAG-VEX-0382-2023</t>
  </si>
  <si>
    <t>DEIBER VELEZ GUTIERREZ</t>
  </si>
  <si>
    <t>https://community.secop.gov.co/Public/Tendering/ContractNoticePhases/View?PPI=CO1.PPI.23250504&amp;isFromPublicArea=True&amp;isModal=False</t>
  </si>
  <si>
    <t>OPSP-VEX-0383-2023</t>
  </si>
  <si>
    <t>YESSICA MAFALDO SOLARTE</t>
  </si>
  <si>
    <t>https://community.secop.gov.co/Public/Tendering/ContractNoticePhases/View?PPI=CO1.PPI.23250642&amp;isFromPublicArea=True&amp;isModal=False</t>
  </si>
  <si>
    <t>OAG-VEX-0384-2023</t>
  </si>
  <si>
    <t>HAROLD MOSCOTE ROJAS</t>
  </si>
  <si>
    <t>https://community.secop.gov.co/Public/Tendering/ContractNoticePhases/View?PPI=CO1.PPI.23250671&amp;isFromPublicArea=True&amp;isModal=False</t>
  </si>
  <si>
    <t>OAG-VEX-0385-2023</t>
  </si>
  <si>
    <t>DORALINA TORRES RODRIGUEZ</t>
  </si>
  <si>
    <t>https://community.secop.gov.co/Public/Tendering/ContractNoticePhases/View?PPI=CO1.PPI.23248533&amp;isFromPublicArea=True&amp;isModal=False</t>
  </si>
  <si>
    <t>OAG-VEX-0386-2023</t>
  </si>
  <si>
    <t>JOSE BADILLO HURTADO</t>
  </si>
  <si>
    <t>https://community.secop.gov.co/Public/Tendering/ContractNoticePhases/View?PPI=CO1.PPI.23248561&amp;isFromPublicArea=True&amp;isModal=False</t>
  </si>
  <si>
    <t>OAG-VEX-0387-2023</t>
  </si>
  <si>
    <t>MARIA DEL ROSARIO ARBOLEDA PARRA</t>
  </si>
  <si>
    <t>https://community.secop.gov.co/Public/Tendering/ContractNoticePhases/View?PPI=CO1.PPI.23248592&amp;isFromPublicArea=True&amp;isModal=False</t>
  </si>
  <si>
    <t>OAG-VEX-0388-2023</t>
  </si>
  <si>
    <t>ROIVER HINESTROZA LOZANO</t>
  </si>
  <si>
    <t>https://community.secop.gov.co/Public/Tendering/ContractNoticePhases/View?PPI=CO1.PPI.23250151&amp;isFromPublicArea=True&amp;isModal=False</t>
  </si>
  <si>
    <t>OAG-VEX-0389-2023</t>
  </si>
  <si>
    <t>JESUS ANTONIO MORENO MOSQUERA</t>
  </si>
  <si>
    <t>https://community.secop.gov.co/Public/Tendering/ContractNoticePhases/View?PPI=CO1.PPI.23245320&amp;isFromPublicArea=True&amp;isModal=False</t>
  </si>
  <si>
    <t>OAG-VEX-0390-2023</t>
  </si>
  <si>
    <t>LIBIA DORIS ASPRILLA MURILLO</t>
  </si>
  <si>
    <t>https://community.secop.gov.co/Public/Tendering/ContractNoticePhases/View?PPI=CO1.PPI.23246315&amp;isFromPublicArea=True&amp;isModal=False</t>
  </si>
  <si>
    <t>OAG-VEX-0391-2023</t>
  </si>
  <si>
    <t>LUZ NELLY RIVAS MEDINA</t>
  </si>
  <si>
    <t>https://community.secop.gov.co/Public/Tendering/ContractNoticePhases/View?PPI=CO1.PPI.23246437&amp;isFromPublicArea=True&amp;isModal=False</t>
  </si>
  <si>
    <t>OAG-VEX-0392-2023</t>
  </si>
  <si>
    <t>ROSA EMILIANA OROBIO SIERRA</t>
  </si>
  <si>
    <t>https://community.secop.gov.co/Public/Tendering/ContractNoticePhases/View?PPI=CO1.PPI.23248261&amp;isFromPublicArea=True&amp;isModal=False</t>
  </si>
  <si>
    <t>OAG-VEX-0393-2023</t>
  </si>
  <si>
    <t>CARMEN CENIA ASPRILLA MORENO</t>
  </si>
  <si>
    <t>https://community.secop.gov.co/Public/Tendering/ContractNoticePhases/View?PPI=CO1.PPI.23248276&amp;isFromPublicArea=True&amp;isModal=False</t>
  </si>
  <si>
    <t>OAG-VEX-0394-2023</t>
  </si>
  <si>
    <t>SULEY VANEGAS MORENO</t>
  </si>
  <si>
    <t>https://community.secop.gov.co/Public/Tendering/ContractNoticePhases/View?PPI=CO1.PPI.23249712&amp;isFromPublicArea=True&amp;isModal=False</t>
  </si>
  <si>
    <t>OPSP-VEX-0001-2023</t>
  </si>
  <si>
    <t>KATERIN JULIETH ALMENDRALES TEJEDA</t>
  </si>
  <si>
    <t xml:space="preserve">La presente orden tiene por objeto la prestación de servicios profesionales en el marco del Contrato Interadministrativo No 75 de 2023, suscrito entre la AUNAP y la Universidad del Magdalena, para el desarrollo de las siguientes actividades:1) Coordinar las actividades administrativas y financieras del Proyecto SEPEC,. 2) Coordinar y realizar  las solicitudes de CDPs, registros presupuestales, generación de órdenes y tramites de pago de proveedores, elaboración resoluciones de viáticos, resoluciones de apoyos economicos, resoluciones estímulos docentes, resoluciones pago de ayudantias, resoluciones de avances, revisar nomina  de pagos contratistas, afectaciones presupuestales, traslados, pago de gastos financieros, facturación ante la contrapartida(AUNAP),  y requerimientos en la ejecución del proyecto, tramites de adiciones, otros sí, terminaciones,  y demás modificaciones que presenten las ordenes del proyecto SEPEC. 3) Supervisar las tareas de revisión de los soportes documentales pre-contractuales, contractuales y post-contractuales, contables, cargue de plataformas, archivo y todas las derivadas del proceso de contratación y ejecución administrativa del personal vinculado al componente administrativo del proyecto SEPEC. 4). Tramitar y hacer seguimiento a los trámites administrativos del contrato que deban efectuarse a través de la Vicerrectoría de Extensión y Proyección Social. 5) Responder a los requerimientos de revisón por entes de control realiazados al proyecto SEPEC. 6) Generar Informes y revisar la ejecución presupuestal del proyecto. 7) Coordinar las tareas requeridas para responder las solicitudes de tipo administrativo y financiero formuladas por la AUNAP y la Universidad y los tramites contractuales, precontractuales, y demás requerimientos que se generen en la ejecución del Contrato No 75 de 2023; 8) Cordinar y tramitar ante las dependencias correspondientes los tramites de recuado e ingresos que se deriven de la ejecución del Proyecto. </t>
  </si>
  <si>
    <t>https://community.secop.gov.co/Public/Tendering/ContractNoticePhases/View?PPI=CO1.PPI.23070635&amp;isFromPublicArea=True&amp;isModal=False</t>
  </si>
  <si>
    <t xml:space="preserve">NO </t>
  </si>
  <si>
    <t>OPSP-VEX-0002-2023</t>
  </si>
  <si>
    <t>LAURA MARGARITA CANTILLO ROSARIO</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</si>
  <si>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GEDOCO y SIGEP de  la documentación inherente a la contratación del personal.  2). Apoyar a la coordinación administrativa y directiva del proyecto en los procesos  que subyacen en las diferentes dependencias de la Universidad. 3) Apoyar en el proceso de enlace entre los diversos, coordinadores, supervisores, contratistas y el director del proyecto con las diferentes dependencias administrativas de La Universidad. 4) Apoyar en la revisión de documentos soportes para el pago de la nómina de los contratistas del proyecto SEPEC, atender las solicitudes que se realicen a travez del correo institucional del proyecto SEPEC de acuerdo a las directricez de la coordinación administrativa y financiera. </t>
  </si>
  <si>
    <t>https://community.secop.gov.co/Public/Tendering/ContractNoticePhases/View?PPI=CO1.PPI.23074601&amp;isFromPublicArea=True&amp;isModal=False</t>
  </si>
  <si>
    <t>OPSP-VEX-0003-2023</t>
  </si>
  <si>
    <t>SANDRA MARCELA PARRA MARULANDA</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</si>
  <si>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SIGEP la documentación inherente a la contratación del personal. 2). Apoyar a la coordinación administrativa y directiva del proyecto en los procesos  que subyacen en las diferentes dependencias de la Universidad. 3) Apoyar en el proceso de enlace entre los diversos contratistas, el director del proyecto y las diferentes dependencias administrativas de La Universidad. 4) Apoyar en la revisión de documentos soportes para el pago de la nómina de los contratistas del proyecto SEPEC.  </t>
  </si>
  <si>
    <t>https://community.secop.gov.co/Public/Tendering/ContractNoticePhases/View?PPI=CO1.PPI.23075332&amp;isFromPublicArea=True&amp;isModal=False</t>
  </si>
  <si>
    <t>OPSP-VEX-0004-2023</t>
  </si>
  <si>
    <t>CAROLINA MARÍA BORNACELLI ROPAIN</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</si>
  <si>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coordinación administrativa del Proyecto SEPEC en los trámites que deben efectuarse en las diferentes dependencias administrativas de la Universidad. 2) Cargar la información y mantener actualizado a la plataforma SIA OBSERVA, con base en la información relacionada con los contratos que se generen en el marco del proyecto SEPEC. 3) Cargar la información y mantener actualizado a la plataforma SECOP II, con base en la información relacionada con los contratos que se generen en el marco del proyecto SEPEC. 4) Servir de enlace entre los diversos contratistas, la dirección del proyecto y la Universidad en los procesos administrativos del proyecto. 5) Servir de apoyo y hacer seguimiento de los procedimientos administrativos a que haya lugar en el desarrollo del contrato.  6) Asistir en el cargue de la información de la plataforma SIGEP, revisar la información suministrada por los contratistas vinculados al proyecto SEPEC en la plataforma SIGEP y cargar la información de las ordenes suscritas en la ejecución del proyecto SEPEC. </t>
  </si>
  <si>
    <t>https://community.secop.gov.co/Public/Tendering/ContractNoticePhases/View?PPI=CO1.PPI.23075370&amp;isFromPublicArea=True&amp;isModal=False</t>
  </si>
  <si>
    <t>OPSP-VEX-0005-2023</t>
  </si>
  <si>
    <t>KAREN KATERINE MARQUEZ LORA</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</si>
  <si>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2) Servir de apoyo a la dirección del contrato y cordinación administrativa en el proceso de envio, obtención de guias y llevar el control del gasto de las mismas que sean solicitadas por los diferentes componentes  y realizar envio de información de requerimientos realizados por el Comité de supervisión del mismo de acuerdo a indicaciones del Director y Cordinador administrativo del proyecto. 3) Servir de apoyo a la dirección del contrato en el proceso de obtención de la documentación requerida para las compras, suministros y servicios a proveedores previstas en el respectivo plan de inversión y elaboración de las solicitudes con sus respectivos anexos y Llevar a cabo las tareas de diligenciamiento, organización y archivo de la correspondencia relacionada con la dirección y la coordinación administrativa del contrato. 4) Apoyar en el diligenciar los formatos de calidad inherentes al contrato. 5) Apoyar  en lo atinente a la busqueda de los itinerarios más convenientes para los desplazamientos que requieren tiquetes aéreos del personal abscrito al proyecto SEPEC, trasmitir dicha información a la coordinación administrativa del proyecto y hacer seguimiento a la obtención efectiva de los tiquetes y enviar al viajero. 6) Apoyar en el proceso precontractual y contractual. </t>
  </si>
  <si>
    <t>https://community.secop.gov.co/Public/Tendering/ContractNoticePhases/View?PPI=CO1.PPI.23076127&amp;isFromPublicArea=True&amp;isModal=False</t>
  </si>
  <si>
    <t>OPSP-VEX-0006-2023</t>
  </si>
  <si>
    <t>ALEJANDRA PAOLA RODRIGUEZ FRANCO</t>
  </si>
  <si>
    <t xml:space="preserve">1) Revisar los soportes documentales y los documentos jurídicos (minutas) necesarios para el desarrollo contractual del PROYECTO SEPEC. 2) Prestar asistencia  y asesoría jurídica en el proyecto en las etapas pre-contractuales, contractuales y post-contractuales, derivadas del mismo. 3) Asesorar al director del proyecto en las reuniones del comité de supervisión del contrato, cuando sea necesario. 4) Interactuar con la Oficina Asesora Jurídica y la Vicerrectoría de Extensión y Proyección Social con la finalidad de solucionar con prontitud las diversas situaciones jurídicas que se puedan presentar en el desarrollo del Contrato . 5) Elaborar los conceptos jurídicos que sean solicitados por el  Director del Proyecto, por la Vicerrectoría de Extensión y Proyección Social y/o  la Oficina Asesora Jurídica de la Universidad ,sobre temas atinentes al proyecto. </t>
  </si>
  <si>
    <t>https://community.secop.gov.co/Public/Tendering/ContractNoticePhases/View?PPI=CO1.PPI.23076179&amp;isFromPublicArea=True&amp;isModal=False</t>
  </si>
  <si>
    <t>OPSP-VEX-0007-2023</t>
  </si>
  <si>
    <t>ALBERT HERNÁNDEZ HERNÁNDEZ</t>
  </si>
  <si>
    <t xml:space="preserve">La presente orden tiene por objeto la prestación de servicios profesionales en el marco del Contrato Interadministrativo No 75 de 2023, suscrito entre la AUNAP y la Universidad del Magdalena, para el desarrollo de las siguientes actividades:1. Coordinar el proceso de gestión documental de la información de campo generada en el marco del componente de pesca artesanal de consumo del proyecto SEPEC, de conformidad con la programación estipulada por coordinador del componente. 2. Coordinar la actividades requeridas para efectos de consolidar y organizar los archivos físicos y magnéticos de los registros de desembarco de las pesquerías artesanales en los sitios monitoreados por el SEPEC. 3. Realizar la auditoria de los formularios de registro de desembarco de las pesquerías artesanales correspondientes a los sitios monitoreados en la Cuenca del Atrato y la zona norte del litoral Pacifico.  4. Revisar y validar los informes mensuales de actividad presentados por los integrantes del equipo de gestión documental del componente de pesca artesanal de consumo. 5. Presentar informes mensuales de actividad de acuerdo con los lineamientos establecidos por el Coordinador del componente de pesca artesanal de consumo. </t>
  </si>
  <si>
    <t>https://community.secop.gov.co/Public/Tendering/ContractNoticePhases/View?PPI=CO1.PPI.23077177&amp;isFromPublicArea=True&amp;isModal=False</t>
  </si>
  <si>
    <t>OPSP-VEX-0008-2023</t>
  </si>
  <si>
    <t>BRIGITTE DIMELSA GIL MANRIQUE</t>
  </si>
  <si>
    <t>1) Revisar, verificar (detección de datos atípicos) y validar la información consignada en las bases de datos sobre pesca artesanal de consumo referida a los desembarcos, longitudes, valor monetario, costos de faena, control de acopio e imputación registrados en la Orinoquía y Amazonía,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Orinoquía y la Amazonía, la identificación de casos de diferencias notorias y el registro de las causas detectadas para esas diferencias de acuerdo con el análisis de contexto.
6) Apoyar la elaboración de los informes de actividades sobre pesca de consumo y monitoreo de longitudes en la Orinoquía y la Amazonía,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</si>
  <si>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https://community.secop.gov.co/Public/Tendering/ContractNoticePhases/View?PPI=CO1.PPI.23077539&amp;isFromPublicArea=True&amp;isModal=False</t>
  </si>
  <si>
    <t>OPSP-VEX-0009-2023</t>
  </si>
  <si>
    <t>EIDER LUIS MUÑOZ FONTALVO</t>
  </si>
  <si>
    <t>1. Realizar la auditoria de los formularios de registro de desembarco de las pesquerías artesanales correspondientes a los sitios pesqueros de la macrocuenca del río Magdalena ubicados en la zona del río San Jorge, bajo y medio Cauca, medio Magdalena y bajo Atrato.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</si>
  <si>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https://community.secop.gov.co/Public/Tendering/ContractNoticePhases/View?PPI=CO1.PPI.23077561&amp;isFromPublicArea=True&amp;isModal=False</t>
  </si>
  <si>
    <t>OPSP-VEX-0010-2023</t>
  </si>
  <si>
    <t>HUGUER ALBERTO REYES ARDILA</t>
  </si>
  <si>
    <t>1. Coordinar las actividades relativas al soporte informático del Sistema de Información del Servicio Estadístico Pesquero de Colombia (SEPEC). 2. Coordinar las actividades relativas al soporte técnico e informático de la App de Aleatorización de UEP. 3. Interactuar con los desarrolladores de sistema de información del contrato para efectos de la implementación de las nuevas funcionalidades y el mantenimiento del sistema. 4. Coordinar el desarrollo de las pruebas de escritorio de la plataforma informática del SEPEC. 5. Coordinar el diseño de las bases de datos, los formularios de ingreso y las consultas que se requieran en virtud de las nuevas funcionalidades del sistema. 6. Coordinar la elaboración de la documentación correspondiente a los nuevos desarrollos informáticos o las modificaciones que se adelanten en el marco del contrato. 7. Coordinar las actividades informáticas relativas a los procesos de anonimización de bases de datos asociada a los componentes de pesca artesanal de consumo y de desembarcos industriales del SEPEC. 8. Participar en actividades de capacitación al personal del SEPEC y de transferencia a personal técnico de la AUNAP, cuando se requiera. 9. Participar en los talleres de socialización de obligaciones y de resultados del contrato y en los talleres de capacitación a técnicos de la AUNAP, de conformidad con la programación establecida para el efecto por la dirección del contrato. 10. Presentar informes mensuales de actividad de acuerdo con los lineamientos establecidos por la dirección del SEPEC.</t>
  </si>
  <si>
    <t>https://community.secop.gov.co/Public/Tendering/ContractNoticePhases/View?PPI=CO1.PPI.23078514&amp;isFromPublicArea=True&amp;isModal=False</t>
  </si>
  <si>
    <t>OAG-VEX-0011-2023</t>
  </si>
  <si>
    <t>SEIBY MARTIN BARROS AYOLA</t>
  </si>
  <si>
    <t>1. Realizar la auditoria de los formularios de registro de desembarco de las pesquerías artesanales correspondientes a los sitios pesqueros ubicados en el alto y bajo Magdalena. 2. Realizar el escaneado de formularios de campo del componente de Pesca artesanal de Consumo que designe el coordinador de Gestión Documental. 3. Presentar informes mensuales de actividad de acuerdo con los lineamientos establecidos por el coordinador del componente de Pesca Artesanal de Consumo.</t>
  </si>
  <si>
    <t>https://community.secop.gov.co/Public/Tendering/ContractNoticePhases/View?PPI=CO1.PPI.23078535&amp;isFromPublicArea=True&amp;isModal=False</t>
  </si>
  <si>
    <t>OPSP-VEX-0012-2023</t>
  </si>
  <si>
    <t>ABRAHAM ALBERTO NARVAEZ VALERA</t>
  </si>
  <si>
    <t xml:space="preserve">1. Apoyar al coordinador del componente en la elaboración de la documentación correspondiente a los nuevos desarrollos informáticos o a las modificaciones en la plataforma que se adelanten en el marco del contrato.  2. Apoyar al coordinador del componente en la revisión y actualización continua del manual de usuario y el manual técnico de las operaciones estadísticas DI, DSAP y EVADSP, en lo que respecta al sistema del SEPEC.  3.	Apoyar al coordinador del componente en lo que respecta a la ejecución de actividades relacionadas con el soporte técnico e informático de la Operación estadística de Desembarcos Industriales (DI), en caso de que se requiera. 4. Apoyar al coordinador del componente en lo relacionado con la planificación y ejecución de las pruebas de rendimiento y/o funcionalidad del SEPEC de los nuevos desarrollos o modificaciones que se adelanten en el marco del contrato.  5. Presentar informes mensuales de actividad de acuerdo con los lineamientos establecidos por la dirección del SEPEC. </t>
  </si>
  <si>
    <t>https://community.secop.gov.co/Public/Tendering/ContractNoticePhases/View?PPI=CO1.PPI.23078558&amp;isFromPublicArea=True&amp;isModal=False</t>
  </si>
  <si>
    <t>OPSP-VEX-0013-2023</t>
  </si>
  <si>
    <t>ANDREA LUCIA GOMEZ KERGUELEN</t>
  </si>
  <si>
    <t xml:space="preserve">1) Documentar los análisis de contexto de la información obtenida en el monitoreo de pesca artesanal de las cuencas y litorales del país, a partir del conocimiento de los fenómenos (internos y externos) que influyan en los datos.
2) Realizar y documentar el análisis sobre la información obtenida para validar la coherencia interna entre variables y con respecto a las series históricas en las cuencas y litorales donde se monitorea la pesca artesanal, coordinando con los analistas de datos la elaboración de matrices con las explicaciones de contexto para las cifras atípicas que se obtengan cada mes.
3) Documentar el cumplimiento de la cobertura (tamaño de la muestra) del monitoreo de pesca artesanal en los sitios de las cuencas y litorales del país.
4) Compilar los balances de revisión y trazabilidad de los datos por cuenca o litoral como documentación del proceso de análisis de datos y elaborar los indicadores de la evaluación de desempeño en el componente de pesca artesanal.
5) Elaborar cuadros y figuras de balance mensual de la información revisada y detecciones del componente de pesca de consumo, así como de la cantidad de eventos de contexto registrados.
6) Apoyar la programación de las reuniones del grupo de análisis de datos con la elaboración de las actas y seguimiento de las actividades que se deriven.
7) Apoyar la tarea de elaboración y seguimiento de actas de las reuniones técnicas del equipo líder del SEPEC y de monitoreo del cumplimiento de las tareas acordadas en dichas reuniones.
8) Presentar informes mensuales de actividad de acuerdo con los lineamientos establecidos por el equipo líder del SEPEC, evidenciando el cumplimiento de las actividades de la orden de servicios.
</t>
  </si>
  <si>
    <t>https://community.secop.gov.co/Public/Tendering/ContractNoticePhases/View?PPI=CO1.PPI.23078590&amp;isFromPublicArea=True&amp;isModal=False</t>
  </si>
  <si>
    <t>OPSP-VEX-0014-2023</t>
  </si>
  <si>
    <t>CARLOS MARIO SALAZAR PÉREZ</t>
  </si>
  <si>
    <t>1. Coordinar las acciones de entrenamiento a colectores de campo y supervisores regionales en el marco de la operación estadística "Captura desembarcada por volumen" (EVADSP) del componente Pesca Artesanal de Consumo (PAC). 2. Coordinar las acciones de sensibilización de la fuente en sitios de desembarco de la operación estadística EVADSP del componente PAC. 3. Atención de consultas por parte de colectores de campo y supervisores regionales sobre los procedimientos del monitoreo de la operación estadística EVADSP del componente PAC. 4. Verificar el cumplimiento del proceso de aleatorización de las UEP para efectos del muestreo de desembarcos artesanales en la operación estadística EVADSP del componente PAC. 5. Revisar periódicamente la información del formulario de actividad diaria a fin de detectar cambios en el censo de UEP por sitio de desembarco y método de pesca, y reportar tales cambios a los supervisores regionales. 6. Coordinar la elaboración del informe mensual de actividades que soporta la cuenta de cobro y del informe operativo de la operación estadística EVADSP del componente PAC. 7. Coordinar las actividades relacionadas con el proceso de anonimización de las bases de datos de la operación estadística EVADSP del componente PAC, y participar en las auditorías relacionadas con la operación estadística. 8. Asesorar a la coordinación del componente Encuesta Estructural de Pesca Artesanal en las actividades relacionadas con los procedimientos para la recolección o acopio de los datos, así como en las acciones relacionadas con la plataforma informática del SEPEC. 9. Participar en calidad de instructor en un taller de capacitación sobre registro de datos biológicos-pesqueros, dirigidos a integrantes de comunidades pesqueras artesanales, en el marco del componente generación de competencias del SEPEC. 10. Presentar informes mensuales de actividad de acuerdo con los lineamientos establecidos por la dirección del SEPEC.</t>
  </si>
  <si>
    <t>https://community.secop.gov.co/Public/Tendering/ContractNoticePhases/View?PPI=CO1.PPI.23079112&amp;isFromPublicArea=True&amp;isModal=False</t>
  </si>
  <si>
    <t>OPSP-VEX-0015-2023</t>
  </si>
  <si>
    <t>EDUARDO RAFAEL GARCIA RUBIO</t>
  </si>
  <si>
    <t>1) Revisar, verificar y validar la información consignada en las bases de datos de longitudes registrados en en las cuencas continentales monitoreadas.
2) Reportar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
4) Enviar oportunamente, de acuerdo con el calendario de revisión y análisis de los datos, el balance de la revisión de datos efectuada, empleando el instrumento establecido para tal fin.
5) Estimar las relaciones biométricas y los indicadores biológicos que sean requeridos para el análisis de la información y para la presentación de resultados.
6) Apoyar la elaboración de los informes de actividades de datos biológico-pesqueros en las cuencas asignadas, de conformidad con lo establecido en el plan de trabajo del contrato.
7) Presentar informes mensuales de actividad de acuerdo a los lineamientos establecidos por el equipo lider del SEPEC, evidenciando las verificaciones, correcciones y análisis de los datos.</t>
  </si>
  <si>
    <t>https://community.secop.gov.co/Public/Tendering/ContractNoticePhases/View?PPI=CO1.PPI.23079138&amp;isFromPublicArea=True&amp;isModal=False</t>
  </si>
  <si>
    <t>OPSP-VEX-0016-2023</t>
  </si>
  <si>
    <t>EMERSON SAMIR IBARRA GARCIA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</si>
  <si>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los litorales marinos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Llevar a cabo el proceso de detección de valores atípicos de la variable de resultado referida al peso promedio de las especies registradas en el monitoreo de desembarcos de pesca artesanal en el país.
5) Presentar informes mensuales de actividad de acuerdo con los lineamientos establecidos por el equipo líder del SEPEC, evidenciando el cumplimiento de las actividades de la orden de servicios.</t>
  </si>
  <si>
    <t>https://community.secop.gov.co/Public/Tendering/ContractNoticePhases/View?PPI=CO1.PPI.23079146&amp;isFromPublicArea=True&amp;isModal=False</t>
  </si>
  <si>
    <t>OPSP-VEX-0017-2023</t>
  </si>
  <si>
    <t>FÉLIX DE JESÚS CUELLO</t>
  </si>
  <si>
    <t>1) Revisar, verificar (detección de datos atípicos) y validar la información consignada en las bases de datos sobre pesca artesanal de consumo referida al esfuerzo pesquero, desembarcos, valor monetario, costos de faena, actividad y días efectivos registrados en la región central del Caribe (departamentos del Magdalena, Atlántico y Bolivar),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con los estimados en años anteriores para cada sitio monitoreado en la región central del Caribe colombiano, la identificación de casos de diferencias notorias y el registro de las causas detectadas para esas diferencias de acuerdo con el análisis de contexto. 6) Apoyar la elaboración de los informes de actividades sobre pesca de consumo en el litoral Caribe, de conformidad con lo establecido en el plan de trabajo del contrato.7) Capacitar a los nuevos analistas y ayudantes vinculados a las tareas de análisis de datos del componente de pesca de consumo del SEPEC.8) Auditar las revisiones efectuadas por el analista asignado al Caribe norte (sector de La Guajira), hasta completa satisfacción de la labor desarrollada por este analsita.9) Apoyar el proceso de implementación de nuevos mecanismos informáticos de revisión de los datos del componente de pescar artesanal de consumo.10) Presentar informes mensuales de actividad de acuerdo a los lineamientos establecidos en el SEPEC, evidenciando las verificaciones y análisis de los datos.</t>
  </si>
  <si>
    <t>https://community.secop.gov.co/Public/Tendering/ContractNoticePhases/View?PPI=CO1.PPI.23079167&amp;isFromPublicArea=True&amp;isModal=False</t>
  </si>
  <si>
    <t>OPSP-VEX-0018-2023</t>
  </si>
  <si>
    <t>JESÚS EDUARDO CURIEL PÉREZ</t>
  </si>
  <si>
    <t>1)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con los estimados en años anteriores para cada sitio monitoreado en el sur del litoral Caribe, la identificación de casos de diferencias notorias y el registro de las causas detectadas para esas diferencias de acuerdo con el análisis de contexto.
6) Participar en calidad de instructor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el sur del litoral Caribe,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</si>
  <si>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https://community.secop.gov.co/Public/Tendering/ContractNoticePhases/View?PPI=CO1.PPI.23079184&amp;isFromPublicArea=True&amp;isModal=False</t>
  </si>
  <si>
    <t>OPSP-VEX-0019-2023</t>
  </si>
  <si>
    <t>KARINA LIZETH TEJEDA RICO</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</si>
  <si>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las cuencas de los ríos Cauca, Sinú y Atrato, la identificación de casos de diferencias notorias y el registro de las causas detectadas para esas diferencias de acuerdo con el análisis de contexto.
6) Participar en calidad de instructora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las cuencas de los ríos Cauca, Sinú y Atrato,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</si>
  <si>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https://community.secop.gov.co/Public/Tendering/ContractNoticePhases/View?PPI=CO1.PPI.23079198&amp;isFromPublicArea=True&amp;isModal=False</t>
  </si>
  <si>
    <t>OPSP-VEX-0020-2023</t>
  </si>
  <si>
    <t>MARIA CAMILA SAMPER MEZA</t>
  </si>
  <si>
    <t>1.Llevar a cabo las actividades de soporte informático de los componentes de Pesca Artesanal y Peces Ornamentales.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de actividades del componente de soporte informático, de conformidad con lo previsto en el plan operativo del contrato. 6. Servir de apoyo al proceso de articulación con la AUNAP para efectos de la transferencia del desarrollo del sistema. 7. Participar en los talleres de socialización de obligaciones y de resultados del contrato y en los talleres de capacitación a técnicos de la AUNAP, de conformidad con la programación establecida para el efecto por la dirección del contrato.  8. Presentar informes mensuales de actividad de acuerdo con los lineamientos establecidos por la dirección del SEPEC</t>
  </si>
  <si>
    <t>https://community.secop.gov.co/Public/Tendering/ContractNoticePhases/View?PPI=CO1.PPI.23079505&amp;isFromPublicArea=True&amp;isModal=False</t>
  </si>
  <si>
    <t>OPSP-VEX-0021-2023</t>
  </si>
  <si>
    <t>MIRIAN ESTHER FERNANDEZ MOSQUERA</t>
  </si>
  <si>
    <t>1) Verificar el cumplimiento del tamaño de la muestra en los sitios de monitoreo de desembarcos de pesca artesanal donde se emplea la metodología muestral y enviar el resultados a los supervisores regionales y coordinador del componente de pesca artesanal de consumo.
2) Revisar la coherencia (validación) entre los formularios de Captura y Esfuerzo, Actividad Diaria y Días efectivos de pesca en los sitios de monitoreo de desembarcos de pesca artesanal donde se emplea la metodología muestral.
3) Revisar la coherencia (validación) entre los formularios de Volúmenes de pesca, Control de Acopio e Imputación en los sitios de monitoreo de desembarcos de pesca artesanals donde se emplea la metodología censal.
4) Realizar cuadros y figuras con el balance mensual de la cantidad de validaciones efectuadas y detecciones obtenidas, tanto en los sitios donde se emplea la metodología muestral, como censal.
5) Elaborar matrices mensuales con las explicaciones, obtenidas de colectores y supervisores regionales, de los casos de no cumplimiento del tamaño de la muestra en los sitios de monitoreo de desembarcos de pesca artesanal donde se emplea la metodología muestral y de los casos de imputación en los sitios de monitoreo donde se emplea la metodología censal.
6) Enviar oportunamente, de acuerdo con el calendario de revisión y análisis de los datos, el balance del análisis de completitud y de validación de datos efectuada, empleando el instrumento establecido para tal fin.
7) Presentar informes mensuales de actividad de acuerdo con los lineamientos establecidos por el equipo líder del SEPEC, evidenciando el cumplimiento de las actividades de la orden de servicios.</t>
  </si>
  <si>
    <t>https://community.secop.gov.co/Public/Tendering/ContractNoticePhases/View?PPI=CO1.PPI.23079730&amp;isFromPublicArea=True&amp;isModal=False</t>
  </si>
  <si>
    <t>OPSP-VEX-0022-2023</t>
  </si>
  <si>
    <t>RICARDO ANDRES ROJAS MARTINEZ</t>
  </si>
  <si>
    <t>1. Realizar la auditoria de los formularios de registro de desembarco de las pesquerías artesanales correspondientes a los sitios monitoreados en la cuenca de la Orinoquia y la zona sur del litoral Caribe, incluyendo Urabá.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</si>
  <si>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https://community.secop.gov.co/Public/Tendering/ContractNoticePhases/View?PPI=CO1.PPI.23079760&amp;isFromPublicArea=True&amp;isModal=False</t>
  </si>
  <si>
    <t>OPSP-VEX-0023-2023</t>
  </si>
  <si>
    <t>SANDRA PAOLA TABARES BUELVAS</t>
  </si>
  <si>
    <t>1. Realizar la auditoria de los formularios de registro de desembarco de las pesquerías artesanales correspondientes a los sitios monitoreados en la cuenca del Sinú y la zona sur del litoral Pacifico. 2. Apoyar la organización de los formularios de campo de registros de desembarco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</si>
  <si>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https://community.secop.gov.co/Public/Tendering/ContractNoticePhases/View?PPI=CO1.PPI.23079786&amp;isFromPublicArea=True&amp;isModal=False</t>
  </si>
  <si>
    <t>OPSP-VEX-0024-2023</t>
  </si>
  <si>
    <t>SHEYLA CAROLINA HERNANDEZ PRIETO</t>
  </si>
  <si>
    <t>1. Realizar la auditoria de los formularios de registro de desembarco de las pesquerías artesanales correspondientes a los sitios monitoreados en la Cuenca Amazonia y la zona norte del litoral Caribe.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</si>
  <si>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https://community.secop.gov.co/Public/Tendering/ContractNoticePhases/View?PPI=CO1.PPI.23079141&amp;isFromPublicArea=True&amp;isModal=False</t>
  </si>
  <si>
    <t>OPSP-VEX-0025-2023</t>
  </si>
  <si>
    <t>DIEGO FERNANDO CÓRDOBA ROJAS</t>
  </si>
  <si>
    <t xml:space="preserve">1)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75 de 2023. 2) Brindar directrices por medio virtual o presencial al personal de campo, supervisores y analistas para la identificación taxonómica de las especies comerciales del litoral Pacífico del país. 3) A partir de listados remitidos desde la dirección del contrato, revisar, verificar y validar la información taxonómica consignada en las bases de datos en cada uno de los sitios de muestreo del litoral Pacífico del país. 4) Elaborar un reporte mensual de novedades taxonómicas registradas en el Pacífico colombiano en el marco de los diferentes componentes del SEPEC, durante la vigencia del contrato.5)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evidenciando las verificaciones, directrices, correcciones, capacitaciones y documentación de la información taxonómica en el litoral Pacífico del país. </t>
  </si>
  <si>
    <t>https://community.secop.gov.co/Public/Tendering/ContractNoticePhases/View?PPI=CO1.PPI.23079134&amp;isFromPublicArea=True&amp;isModal=False</t>
  </si>
  <si>
    <t>OPSP-VEX-0026-2023</t>
  </si>
  <si>
    <t>CARLOS ANDRÉS CUERVO CARVAJAL</t>
  </si>
  <si>
    <t>1) Realizar el proceso de trazabilidad de las revisiones efectuadas por los analistas en las bases de datos sobre pesca de consumo, datos biológico-pesqueros y datos de costos de faena registrados en el SEPEC para las cuencas del río Magdalena, Amazonía y Orinoquía.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las cuencas asignadas,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</si>
  <si>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https://community.secop.gov.co/Public/Tendering/ContractNoticePhases/View?PPI=CO1.PPI.23079124&amp;isFromPublicArea=True&amp;isModal=False</t>
  </si>
  <si>
    <t>OPSP-VEX-0027-2023</t>
  </si>
  <si>
    <t>DANIELA BARRIOS NAIZZIR</t>
  </si>
  <si>
    <t xml:space="preserve">1. Consolidar y archivar en el repositorio de la AUNAP las evidencias tipo registro de las fases de recolección, procesamiento, análisis y difusión de las tres operaciones estadísticas certificadas por el DANE.  2. Coordinar la actualización de la documentación metodológica de la operación estadística "Captura desembarcada por volumen", de acuerdo con los lineamientos de generación de estadísticas de la AUNAP. 3. Coordinar la implementación de los planes de mejora resultantes de las auditorías realizadas a las operaciones estadísticas del SEPEC. 4. Realizar un diagnóstico del estado de desarrollo de las operaciones estadísticas del SEPEC no certificadas, a la luz de la NTC-PE 1000:2022. 5. Asesorar a los componentes que aún no tienen operaciones estadísticas certificadas, para efectos de avanzar en el proceso de elaboración de los respectivos documentos tipo parámetro y tipo registro exigidos por la NTC -PE 1000:2020. 6. Apoyar logísticamente a la dirección general del contrato en lo concerniente a la realización de las jornadas de socialización de obligaciones y resultados del SEPEC, así como las jornadas de transferencia con la AUNAP, de conformidad con la programación y metodología establecida para el efecto. 7. Presentar informes mensuales de actividad de acuerdo con los lineamientos establecidos por la dirección del SEPEC. </t>
  </si>
  <si>
    <t>https://community.secop.gov.co/Public/Tendering/ContractNoticePhases/View?PPI=CO1.PPI.23072508&amp;isFromPublicArea=True&amp;isModal=False</t>
  </si>
  <si>
    <t>OPSP-VEX-0028-2023</t>
  </si>
  <si>
    <t>GIAN LUCA LO VERSO ALONSO</t>
  </si>
  <si>
    <t>1) Coordinar el muestreo de longitudes de captura efectuado en las cuencas y litorales de país en el marco del SEPEC durante el período de vigencia del contrato AUNAP-UNIMAGDALENA 2023. 2) Supervisar el esfuerzo de muestreo de longitudes desarrollado por los colectores de campo del componente de pesca de consumo del SEPEC. 3) Llevar a cabo actividades de capacitación en torno al registro de longitudes de captura, de conformidad con la metodología establecida para el efecto. 4) Definir el tipo de longitud a medir en el formulario de frecuencia de tallas a aquellas especies que aun no se han registrado en ese formato. 5) Participar en las actividades tendientes a mejorar el ajuste de la operación estadística del componente de registro de longitudes de captura a la norma técnica de calidad del DANE que rige el proceso de certificación de operaciones estadísticas. 6). Participar en los talleres de socialización de obligaciones y de resultados del contrato y en los talleres de capacitación a técnicos de la AUNAP, de conformidad con la programación establecida para el efecto por la dirección del contrato.  7) Presentar informes mensuales de actividad de acuerdo con los lineamientos establecidos por el equipo líder del SEPEC, evidenciando el cumplimiento de las actividades de la orden de servicios.</t>
  </si>
  <si>
    <t>https://community.secop.gov.co/Public/Tendering/ContractNoticePhases/View?PPI=CO1.PPI.23074052&amp;isFromPublicArea=True&amp;isModal=False</t>
  </si>
  <si>
    <t>OPSP-VEX-0029-2023</t>
  </si>
  <si>
    <t>GLORIA CECILIA DE LEÓN MARTÍNEZ</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</si>
  <si>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en curso con los estimados en años anteriores para cada sitio monitoreado en la cuenca del rio Magdalena, la identificación de casos de diferencias notorias y el registro de las causas detectadas para esas diferencias de acuerdo con el análisis de contexto.6) Apoyar la elaboración de los informes de actividades sobre pesca de consumo en la cuenca del río Magdalena, de conformidad con lo establecido en el plan de trabajo del contrato.7) Presentar informes mensuales de actividad de acuerdo a los lineamientos establecidos en el SEPEC, evidenciando las verificaciones y análisis de los datos.</t>
  </si>
  <si>
    <t>https://community.secop.gov.co/Public/Tendering/ContractNoticePhases/View?PPI=CO1.PPI.23074611&amp;isFromPublicArea=True&amp;isModal=False</t>
  </si>
  <si>
    <t>OAG-VEX-0030-2023</t>
  </si>
  <si>
    <t>ADANIES JIMENEZ VEGA</t>
  </si>
  <si>
    <t>https://community.secop.gov.co/Public/Tendering/ContractNoticePhases/View?PPI=CO1.PPI.23074916&amp;isFromPublicArea=True&amp;isModal=False</t>
  </si>
  <si>
    <t>OAG-VEX-0031-2023</t>
  </si>
  <si>
    <t>ALEXANDER JOSÉ SALAS URIANA</t>
  </si>
  <si>
    <t>https://community.secop.gov.co/Public/Tendering/ContractNoticePhases/View?PPI=CO1.PPI.23074954&amp;isFromPublicArea=True&amp;isModal=False</t>
  </si>
  <si>
    <t>OAG-VEX-0032-2023</t>
  </si>
  <si>
    <t>ANA CIRA EPIAYU PUSHAINA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</si>
  <si>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Registrar los datos de tallas (longitudes) de los recursos pesqueros priorizados para su respectiva área de cobertura, de conformidad con el cronograma de muestreo establecido por el coordinador del componente de registro de tallas del SEPEC.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</si>
  <si>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https://community.secop.gov.co/Public/Tendering/ContractNoticePhases/View?PPI=CO1.PPI.23075905&amp;isFromPublicArea=True&amp;isModal=False</t>
  </si>
  <si>
    <t>OAG-VEX-0033-2023</t>
  </si>
  <si>
    <t>ANA IPUANA IPUANA</t>
  </si>
  <si>
    <t>https://community.secop.gov.co/Public/Tendering/ContractNoticePhases/View?PPI=CO1.PPI.23075969&amp;isFromPublicArea=True&amp;isModal=False</t>
  </si>
  <si>
    <t>OAG-VEX-0034-2023</t>
  </si>
  <si>
    <t>ANDIS REDONDO BARROS</t>
  </si>
  <si>
    <t>https://community.secop.gov.co/Public/Tendering/ContractNoticePhases/View?PPI=CO1.PPI.23076810&amp;isFromPublicArea=True&amp;isModal=False</t>
  </si>
  <si>
    <t>OAG-VEX-0035-2023</t>
  </si>
  <si>
    <t>BANIS MANJARRES LARA</t>
  </si>
  <si>
    <t>https://community.secop.gov.co/Public/Tendering/ContractNoticePhases/View?PPI=CO1.PPI.23076836&amp;isFromPublicArea=True&amp;isModal=False</t>
  </si>
  <si>
    <t>OAG-VEX-0036-2023</t>
  </si>
  <si>
    <t>CARLOS SEGUNDO REDONDO CAMPO</t>
  </si>
  <si>
    <t>https://community.secop.gov.co/Public/Tendering/ContractNoticePhases/View?PPI=CO1.PPI.23076861&amp;isFromPublicArea=True&amp;isModal=False</t>
  </si>
  <si>
    <t>OAG-VEX-0037-2023</t>
  </si>
  <si>
    <t>CRISTINA GUERRERO CARDALES</t>
  </si>
  <si>
    <t>https://community.secop.gov.co/Public/Tendering/ContractNoticePhases/View?PPI=CO1.PPI.23076892&amp;isFromPublicArea=True&amp;isModal=False</t>
  </si>
  <si>
    <t>OPSP-VEX-0038-2023</t>
  </si>
  <si>
    <t>DAMARIS CABALLERO MAURY</t>
  </si>
  <si>
    <t>https://community.secop.gov.co/Public/Tendering/ContractNoticePhases/View?PPI=CO1.PPI.23078774&amp;isFromPublicArea=True&amp;isModal=False</t>
  </si>
  <si>
    <t>OAG-VEX-0039-2023</t>
  </si>
  <si>
    <t>EDILBERTO JOSÉ REDONDO URIANA</t>
  </si>
  <si>
    <t>https://community.secop.gov.co/Public/Tendering/ContractNoticePhases/View?PPI=CO1.PPI.23077823&amp;isFromPublicArea=True&amp;isModal=False</t>
  </si>
  <si>
    <t>OPSP-VEX-0040-2023</t>
  </si>
  <si>
    <t>EIMMY ROSA GONZALEZ GUTIERREZ</t>
  </si>
  <si>
    <t>1) Coordinar y verificar con periodicidad semanal las actividades de los técnicos de campo del componente de pesca de consumo artesanal del SEPEC en la zona norte del litoral Caribe,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</si>
  <si>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https://community.secop.gov.co/Public/Tendering/ContractNoticePhases/View?PPI=CO1.PPI.23078796&amp;isFromPublicArea=True&amp;isModal=False</t>
  </si>
  <si>
    <t>OAG-VEX-0041-2023</t>
  </si>
  <si>
    <t>ELIAS HERRERA VALIENTE</t>
  </si>
  <si>
    <t>https://community.secop.gov.co/Public/Tendering/ContractNoticePhases/View?PPI=CO1.PPI.23077838&amp;isFromPublicArea=True&amp;isModal=False</t>
  </si>
  <si>
    <t>OAG-VEX-0042-2023</t>
  </si>
  <si>
    <t>ELSER JOSE REDONDO PUSHAINA</t>
  </si>
  <si>
    <t>https://community.secop.gov.co/Public/Tendering/ContractNoticePhases/View?PPI=CO1.PPI.23077870&amp;isFromPublicArea=True&amp;isModal=False</t>
  </si>
  <si>
    <t>OAG-VEX-0043-2023</t>
  </si>
  <si>
    <t>ELSI ESTER MENDOZA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</si>
  <si>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</si>
  <si>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https://community.secop.gov.co/Public/Tendering/ContractNoticePhases/View?PPI=CO1.PPI.23077895&amp;isFromPublicArea=True&amp;isModal=False</t>
  </si>
  <si>
    <t>OAG-VEX-0044-2023</t>
  </si>
  <si>
    <t>FEDERICO MENGUAL SIJONA</t>
  </si>
  <si>
    <t>https://community.secop.gov.co/Public/Tendering/ContractNoticePhases/View?PPI=CO1.PPI.23078712&amp;isFromPublicArea=True&amp;isModal=False</t>
  </si>
  <si>
    <t>OPSP-VEX-0045-2023</t>
  </si>
  <si>
    <t>GISELLA ROA NORIEGA</t>
  </si>
  <si>
    <t>1) Registrar los datos de tallas (longitudes) de los recursos pesqueros priorizados para su respectiva área de cobertura, de conformidad con el cronograma de muestreo establecido por el coordinador del componente de registro de tallas del SEPEC.  2) Diligenciar, auditar y entregar toda la información en los formatos físicos establecidos para el monitoreo de tallas. 3) Digitar los datos en los formularios electrónicos de la plataforma informática del SEPEC, garantizando que ambas informaciones, tanto la contenida en el formato físico como en la plataforma informática, sean coincidentes. 4) Digitar en la plataforma informática del SEPEC los datos del monitoreo de desembarcos artesanales de dos sitios de desembarco establecidos por el coordinador del componente de pesca de consumo del SEPEC. 5) Servir de apoyo al proceso administrativo del proyecto en lo concerniente a la legalización de las salidas de campo. 6) Realizar tareas de entrenamiento sobre registro de datos de desembarco y de tallas a otros colectores de campo del SEPEC, cuando lo estime pertinente la coordinación del componente de pesca de consumo del SEPEC.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</si>
  <si>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https://community.secop.gov.co/Public/Tendering/ContractNoticePhases/View?PPI=CO1.PPI.23079207&amp;isFromPublicArea=True&amp;isModal=False</t>
  </si>
  <si>
    <t>OAG-VEX-0046-2023</t>
  </si>
  <si>
    <t>HEIDY PATRICIA JULIO AHUMEDO</t>
  </si>
  <si>
    <t>https://community.secop.gov.co/Public/Tendering/ContractNoticePhases/View?PPI=CO1.PPI.23078721&amp;isFromPublicArea=True&amp;isModal=False</t>
  </si>
  <si>
    <t>OAG-VEX-0047-2023</t>
  </si>
  <si>
    <t>ISLEY PALACIOS GAMEZ</t>
  </si>
  <si>
    <t>https://community.secop.gov.co/Public/Tendering/ContractNoticePhases/View?PPI=CO1.PPI.23078738&amp;isFromPublicArea=True&amp;isModal=False</t>
  </si>
  <si>
    <t>OAG-VEX-0048-2023</t>
  </si>
  <si>
    <t>JINNER MENGUAL DE LUQUE</t>
  </si>
  <si>
    <t>https://community.secop.gov.co/Public/Tendering/ContractNoticePhases/View?PPI=CO1.PPI.23078749&amp;isFromPublicArea=True&amp;isModal=False</t>
  </si>
  <si>
    <t>OAG-VEX-0049-2023</t>
  </si>
  <si>
    <t>LEICER MANJARRÉS AGRESOTT</t>
  </si>
  <si>
    <t>https://community.secop.gov.co/Public/Tendering/ContractNoticePhases/View?PPI=CO1.PPI.23078759&amp;isFromPublicArea=True&amp;isModal=False</t>
  </si>
  <si>
    <t>OAG-VEX-0050-2023</t>
  </si>
  <si>
    <t>LIDIS VANESSA LOPEZ GONZALEZ</t>
  </si>
  <si>
    <t>https://community.secop.gov.co/Public/Tendering/ContractNoticePhases/View?PPI=CO1.PPI.23078581&amp;isFromPublicArea=True&amp;isModal=False</t>
  </si>
  <si>
    <t>OAG-VEX-0051-2023</t>
  </si>
  <si>
    <t>LUIS EDUARDO CHARRASQUIEL JIMÉNEZ</t>
  </si>
  <si>
    <t>https://community.secop.gov.co/Public/Tendering/ContractNoticePhases/View?PPI=CO1.PPI.23078595&amp;isFromPublicArea=True&amp;isModal=False</t>
  </si>
  <si>
    <t>OAG-VEX-0052-2023</t>
  </si>
  <si>
    <t>LURYS LEONOR LINDAO BERMUDEZ</t>
  </si>
  <si>
    <t>https://community.secop.gov.co/Public/Tendering/ContractNoticePhases/View?PPI=CO1.PPI.23079105&amp;isFromPublicArea=True&amp;isModal=False</t>
  </si>
  <si>
    <t>OAG-VEX-0053-2023</t>
  </si>
  <si>
    <t>LUZ DAIRIS PADILLA ARENA</t>
  </si>
  <si>
    <t>https://community.secop.gov.co/Public/Tendering/ContractNoticePhases/View?PPI=CO1.PPI.23072128&amp;isFromPublicArea=True&amp;isModal=False</t>
  </si>
  <si>
    <t>OAG-VEX-0054-2023</t>
  </si>
  <si>
    <t>MARELIS CARMONA BURGOS</t>
  </si>
  <si>
    <t>https://community.secop.gov.co/Public/Tendering/ContractNoticePhases/View?PPI=CO1.PPI.23073227&amp;isFromPublicArea=True&amp;isModal=False</t>
  </si>
  <si>
    <t>OAG-VEX-0055-2023</t>
  </si>
  <si>
    <t>MARIA DEL CARMEN DE LA ROSA MONTIEL</t>
  </si>
  <si>
    <t>https://community.secop.gov.co/Public/Tendering/ContractNoticePhases/View?PPI=CO1.PPI.23074531&amp;isFromPublicArea=True&amp;isModal=False</t>
  </si>
  <si>
    <t>OAG-VEX-0056-2023</t>
  </si>
  <si>
    <t>MAYRA ALEJANDRA BARRAZA HERRERA</t>
  </si>
  <si>
    <t>https://community.secop.gov.co/Public/Tendering/ContractNoticePhases/View?PPI=CO1.PPI.23074584&amp;isFromPublicArea=True&amp;isModal=False</t>
  </si>
  <si>
    <t>OAG-VEX-0057-2023</t>
  </si>
  <si>
    <t>MILTON JOSÉ DEL PRADO POLO</t>
  </si>
  <si>
    <t>https://community.secop.gov.co/Public/Tendering/ContractNoticePhases/View?PPI=CO1.PPI.23075304&amp;isFromPublicArea=True&amp;isModal=False</t>
  </si>
  <si>
    <t>OAG-VEX-0058-2023</t>
  </si>
  <si>
    <t>NELSON JOSE JIMENEZ VASQUEZ</t>
  </si>
  <si>
    <t>https://community.secop.gov.co/Public/Tendering/ContractNoticePhases/View?PPI=CO1.PPI.23075340&amp;isFromPublicArea=True&amp;isModal=False</t>
  </si>
  <si>
    <t>OAG-VEX-0059-2023</t>
  </si>
  <si>
    <t>NOLBIS ESTHER MATOS JIMÉNEZ</t>
  </si>
  <si>
    <t>https://community.secop.gov.co/Public/Tendering/ContractNoticePhases/View?PPI=CO1.PPI.23075355&amp;isFromPublicArea=True&amp;isModal=False</t>
  </si>
  <si>
    <t>OAG-VEX-0060-2023</t>
  </si>
  <si>
    <t>NULDRIS RIVERA BORJA</t>
  </si>
  <si>
    <t>https://community.secop.gov.co/Public/Tendering/ContractNoticePhases/View?PPI=CO1.PPI.23075381&amp;isFromPublicArea=True&amp;isModal=False</t>
  </si>
  <si>
    <t>OAG-VEX-0061-2023</t>
  </si>
  <si>
    <t>PAULA ANDREA RAMOS PEREZ</t>
  </si>
  <si>
    <t>https://community.secop.gov.co/Public/Tendering/ContractNoticePhases/View?PPI=CO1.PPI.23076102&amp;isFromPublicArea=True&amp;isModal=False</t>
  </si>
  <si>
    <t>OAG-VEX-0062-2023</t>
  </si>
  <si>
    <t>PEDRO JUAN RODRÍGUEZ OLIVO</t>
  </si>
  <si>
    <t>https://community.secop.gov.co/Public/Tendering/ContractNoticePhases/View?PPI=CO1.PPI.23076116&amp;isFromPublicArea=True&amp;isModal=False</t>
  </si>
  <si>
    <t>OAG-VEX-0063-2023</t>
  </si>
  <si>
    <t>RAFAEL HUMBERTO RODRIGUEZ ROBLES</t>
  </si>
  <si>
    <t>https://community.secop.gov.co/Public/Tendering/ContractNoticePhases/View?PPI=CO1.PPI.23076136&amp;isFromPublicArea=True&amp;isModal=False</t>
  </si>
  <si>
    <t>OAG-VEX-0064-2023</t>
  </si>
  <si>
    <t>SINDY PAOLA MENDOZA POLO</t>
  </si>
  <si>
    <t>https://community.secop.gov.co/Public/Tendering/ContractNoticePhases/View?PPI=CO1.PPI.23076152&amp;isFromPublicArea=True&amp;isModal=False</t>
  </si>
  <si>
    <t>OAG-VEX-0065-2023</t>
  </si>
  <si>
    <t>SONIA MARÍA GOURIYU GOURIYU</t>
  </si>
  <si>
    <t>https://community.secop.gov.co/Public/Tendering/ContractNoticePhases/View?PPI=CO1.PPI.23076197&amp;isFromPublicArea=True&amp;isModal=False</t>
  </si>
  <si>
    <t>OPSP-VEX-0066-2023</t>
  </si>
  <si>
    <t>WILDER ALONSO CAMPO MENGUAL</t>
  </si>
  <si>
    <t>https://community.secop.gov.co/Public/Tendering/ContractNoticePhases/View?PPI=CO1.PPI.23077161&amp;isFromPublicArea=True&amp;isModal=False</t>
  </si>
  <si>
    <t>OAG-VEX-0067-2023</t>
  </si>
  <si>
    <t>YOLFA MARÍA MONTES MARTÍNEZ</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</si>
  <si>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</si>
  <si>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https://community.secop.gov.co/Public/Tendering/ContractNoticePhases/View?PPI=CO1.PPI.23077171&amp;isFromPublicArea=True&amp;isModal=False</t>
  </si>
  <si>
    <t>OAG-VEX-0068-2023</t>
  </si>
  <si>
    <t>YUSNEI GÓMEZ EPIEYU</t>
  </si>
  <si>
    <t>https://community.secop.gov.co/Public/Tendering/ContractNoticePhases/View?PPI=CO1.PPI.23077187&amp;isFromPublicArea=True&amp;isModal=False</t>
  </si>
  <si>
    <t>OAG-VEX-0069-2023</t>
  </si>
  <si>
    <t>ALEXIS JUNIOR CARDALES TOSCANO</t>
  </si>
  <si>
    <t>https://community.secop.gov.co/Public/Tendering/ContractNoticePhases/View?PPI=CO1.PPI.23077503&amp;isFromPublicArea=True&amp;isModal=False</t>
  </si>
  <si>
    <t>OAG-VEX-0070-2023</t>
  </si>
  <si>
    <t>ARIEL ENRIQUE ANAYA TORRES</t>
  </si>
  <si>
    <t>https://community.secop.gov.co/Public/Tendering/ContractNoticePhases/View?PPI=CO1.PPI.23077527&amp;isFromPublicArea=True&amp;isModal=False</t>
  </si>
  <si>
    <t>OAG-VEX-0071-2023</t>
  </si>
  <si>
    <t>DAILER GUERRERO OYOLA</t>
  </si>
  <si>
    <t>https://community.secop.gov.co/Public/Tendering/ContractNoticePhases/View?PPI=CO1.PPI.23077541&amp;isFromPublicArea=True&amp;isModal=False</t>
  </si>
  <si>
    <t>OAG-VEX-0072-2023</t>
  </si>
  <si>
    <t>DUNOIS BRAVO MARTINEZ</t>
  </si>
  <si>
    <t>https://community.secop.gov.co/Public/Tendering/ContractNoticePhases/View?PPI=CO1.PPI.23077551&amp;isFromPublicArea=True&amp;isModal=False</t>
  </si>
  <si>
    <t>OPSP-VEX-0073-2023</t>
  </si>
  <si>
    <t>EDITH AUXILIADORA BELTRAN ORTEGA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</si>
  <si>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</si>
  <si>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https://community.secop.gov.co/Public/Tendering/ContractNoticePhases/View?PPI=CO1.PPI.23077566&amp;isFromPublicArea=True&amp;isModal=False</t>
  </si>
  <si>
    <t>OAG-VEX-0074-2023</t>
  </si>
  <si>
    <t>FERNEY LOBÓN PALACIOS</t>
  </si>
  <si>
    <t>https://community.secop.gov.co/Public/Tendering/ContractNoticePhases/View?PPI=CO1.PPI.23077595&amp;isFromPublicArea=True&amp;isModal=False</t>
  </si>
  <si>
    <t>OAG-VEX-0075-2023</t>
  </si>
  <si>
    <t>JORGE ELIÉCER VALOYES CÓRDOBA</t>
  </si>
  <si>
    <t>https://community.secop.gov.co/Public/Tendering/ContractNoticePhases/View?PPI=CO1.PPI.23078506&amp;isFromPublicArea=True&amp;isModal=False</t>
  </si>
  <si>
    <t>OAG-VEX-0076-2023</t>
  </si>
  <si>
    <t>JUAN MANUEL CAMPO GONZALEZ</t>
  </si>
  <si>
    <t>https://community.secop.gov.co/Public/Tendering/ContractNoticePhases/View?PPI=CO1.PPI.23078524&amp;isFromPublicArea=True&amp;isModal=False</t>
  </si>
  <si>
    <t>OAG-VEX-0077-2023</t>
  </si>
  <si>
    <t>JULIO CESAR RODRIGUEZ MORALES</t>
  </si>
  <si>
    <t>https://community.secop.gov.co/Public/Tendering/ContractNoticePhases/View?PPI=CO1.PPI.23078532&amp;isFromPublicArea=True&amp;isModal=False</t>
  </si>
  <si>
    <t>OAG-VEX-0078-2023</t>
  </si>
  <si>
    <t>JUVENAL PARDO CARABALLO</t>
  </si>
  <si>
    <t>https://community.secop.gov.co/Public/Tendering/ContractNoticePhases/View?PPI=CO1.PPI.23078540&amp;isFromPublicArea=True&amp;isModal=False</t>
  </si>
  <si>
    <t>OAG-VEX-0079-2023</t>
  </si>
  <si>
    <t>KELYS JOHANA MAYORAL MORENO</t>
  </si>
  <si>
    <t>https://community.secop.gov.co/Public/Tendering/ContractNoticePhases/View?PPI=CO1.PPI.23078556&amp;isFromPublicArea=True&amp;isModal=False</t>
  </si>
  <si>
    <t>OPSP-VEX-0080-2023</t>
  </si>
  <si>
    <t>LILIAN SAIDITH REZA GAVIRIA</t>
  </si>
  <si>
    <t>1) Coordinar y verificar con periodicidad semanal las actividades de los técnicos de campo del componente de pesca de consumo artesanal del SEPEC en la zona de Urabá,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</si>
  <si>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https://community.secop.gov.co/Public/Tendering/ContractNoticePhases/View?PPI=CO1.PPI.23070814&amp;isFromPublicArea=True&amp;isModal=False</t>
  </si>
  <si>
    <t>OAG-VEX-0081-2023</t>
  </si>
  <si>
    <t>MARIA SOLEDAD PEREZ BARBA</t>
  </si>
  <si>
    <t>https://community.secop.gov.co/Public/Tendering/ContractNoticePhases/View?PPI=CO1.PPI.23074475&amp;isFromPublicArea=True&amp;isModal=False</t>
  </si>
  <si>
    <t>OAG-VEX-0082-2023</t>
  </si>
  <si>
    <t>NURYS DEYDA PALACIOS PANESSO</t>
  </si>
  <si>
    <t>https://community.secop.gov.co/Public/Tendering/ContractNoticePhases/View?PPI=CO1.PPI.23076479&amp;isFromPublicArea=True&amp;isModal=False</t>
  </si>
  <si>
    <t>OAG-VEX-0083-2023</t>
  </si>
  <si>
    <t>RUTHMILA BARTOLOME RACERO</t>
  </si>
  <si>
    <t>https://community.secop.gov.co/Public/Tendering/ContractNoticePhases/View?PPI=CO1.PPI.23078504&amp;isFromPublicArea=True&amp;isModal=False</t>
  </si>
  <si>
    <t>OAG-VEX-0084-2023</t>
  </si>
  <si>
    <t>SILVIA FERNANDA ALTAMIRANDA SOLANO</t>
  </si>
  <si>
    <t>https://community.secop.gov.co/Public/Tendering/ContractNoticePhases/View?PPI=CO1.PPI.23078547&amp;isFromPublicArea=True&amp;isModal=False</t>
  </si>
  <si>
    <t>OAG-VEX-0085-2023</t>
  </si>
  <si>
    <t>SNAYDER JOSÉ LICONA MEDRANO</t>
  </si>
  <si>
    <t>https://community.secop.gov.co/Public/Tendering/ContractNoticePhases/View?PPI=CO1.PPI.23078599&amp;isFromPublicArea=True&amp;isModal=False</t>
  </si>
  <si>
    <t>OAG-VEX-0086-2023</t>
  </si>
  <si>
    <t>SYNDI PATRICIA MURILLO ANGULO</t>
  </si>
  <si>
    <t>https://community.secop.gov.co/Public/Tendering/ContractNoticePhases/View?PPI=CO1.PPI.23079136&amp;isFromPublicArea=True&amp;isModal=False</t>
  </si>
  <si>
    <t>OAG-VEX-0087-2023</t>
  </si>
  <si>
    <t>YUNURIS MARMOLEJO CABADIA</t>
  </si>
  <si>
    <t>https://community.secop.gov.co/Public/Tendering/ContractNoticePhases/View?PPI=CO1.PPI.23079149&amp;isFromPublicArea=True&amp;isModal=False</t>
  </si>
  <si>
    <t>OAG-VEX-0088-2023</t>
  </si>
  <si>
    <t>YURIS SILVANA BELTRÁN TRONCOSO</t>
  </si>
  <si>
    <t>https://community.secop.gov.co/Public/Tendering/ContractNoticePhases/View?PPI=CO1.PPI.23079178&amp;isFromPublicArea=True&amp;isModal=False</t>
  </si>
  <si>
    <t>OPSP-VEX-0089-2023</t>
  </si>
  <si>
    <t>ALFENIS ENILETH ARTEAGA DURANGO</t>
  </si>
  <si>
    <t>https://community.secop.gov.co/Public/Tendering/ContractNoticePhases/View?PPI=CO1.PPI.23079501&amp;isFromPublicArea=True&amp;isModal=False</t>
  </si>
  <si>
    <t>OAG-VEX-0090-2023</t>
  </si>
  <si>
    <t>ANA CARINA HOYOS ALEMAN</t>
  </si>
  <si>
    <t>https://community.secop.gov.co/Public/Tendering/ContractNoticePhases/View?PPI=CO1.PPI.23073654&amp;isFromPublicArea=True&amp;isModal=False</t>
  </si>
  <si>
    <t>OAG-VEX-0091-2023</t>
  </si>
  <si>
    <t>ANA MARCELA MOLINA MORENO</t>
  </si>
  <si>
    <t>https://community.secop.gov.co/Public/Tendering/ContractNoticePhases/View?PPI=CO1.PPI.23075145&amp;isFromPublicArea=True&amp;isModal=False</t>
  </si>
  <si>
    <t>OAG-VEX-0092-2023</t>
  </si>
  <si>
    <t>ANA MARÍA BRAVO JEREZ</t>
  </si>
  <si>
    <t>https://community.secop.gov.co/Public/Tendering/ContractNoticePhases/View?PPI=CO1.PPI.23075847&amp;isFromPublicArea=True&amp;isModal=False</t>
  </si>
  <si>
    <t>OAG-VEX-0093-2023</t>
  </si>
  <si>
    <t>ANA YURANIS ACUÑA RODRIGUEZ</t>
  </si>
  <si>
    <t>https://community.secop.gov.co/Public/Tendering/ContractNoticePhases/View?PPI=CO1.PPI.23076046&amp;isFromPublicArea=True&amp;isModal=False</t>
  </si>
  <si>
    <t>OAG-VEX-0094-2023</t>
  </si>
  <si>
    <t>ANTONIO JOSÉ TRESPALACIOS DÍAZ</t>
  </si>
  <si>
    <t>https://community.secop.gov.co/Public/Tendering/ContractNoticePhases/View?PPI=CO1.PPI.23076485&amp;isFromPublicArea=True&amp;isModal=False</t>
  </si>
  <si>
    <t>OAG-VEX-0095-2023</t>
  </si>
  <si>
    <t>CLEIDA DEL CARMEN CASTILLO GUERRERO</t>
  </si>
  <si>
    <t>https://community.secop.gov.co/Public/Tendering/ContractNoticePhases/View?PPI=CO1.PPI.23077331&amp;isFromPublicArea=True&amp;isModal=False</t>
  </si>
  <si>
    <t>OAG-VEX-0096-2023</t>
  </si>
  <si>
    <t>DIANA MARCELA CASTRO RIVERA</t>
  </si>
  <si>
    <t>https://community.secop.gov.co/Public/Tendering/ContractNoticePhases/View?PPI=CO1.PPI.23077371&amp;isFromPublicArea=True&amp;isModal=False</t>
  </si>
  <si>
    <t>OAG-VEX-0097-2023</t>
  </si>
  <si>
    <t>DINA LUZ OSTEN PEDROZA</t>
  </si>
  <si>
    <t>https://community.secop.gov.co/Public/Tendering/ContractNoticePhases/View?PPI=CO1.PPI.23077996&amp;isFromPublicArea=True&amp;isModal=False</t>
  </si>
  <si>
    <t>OPSP-VEX-0098-2023</t>
  </si>
  <si>
    <t>GERALDINE INES DORIA DURANGO</t>
  </si>
  <si>
    <t>https://community.secop.gov.co/Public/Tendering/ContractNoticePhases/View?PPI=CO1.PPI.23078443&amp;isFromPublicArea=True&amp;isModal=False</t>
  </si>
  <si>
    <t>OAG-VEX-0099-2023</t>
  </si>
  <si>
    <t>GERARDO GÓMEZ MEJÍA</t>
  </si>
  <si>
    <t>https://community.secop.gov.co/Public/Tendering/ContractNoticePhases/View?PPI=CO1.PPI.23078489&amp;isFromPublicArea=True&amp;isModal=False</t>
  </si>
  <si>
    <t>OAG-VEX-0417-2023</t>
  </si>
  <si>
    <t>JAIME ANDRÉS BOHORQUEZ ROZO</t>
  </si>
  <si>
    <t>1.Recolectar las estadísticas relativas a la producción de peces ornamentales en los puntos que le sean asignados, siguiendo el cronograma de monitoreo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</si>
  <si>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https://community.secop.gov.co/Public/Tendering/ContractNoticePhases/View?PPI=CO1.PPI.23454792&amp;isFromPublicArea=True&amp;isModal=False</t>
  </si>
  <si>
    <t>si</t>
  </si>
  <si>
    <t>OAG-VEX-0416-2023</t>
  </si>
  <si>
    <t>JEISSON ALEXIS LÓPEZ CASTAÑO</t>
  </si>
  <si>
    <t>1.Recolectar las estadísticas relativas a la producción de peces ornamentales en los puntos que le sean asignados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</si>
  <si>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https://community.secop.gov.co/Public/Tendering/ContractNoticePhases/View?PPI=CO1.PPI.23454900&amp;isFromPublicArea=True&amp;isModal=False</t>
  </si>
  <si>
    <t>OAG-VEX-0414-2023</t>
  </si>
  <si>
    <t>OLIREIDA GUERRERO RUZ</t>
  </si>
  <si>
    <t xml:space="preserve">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</si>
  <si>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https://community.secop.gov.co/Public/Tendering/ContractNoticePhases/View?PPI=CO1.PPI.23455923&amp;isFromPublicArea=True&amp;isModal=False</t>
  </si>
  <si>
    <t>OAG-VEX-0415-2023</t>
  </si>
  <si>
    <t>LUZ JENNY CAICEDO CORTES</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</si>
  <si>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</si>
  <si>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https://community.secop.gov.co/Public/Tendering/ContractNoticePhases/View?PPI=CO1.PPI.23457307&amp;isFromPublicArea=True&amp;isModal=False</t>
  </si>
  <si>
    <t>OAG-VEX-0419-2023</t>
  </si>
  <si>
    <t>BELKY PRETEL PARRA</t>
  </si>
  <si>
    <t>https://community.secop.gov.co/Public/Tendering/ContractNoticePhases/View?PPI=CO1.PPI.23458208&amp;isFromPublicArea=True&amp;isModal=False</t>
  </si>
  <si>
    <t>OAG-VEX-0413-2023</t>
  </si>
  <si>
    <t>CARMEN FABIOLA PEREA COPETE</t>
  </si>
  <si>
    <t>https://community.secop.gov.co/Public/Tendering/ContractNoticePhases/View?PPI=CO1.PPI.23459815&amp;isFromPublicArea=True&amp;isModal=False</t>
  </si>
  <si>
    <t>OPSP-VEX-0418-2023</t>
  </si>
  <si>
    <t>ESTEFANÍA ISAZA TORO</t>
  </si>
  <si>
    <t>Revisar, verificar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litoral Pacífico, la identificación de casos de diferencias notorias y el registro de las causas detectadas para esas diferencias de acuerdo con el análisis de contexto.
6) Apoyar la elaboración de los informes de actividades sobre pesca de consumo en el litoral Pacífico,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</si>
  <si>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https://community.secop.gov.co/Public/Tendering/ContractNoticePhases/View?PPI=CO1.PPI.23460480&amp;isFromPublicArea=True&amp;isModal=False</t>
  </si>
  <si>
    <t>OPSP-VEX-0420-2023</t>
  </si>
  <si>
    <t>ARMANDO ORTEGA LARA</t>
  </si>
  <si>
    <t xml:space="preserve">1) Desarrollar y documentar el proceso de verificación, depuración y actualización permanente, con su respectivo soporte bibliográfico, de las tablas de referencia de las especies comerciales de consumo y ornamentales de las cuencas continentales del país, asociadas a las bases de datos del SEPEC en el marco del contrato 75 de 2023. 
2) Brindar directrices por medio virtual o presencial al personal de campo, supervisores y analistas para la identificación taxonómica de las especies comerciales continentales del país. 
3) A partir de listados remitidos desde la dirección del contrato, revisar, verificar y validar la información taxonómica consignada en las bases de datos en cada uno de los sitios de muestreo de las cuencas continentales del país. 
4) Elaborar mensualmente un reporte de novedades taxonómicas registradas en las cuencas continentales del país en el marco de los diferentes componentes del SEPEC, durante la vigencia del contrato.
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y la coordinación del componente de peces ornamentales, evidenciando las verificaciones, directrices, correcciones, capacitaciones y documentación de la información taxonómica en las cuencas continentales del país. </t>
  </si>
  <si>
    <t>https://community.secop.gov.co/Public/Tendering/ContractNoticePhases/View?PPI=CO1.PPI.23461104&amp;isFromPublicArea=True&amp;isModal=False</t>
  </si>
  <si>
    <t>OPSP-VEX-0421-2023</t>
  </si>
  <si>
    <t xml:space="preserve">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Caribe norte (sector de La Guajira),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Caribe norte (sector de La Guajira) que le corresponde revisar, la identificación de casos de diferencias notorias y el registro de las causas detectadas para esas diferencias de acuerdo con el análisis de contexto.
6) Apoyar la elaboración de los informes de actividades sobre pesca de consumo en el Caribe norte (sector de La Giuajira), de conformidad con lo establecido en el plan de trabajo del contrato.
7) Coordinar las actividades logísticas, técnicas y administrativas inherentes a la realización de talleres sobre el registro de información biológico-pesquera de capacitación, dirigidos a cinco comunidades pesqueras artesanales, en el marco del componente de generación de competencias del contrato 75 de 2023.
8) Elaborar las memorias de los talleres de generación de competencias previstos en el marco del contrato 75 de 2023.
9) Presentar informes mensuales de actividad de acuerdo con los lineamientos establecidos en el SEPEC, evidenciando las verificaciones y análisis de los datos.
</t>
  </si>
  <si>
    <t>https://community.secop.gov.co/Public/Tendering/ContractNoticePhases/View?PPI=CO1.PPI.23461159&amp;isFromPublicArea=True&amp;isModal=False</t>
  </si>
  <si>
    <t>OSM-VEX-0002-2023</t>
  </si>
  <si>
    <t>Suministro</t>
  </si>
  <si>
    <t>AGENCIA DE VIAJES Y TURISMO AVIATUR S.A.S. - AVIATUR</t>
  </si>
  <si>
    <t>el suministro de tiquetes aereos nacionales para funcionarios, docentes, no docentes, catedraticos, docentes invitados, contratistas, invitados y estudiantes de la Universidad del Magdalena, para el desarrollo de las actividades del Proyecto SEPEC, en marco de la ejecución del Contrato Interadministrativo No 75 de 2023</t>
  </si>
  <si>
    <t>https://community.secop.gov.co/Public/Tendering/ContractNoticePhases/View?PPI=CO1.PPI.23465629&amp;isFromPublicArea=True&amp;isModal=False</t>
  </si>
  <si>
    <t>OAG-VEX-0427-2023</t>
  </si>
  <si>
    <t>MANUEL ALEXANDER MUÑOZ BANDERA</t>
  </si>
  <si>
    <t xml:space="preserve">Prestar servicios de apoyo a la gestión en el marco del Convenio Específico No. 3051459 de 2022, suscrito entre Ecopetrol S.A y la Universidad del Magdalena, para el desarrollo de las siguientes actividades: 1).Coordinar logísticamente el desarrollo de los procesos de capacitación de las artesanas. 2). Apoyar en la organización de la primera feria local. 3). Apoyar en la actividad de entrega de dotación dirigida a las artesanas. 4). Participar de las reuniones de seguimiento con los diferentes actores del territorio. 5). Apoyar en la elaboración de informes de avance del componente. </t>
  </si>
  <si>
    <t>https://community.secop.gov.co/Public/Tendering/OpportunityDetail/Index?noticeUID=CO1.NTC.4072100&amp;isFromPublicArea=True&amp;isModal=False</t>
  </si>
  <si>
    <t>OPSP-VEX-0342-2023</t>
  </si>
  <si>
    <t>PRESTAR SERVICIOS PROFESIONALES EN EL MARCO DEL CONTRATO INTERADMINISTRATIVO NO. 75 DE 2023 CON LA AUTORIDAD NACIONAL DE ACUICULTURA Y PESCA AUNAP, PARA EL DESARROLLO DE LAS SIGUIENTES ACTIVIDADES 1. REVISAR Y AJUSTAR EL PAC DEL PROYECTO. 2. REVISAR PROYECCION DE PERSONAL EN ATENCION AL PRESUPUESTO APROBADO. 3. REVISAR SOLICITUDES DE CDP EN ATENCION A LOS RECURSOS ADICIONADOS. 4. ELABORAR INFORME FINANCIERO DEL PROYECTO.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PRESENTE ORDEN, DE LO CUAL DEBERA DEJARSE CONSTANCIA ESCRITA.</t>
  </si>
  <si>
    <t>JEAN ROGELIO LINERO CUETO</t>
  </si>
  <si>
    <t>https://community.secop.gov.co/Public/Tendering/OpportunityDetail/Index?noticeUID=CO1.NTC.3995971&amp;isFromPublicArea=True&amp;isModal=False</t>
  </si>
  <si>
    <t>OPSP-VEX-0343-2023</t>
  </si>
  <si>
    <t>SANDRA PATRICIA ZAPATAFRAGOSO</t>
  </si>
  <si>
    <t>Prestar servicios profesionales en el marco del Contrato Interadministrativo No. 75 de 2023 con la Autoridad Nacional de Acuicultura y Pesca - AUNAP, para el desarrollo de las siguientes actividades: 1. Revisar cargue de información en el aplicativo SIA OBSERVA. 2. Revisar cargue de información en el aplicativo SECOP II. 3. Revisar cargue de infromación en SIGEP.</t>
  </si>
  <si>
    <t>https://community.secop.gov.co/Public/Tendering/OpportunityDetail/Index?noticeUID=CO1.NTC.3996222&amp;isFromPublicArea=True&amp;isModal=False</t>
  </si>
  <si>
    <t>OAG-VEX-0355-2023</t>
  </si>
  <si>
    <t>FABIAN DE JESUS RAMIREZ NUÑEZ</t>
  </si>
  <si>
    <t>Prestar servicios de apoyo a la gestión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los certificados de Disponibilidad Presupuestal que se requieran. 3.). Realizar los compromisos de las órdenes de servicios, de apoyo a la gestión, profesionales, suministro y compra, resoluciones y demás actos administrativos que se requieran.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</si>
  <si>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	ANAFLORA JIMENEZ DE LA HOZ</t>
  </si>
  <si>
    <t>https://community.secop.gov.co/Public/Tendering/OpportunityDetail/Index?noticeUID=CO1.NTC.4006148&amp;isFromPublicArea=True&amp;isModal=False</t>
  </si>
  <si>
    <t>OPSP-VEX-0356-2023</t>
  </si>
  <si>
    <t>MARCIO POLO HURTADO</t>
  </si>
  <si>
    <t xml:space="preserve">Prestar servicios profesionales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Apoyar en el envío de información para la realización de informes financieros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</si>
  <si>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https://community.secop.gov.co/Public/Tendering/OpportunityDetail/Index?noticeUID=CO1.NTC.4006107&amp;isFromPublicArea=True&amp;isModal=False</t>
  </si>
  <si>
    <t>OPSP-VEX-0364-2023</t>
  </si>
  <si>
    <t>OMAR ENRIQUE MANJARRES OJEDA</t>
  </si>
  <si>
    <t xml:space="preserve">Prestar servicios profesionales en el marco del Contrato Interadministrativo No. 75 de 2023 con la Autoridad Nacional de Acuicultura y Pesca - AUNAP, para el desarrollo de las siguientes actividades: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</si>
  <si>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RONALD ROJAS DUICA</t>
  </si>
  <si>
    <t>https://community.secop.gov.co/Public/Tendering/OpportunityDetail/Index?noticeUID=CO1.NTC.4005753&amp;isFromPublicArea=True&amp;isModal=False</t>
  </si>
  <si>
    <t>OPSP-VEX-0365-2023</t>
  </si>
  <si>
    <t>ALVARO JOSE CAMPO LOPEZ</t>
  </si>
  <si>
    <t xml:space="preserve">Prestar servicios profesionales en el marco del Contrato Interadministrativo No. 75 de 2023 con la Autoridad Nacional de Acuicultura y Pesca - AUNAP, para el desarrollo de las siguientes actividades: 1). Revisar los informes presentados para pago, verificando los soportes requeridos (aportes a la seguridad social integral y Adres) de los diferentes actos administrativos generados en la Vicerrectoría de Extensión y Proyección Social. 2). Realizar seguimiento a los pagos efectuados enviados a los Grupos de Contabilidad y Tesorería.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</si>
  <si>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https://community.secop.gov.co/Public/Tendering/OpportunityDetail/Index?noticeUID=CO1.NTC.4006128&amp;isFromPublicArea=True&amp;isModal=False</t>
  </si>
  <si>
    <t>OPSP-VEX-0366-2023</t>
  </si>
  <si>
    <t>AFRA ALEXANDRA HARDING GRACIA</t>
  </si>
  <si>
    <t xml:space="preserve">Prestar servicios profesionales en el marco del Contrato Interadministrativo No. 75 de 2023 con la Autoridad Nacional de Acuicultura y Pesca - AUNAP, para el desarrollo de las siguientes actividades: 1). Realizar los pagos en la plataforma del SINAP y las plataformas bancarias de las órdenes derivadas de los contratos y resoluciones suscritos y/o proferidos por la Vicerrectoría de Extensión y Proyección Social. 2). Verificar la legalización de los avances para viáticos en cumplimiento de lo establecido en el artículo 20 del Acuerdo Superior 025 de 2017. 3). Verificar el comportamiento del flujo de caja de los diferentes proyectos adscritos a la Vicerrectoría de Extensión y Proyección Social. 4). Verificar el estado de los ingresos por ventas de servicio. 5) Apoyar en la elaboración de informes financieros que se requieran en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</si>
  <si>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https://community.secop.gov.co/Public/Tendering/OpportunityDetail/Index?noticeUID=CO1.NTC.4005859&amp;isFromPublicArea=True&amp;isModal=False</t>
  </si>
  <si>
    <t>OPSP-VEX-0367-2023</t>
  </si>
  <si>
    <t>ROBERTO FERNANDO DE LA ROSA MAESTRE</t>
  </si>
  <si>
    <t xml:space="preserve">Prestar servicios profesionales en el marco del Contrato Interadministrativo No. 75 de 2023 con la Autoridad Nacional de Acuicultura y Pesca - AUNAP, para el desarrollo de las siguientes actividades: 1). Enviar el reporte diario de los pagos realizados en la plataforma SINAP. 2). Descargar de la página web del Banco de Occidente los ingresos, recaudos en línea, código de barra y Ach. 3). Ingresar al SINAP los recaudo por concepto de venta de servicios y otros. 4). Ingresar al SINAP todos los pagos a favor de la Universidad que son realizados con tarjetas débito y crédito. 6). Certificar los recaudos para las solicitudes de reembolso y pérdida de recibos.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</si>
  <si>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https://community.secop.gov.co/Public/Tendering/OpportunityDetail/Index?noticeUID=CO1.NTC.4005939&amp;isFromPublicArea=True&amp;isModal=False</t>
  </si>
  <si>
    <t>OAG-VEX-0368-2023</t>
  </si>
  <si>
    <t>PIEDAD DE LOS ANGELES DE LA HOZ IBAÑEZ</t>
  </si>
  <si>
    <t>Prestar servicios de apoyo a la Gestión en el marco del Contrato Interadministrativo No. 75 de 2023 con la Autoridad Nacional de Acuicultura y Pesca - AUNAP, para el desarrollo de las siguientes actividades: 1) Organizar, clasificar y archivar los soportes documentales que se generen durante la ejecución del proyecto. 2) Digitalizar los soportes documentales del Proyecto para ser transferidos al archivo central de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</si>
  <si>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https://community.secop.gov.co/Public/Tendering/OpportunityDetail/Index?noticeUID=CO1.NTC.4006143&amp;isFromPublicArea=True&amp;isModal=False</t>
  </si>
  <si>
    <t>OPSP-VEX-0395-2023</t>
  </si>
  <si>
    <t>DANIELA VANESA VILLALBA CARDENAS</t>
  </si>
  <si>
    <t xml:space="preserve">Prestar servicios profesionales en el marco del Contrato Interadministrativo No. 75 de 2023 con la Autoridad Nacional de Acuicultura y Pesca - AUNAP, para el desarrollo de las siguientes actividades: 1) Recibir las cuentas enviadas por el grupo de contabilidad para consolidar la información y remitir al grupo de Tesorería. 2) Revisión de documentos para trámites de pago (aportes a la seguridad social integral y Adres). 3) Apoyar en la Elaboración de informes financieros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</si>
  <si>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https://community.secop.gov.co/Public/Tendering/OpportunityDetail/Index?noticeUID=CO1.NTC.4006147&amp;isFromPublicArea=True&amp;isModal=False</t>
  </si>
  <si>
    <t>OPSP-VEX-0404-2023</t>
  </si>
  <si>
    <t>EDINSON JOSE VILLAZON TURIZO</t>
  </si>
  <si>
    <t xml:space="preserve">Prestar servicios profesionales en el marco del Contrato Interadministrativo No. 75 de 2023 con la Autoridad Nacional de Acuicultura y Pesca - AUNAP, para el desarrollo de las siguientes actividades: 1.Realizar registro fotografico del proyecto y de la Vicerrectoría de Extensión y Proyección Social.  2) Organizar el material fotografico recolectado. 3) Edición de fotografias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</si>
  <si>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https://community.secop.gov.co/Public/Tendering/OpportunityDetail/Index?noticeUID=CO1.NTC.4061334&amp;isFromPublicArea=True&amp;isModal=False</t>
  </si>
  <si>
    <t>OPSP-VEX-0405-2023</t>
  </si>
  <si>
    <t>ALFREDO LUIS CALDERA GUZMAN</t>
  </si>
  <si>
    <r>
      <t xml:space="preserve">Prestar servicios profesionales en el marco del Contrato Interadministrativo No. 75 de 2023 con la Autoridad Nacional de Acuicultura y Pesca - AUNAP, para el desarrollo de las siguientes actividades: 1. Realizar registro audiovisual del proyecto y de la Vicerrectoría de Extensión y Proyección social.  2) Organizar y editar el material audiovisual recolectado. 3) Elaboración de videos  para su publicación en las redes sociales de Vicerrectoría de Extensión y Proyección Social.   </t>
    </r>
    <r>
      <rPr>
        <b/>
        <sz val="11"/>
        <color theme="1"/>
        <rFont val="Calibri"/>
        <family val="2"/>
      </rPr>
      <t xml:space="preserve">Parágrafo Primero: </t>
    </r>
    <r>
      <rPr>
        <sz val="11"/>
        <color theme="1"/>
        <rFont val="Calibri"/>
        <family val="2"/>
      </rPr>
      <t xml:space="preserve">En el caso que </t>
    </r>
    <r>
      <rPr>
        <b/>
        <sz val="11"/>
        <color theme="1"/>
        <rFont val="Calibri"/>
        <family val="2"/>
      </rPr>
      <t>El Contratista</t>
    </r>
    <r>
      <rPr>
        <sz val="11"/>
        <color theme="1"/>
        <rFont val="Calibri"/>
        <family val="2"/>
      </rPr>
      <t xml:space="preserve"> lo requiera, </t>
    </r>
    <r>
      <rPr>
        <b/>
        <sz val="11"/>
        <color theme="1"/>
        <rFont val="Calibri"/>
        <family val="2"/>
      </rPr>
      <t>UNIMAGDALENA</t>
    </r>
    <r>
      <rPr>
        <sz val="11"/>
        <color theme="1"/>
        <rFont val="Calibri"/>
        <family val="2"/>
      </rPr>
      <t xml:space="preserve"> podrá facilitarle los equipos y espacio físico necesario dentro del campus para la ejecución del Objeto de la presente Orden. </t>
    </r>
    <r>
      <rPr>
        <b/>
        <sz val="11"/>
        <color theme="1"/>
        <rFont val="Calibri"/>
        <family val="2"/>
      </rPr>
      <t>Parágrafo Segundo: El contratista</t>
    </r>
    <r>
      <rPr>
        <sz val="11"/>
        <color theme="1"/>
        <rFont val="Calibri"/>
        <family val="2"/>
      </rPr>
      <t xml:space="preserve"> podrá acordar con el Supervisor de la presente orden cronogramas para el desarrollo de las actividades objeto de la presente Orden, de lo cual deberá dejarse constancia escrita. </t>
    </r>
  </si>
  <si>
    <t>https://community.secop.gov.co/Public/Tendering/OpportunityDetail/Index?noticeUID=CO1.NTC.4061503&amp;isFromPublicArea=True&amp;isModal=False</t>
  </si>
  <si>
    <t>OPSP-VEX-0423-2023</t>
  </si>
  <si>
    <t>BRANDON YESID LIBREROS CUELLO</t>
  </si>
  <si>
    <t xml:space="preserve">Prestar servicios profesionales en el marco del Contrato Interadministrativo No. 75 de 2023 con la Autoridad Nacional de Acuicultura y Pesca - AUNAP, para el desarrollo de las siguientes actividades: 1. Elaborar informe de la conciliación contable para mantener un control financiero en la ejecución del convenio. 2. Elaborar informe consolidado de la ejecución financiera del convenio con relación a la ejecución presupuestal. 3. Asesorar y hacer seguimiento en el proceso de consolidación de la información contable respecto a la ejecución periódica del convenio.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</si>
  <si>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https://community.secop.gov.co/Public/Tendering/OpportunityDetail/Index?noticeUID=CO1.NTC.4070089&amp;isFromPublicArea=True&amp;isModal=False</t>
  </si>
  <si>
    <t>OPSP-VEX-0424-2023</t>
  </si>
  <si>
    <t>JOSE LUIS DIAZ DE LA CRUZ</t>
  </si>
  <si>
    <t>Prestar servicios profesionales en el marco del Contrato Interadministrativo INTER-SDEYP-01222- 2021 con el Departamento de Norte de Santander, para el desarrollo de las siguientes actividades: 1. Elaborar Informe de la conciliación bancaria con sus respectivos documentos soporte, para mantener un control contable y financiero del convenio.  2. Elaborar Informes mensuales de ejecución de Plan Anual de Caja (PAC) actividades relacionadas con el objeto del Contrato.  3. Asesorar y hacer seguimiento en la obtención y consolidación de información desde la oficina de tesorería para la liquidación de los convenios en ejecución.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</si>
  <si>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https://community.secop.gov.co/Public/Tendering/OpportunityDetail/Index?noticeUID=CO1.NTC.4070122&amp;isFromPublicArea=True&amp;isModal=False</t>
  </si>
  <si>
    <t>OPSP-VEX-0425-2023</t>
  </si>
  <si>
    <t>MAURICIO ANDRES SANTANDER BARRIOS</t>
  </si>
  <si>
    <t xml:space="preserve">Prestar servicios profesionales en el marco del Contrato Interadministrativo INTER-SDEYP-01222- 2021 con el Departamento de Norte de Santander, para el desarrollo de las siguientes actividades:   1. Elaborar informe financiero ejecutivo con las siguientes especificaciones: adiciones, crédito, contracredito, Saldos disponible, saldo comprometido, obligado y pagado respecto a los rubros del proyecto. 2.  Elaborar informe consolidado de disponibilidades presupuestales por rubro del proyecto.  3. Asesorar y hacer seguimiento al estado del proyecto, tanto de ingresos como de egresos periódicamente. 4.  Entregar reportes de estado Certificados de Registro Presupuestal expedidos por el grupo de presupuesto con cargo al proyecto cuando sean requerido por los responsables de este. 5.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</si>
  <si>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https://community.secop.gov.co/Public/Tendering/OpportunityDetail/Index?noticeUID=CO1.NTC.4070322&amp;isFromPublicArea=True&amp;isModal=False</t>
  </si>
  <si>
    <t>OAG-VEX-0426-2023</t>
  </si>
  <si>
    <t>LAURA VANESSA MAESTRE MAESTRE</t>
  </si>
  <si>
    <r>
      <t xml:space="preserve">Prestar servicios de apoyo a la gestión en el marco del Contrato Interadministrativo No. 75 de 2023 con la Autoridad Nacional de Acuicultura y Pesca - AUNAP, para el desarrollo de las siguientes actividades: 1. Apoyar desde el grupo de contabilidad a la Vicerrectoría de Extensión y Proyección Social en la elaboración de Cuentas por pagar y Obligaciones Presupuestales 2. Apoyar al Profesional Especializado del Grupo de Contabilidad en la elaboración de los informes financieros. 3. Apoyar al técnico administrativo del Grupo de Contabilidad y a la Vicerrectoría de Extensión y Proyección Social  en la elaboración y expedición de certificado de paz y salvo de avances 4. Apoyar al Profesional Especializado del Grupo de Contabilidad y a la Vicerrectoría de Extensión y Proyección Social en las actividades inherentes propias de los diferentes trámites de pagos. </t>
    </r>
    <r>
      <rPr>
        <b/>
        <sz val="11"/>
        <color theme="1"/>
        <rFont val="Calibri"/>
        <family val="2"/>
      </rPr>
      <t xml:space="preserve">Parágrafo Primero: </t>
    </r>
    <r>
      <rPr>
        <sz val="11"/>
        <color theme="1"/>
        <rFont val="Calibri"/>
        <family val="2"/>
      </rPr>
      <t xml:space="preserve">En el caso que El Contratista lo requiera, UNIMAGDALENA podrá facilitarle los equipos y espacio físico necesario dentro del campus para la ejecución del Objeto de la presente Orden. </t>
    </r>
    <r>
      <rPr>
        <b/>
        <sz val="11"/>
        <color theme="1"/>
        <rFont val="Calibri"/>
        <family val="2"/>
      </rPr>
      <t xml:space="preserve">Parágrafo Segundo: </t>
    </r>
    <r>
      <rPr>
        <sz val="11"/>
        <color theme="1"/>
        <rFont val="Calibri"/>
        <family val="2"/>
      </rPr>
      <t>El contratista podrá acordar con el Supervisor de la presente orden cronogramas para el desarrollo de las actividades objeto de la presente Orden, de lo cual deberá dejarse constancia escrita.</t>
    </r>
  </si>
  <si>
    <t>DEWAR ENRIQUE LOPEZ MORGAN</t>
  </si>
  <si>
    <t>OPSP-VEX-0354-2023</t>
  </si>
  <si>
    <t>KAREN STEPHANIE JIMENEZ CHARRIS</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</si>
  <si>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del contrato. 2) Articular con las dependencias administrativas y financieras de la Universidad, las solicitudes de Certificados de Disponibilidad Presupuestal, Compromiso Presupuestal, órdenes de pago y requerimientos generados durante la ejecución. 3) Recaudar y revisar los documentos precontractuales y contractuales derivados del proceso de contratación de personal, y gestionar ante las dependencias de UNIMAGDALENA sus respectivos pagos. 4 ) Realizar el cargue de las órdenes y documentos contractuales de las mismas al Sistema Integral de Auditoria –SIA- Observa y al Sistema SECOP. 5) Tramitar solicitudes de  apoyos económicos por desplazamiento y estímulos a docentes vinculados a la ejecución de los contratos. 6) Proyectar las órdenes y actos administrativos que se requieran durante la ejecución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</si>
  <si>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EFRAIN OLIVOS CEBALLOS</t>
  </si>
  <si>
    <t>https://community.secop.gov.co/Public/Tendering/OpportunityDetail/Index?noticeUID=CO1.NTC.3996236&amp;isFromPublicArea=True&amp;isModal=False</t>
  </si>
  <si>
    <t>OPSP-VEX-0353-2023</t>
  </si>
  <si>
    <t>EDUARDO JOSE BARRENECHE AVILA</t>
  </si>
  <si>
    <r>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 </t>
    </r>
    <r>
      <rPr>
        <b/>
        <sz val="11"/>
        <color theme="1"/>
        <rFont val="Calibri"/>
        <family val="2"/>
      </rPr>
      <t xml:space="preserve">Parágrafo Primero: </t>
    </r>
    <r>
      <rPr>
        <sz val="11"/>
        <color theme="1"/>
        <rFont val="Calibri"/>
        <family val="2"/>
      </rPr>
      <t xml:space="preserve">En el caso que </t>
    </r>
    <r>
      <rPr>
        <b/>
        <sz val="11"/>
        <color theme="1"/>
        <rFont val="Calibri"/>
        <family val="2"/>
      </rPr>
      <t>El Contratista</t>
    </r>
    <r>
      <rPr>
        <sz val="11"/>
        <color theme="1"/>
        <rFont val="Calibri"/>
        <family val="2"/>
      </rPr>
      <t xml:space="preserve"> lo requiera, </t>
    </r>
    <r>
      <rPr>
        <b/>
        <sz val="11"/>
        <color theme="1"/>
        <rFont val="Calibri"/>
        <family val="2"/>
      </rPr>
      <t>UNIMAGDALENA</t>
    </r>
    <r>
      <rPr>
        <sz val="11"/>
        <color theme="1"/>
        <rFont val="Calibri"/>
        <family val="2"/>
      </rPr>
      <t xml:space="preserve"> podrá facilitarle los equipos y espacio físico necesario dentro del campus para la ejecución del Objeto de la presente Orden. </t>
    </r>
    <r>
      <rPr>
        <b/>
        <sz val="11"/>
        <color theme="1"/>
        <rFont val="Calibri"/>
        <family val="2"/>
      </rPr>
      <t>Parágrafo Segundo: El contratista</t>
    </r>
    <r>
      <rPr>
        <sz val="11"/>
        <color theme="1"/>
        <rFont val="Calibri"/>
        <family val="2"/>
      </rPr>
      <t xml:space="preserve"> podrá acordar con el Supervisor de la presente orden cronogramas para el desarrollo de las actividades objeto de la presente Orden, de lo cual deberá dejarse constancia escrita</t>
    </r>
  </si>
  <si>
    <t>https://community.secop.gov.co/Public/Tendering/OpportunityDetail/Index?noticeUID=CO1.NTC.3996228&amp;isFromPublicArea=True&amp;isModal=False</t>
  </si>
  <si>
    <t>OPSP-VEX-0400-2023</t>
  </si>
  <si>
    <t>EVELYN ROSANA MARTINEZ ORTEGA</t>
  </si>
  <si>
    <t>Prestar servicios profesionales en el marco del Contrato Interadministrativo de Interventoría No. 0-204-2022 y el Contrato interadministrativo de Interventoría No. 0-258-2022 suscritos entre CORMAGDALENA y UNIMAGDALENA, para el desarrollo de las siguientes actividades: 1. Apoyar y/o prestar acompañamiento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*AMPLIACION MALECON DE AMBALEMA, EN EL MUNICIPIO DE AMBALEMA DEPARTAMENTO DE TOLIMA.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6. Coordinar la interventoría del Contrato de Obra No. 0135 – 2020, cuyo objeto es: “CONSTRUCCIÓN DE OBRAS DE PROTECCIÓN Y ARQUITECTÓNICAS PARA EL ORDENAMIENTO DEL CASCO URBANO DEL MUNICIPIO DE REGIDOR, DEPARTAMENTO DE BOLÍVAR”.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</si>
  <si>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https://community.secop.gov.co/Public/Tendering/OpportunityDetail/Index?noticeUID=CO1.NTC.4033004&amp;isFromPublicArea=True&amp;isModal=False</t>
  </si>
  <si>
    <t>OPSP-VEX-0422-2023</t>
  </si>
  <si>
    <t>GLORIA JUDITH RODRIGUEZ CASTRILLO</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</si>
  <si>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Coadyuvar en el registro de información en las matrices de seguimiento y con consolidación de información adscritas a la Vicerrectoría de Extensión y Proyección Social</t>
  </si>
  <si>
    <t>https://www.secop.gov.co/CO1BusinessLine/Tendering/ProcedureEdit/View?docUniqueIdentifier=CO1.REQ.4156581&amp;prevCtxUrl=https%3a%2f%2fwww.secop.gov.co%2fCO1BusinessLine%2fTendering%2fBuyerDossierWorkspace%2fIndex%3fallWords2Search%3dOPSP-VEX-407%26createDateFrom%3d03%2f09%2f2022+16%3a27%3a29%26createDateTo%3d03%2f03%2f2023+16%3a27%3a29%26filteringState%3d1%26sortingState%3dLastModifiedDESC%26showAdvan</t>
  </si>
  <si>
    <t>OPSP-VEX-407-2023</t>
  </si>
  <si>
    <t>Angie Liceth Henao Roa</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</si>
  <si>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 Sector La Paz.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</si>
  <si>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Jaime Moron Cardenas</t>
  </si>
  <si>
    <t>https://community.secop.gov.co/Public/Tendering/OpportunityDetail/Index?noticeUID=CO1.NTC.4061974&amp;isFromPublicArea=True&amp;isModal=False</t>
  </si>
  <si>
    <t>OPSP-VEX-408-2023</t>
  </si>
  <si>
    <t>Arantxa Clementina Toloza Royero</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</si>
  <si>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</si>
  <si>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https://community.secop.gov.co/Public/Tendering/OpportunityDetail/Index?noticeUID=CO1.NTC.4062065&amp;isFromPublicArea=True&amp;isModal=False</t>
  </si>
  <si>
    <t>OPSP-VEX-406-2023</t>
  </si>
  <si>
    <t>Jaime Jose Perez Arias</t>
  </si>
  <si>
    <t>Prestar servicios profesionales en el marco del Convenio No.
7000000013 de 2021, celebrado entre CENIT LOGÍSTICA Y TRANSPORTE DE HIDROCARBUROS SAS y la
Universidad del Magdalena, para el desarrollo de las siguientes actividades: 1) Desarrollar el curso denominado
“Salvamento Acuático”, dirigido a operadores turísticos del área de influencia del terminal de Pozos Colorados
de Santa Marta. 2) Realizar la programación académica del curso y/o actividades asignadas. 3) Presentar
informes, listas de asistencia y demás documentos al Supervisor</t>
  </si>
  <si>
    <t>https://community.secop.gov.co/Public/Tendering/OpportunityDetail/Index?noticeUID=CO1.NTC.4062030&amp;isFromPublicArea=True&amp;isModal=False</t>
  </si>
  <si>
    <t>OPSP-VEX-409-2023</t>
  </si>
  <si>
    <t>Omar Mauricio Pinzon Cantillo</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</si>
  <si>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LOGÍSTICA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Cargar al drive del proyecto, toda la información técnica y financiera del componente.</t>
  </si>
  <si>
    <t>https://community.secop.gov.co/Public/Tendering/OpportunityDetail/Index?noticeUID=CO1.NTC.4062111&amp;isFromPublicArea=True&amp;isModal=False</t>
  </si>
  <si>
    <t>OPSP-VEX-410-2023</t>
  </si>
  <si>
    <t>Pablo Rossy Melo Noriega</t>
  </si>
  <si>
    <t>Prestar servicios profesionales en el marco del Convenio No. 7000000013 de 2021, celebrado entre CENIT LOGÍSTICA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el evento de certificación y clausura del proceso formativo. 5) Coordinar la entrega de dotaciones a los beneficiarios del componente.</t>
  </si>
  <si>
    <t>https://community.secop.gov.co/Public/Tendering/OpportunityDetail/Index?noticeUID=CO1.NTC.4062050&amp;isFromPublicArea=True&amp;isModal=False</t>
  </si>
  <si>
    <t>OPSP-VEX-411-2023</t>
  </si>
  <si>
    <t xml:space="preserve">Roberto Alfonso Garcia Campo </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</si>
  <si>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turísticos del proyecto. 3) Realizar y presentar informes mensuales de la ejecución financiera del componente de operadores turísticos del proyecto. 4) Participar en la elaboración de informes técnicos del componente de operadores turísticos del proyecto. 5) Realizar reportes a CENIT LOGÍSTICA Y TRANSPORTE DE HIDROCARBUROS S.A.S sobre los trabajos realizados en campo con respecto al componente de operadores turísticos.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Solicitar las respectivas cuentas de cobro al Grupo de Facturación y Cartera de la Universidad, para ser presentadas a CENIT LOGÍSTICA Y TRANSPORTE DE HIDROCARBUROS S.A.S. 9) Revisar y hacer seguimiento a los pagos de honorarios y estímulos económicos para docentes. 10) Cargar al drive del proyecto, toda la información técnica y financiera del componente de operadores turísticos.</t>
  </si>
  <si>
    <t>https://community.secop.gov.co/Public/Tendering/OpportunityDetail/Index?noticeUID=CO1.NTC.4061966&amp;isFromPublicArea=True&amp;isModal=False</t>
  </si>
  <si>
    <t>OPSP-VEX-412-2023</t>
  </si>
  <si>
    <t xml:space="preserve">Yesenia Villalobos </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</si>
  <si>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turísticos en el área de influencia del terminal de pozos colorados. 3) Organizar con los proveedores, la logística de los eventos dirigidos a los miembros de asociaciones de operadores turísticos. 4) Brindar acompañamiento a los proveedores en la ejecución de las ferias turísticas y gastronómicas, cursos de cocina, primeros auxilios y salvamento acuático. 5) Diligenciar formatos de consentimiento informado de los participantes de operadores turísticos en las reuniones y mesas de trabajo. 6) Apoyar la sistematización de la experiencia en cada una de las actividades desarrolladas en el marco del componente.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</si>
  <si>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https://community.secop.gov.co/Public/Tendering/OpportunityDetail/Index?noticeUID=CO1.NTC.4061973&amp;isFromPublicArea=True&amp;isModal=False</t>
  </si>
  <si>
    <t>OPS-VEX-0399-2023</t>
  </si>
  <si>
    <t>900687982-0</t>
  </si>
  <si>
    <t>GRUPO J&amp;L CARIBE SAS_x000D_</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</si>
  <si>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los eventos de clausura y certificación de los procesos formativos que contemplan los componentes de Juntas de Acción Comunal (JAC) y Pescadores del proyecto. El servicio contratado comprende: i) Alquiler de 2 salones de eventos climatizados, cada uno con capacidad para 100 personas aproximadamente. ii) Servicio de traslado de los beneficiarios de los componentes de JAC y Pescadores del proyecto, ida y vuelta para asistencia a los eventos de clausura y certificación. iii) 300 Refrigerios, 3 opciones: Crepe de pollo, jamón, champiñones o queso, sanduches mixtos gratinados, o flautas mexicanas, con jugo o gaseosa. iv) Alquiler de 2 equipos de sonido tipo cabina con trípode soporte, mezclador y 2 micrófonos inalámbricos. v) Alquiler de 2 equipos audiovisuales: Video beam estándar vi) Alquiler de 200 Sillas chiavari vii) Alquiler de 4 Mesas vestidas viii) 4 Arreglos florales ix) 2 Estaciones de agua y café x) 2 Maestros de ceremonia para eventos de clausura y certificación. xi) Servicio de 8 meseros xii) Diseño de certificados de clausura de 2 componentes del proyecto xiii) 140 Impresiones de certificados xiv) 681 Impresiones full color para acta de recibidos, consentimientos informados y actas de asistencia CONTINUACIÓN ORDEN DE SERVICIOS N° 0399 Código: CO-F-025 Aprobación: 19/09/2019 Versión: 11 Página 2 de 5 xv) 25 almuerzos, cada uno consta de dos porciones de proteína de 250 gramos, una porción de carbohidrato (arroz), ensalada, bebida equivalente a 250 ml, todo debidamente servido, para ser distribuidos entre el equipo técnico de la Universidad del Magdalena y los asistentes por parte de CENIT.</t>
  </si>
  <si>
    <t>https://community.secop.gov.co/Public/Tendering/OpportunityDetail/Index?noticeUID=CO1.NTC.4013544&amp;isFromPublicArea=True&amp;isModal=False</t>
  </si>
  <si>
    <t>OPSP-VEX-0428-2023</t>
  </si>
  <si>
    <t>Andres Felipe Gil Lozano</t>
  </si>
  <si>
    <t>Prestar sus servicios independientes como personal de apoyo - Productor General en el desarrollo de las actividades necesarias para la elaboración del producto 2.1, Productos de investigación en artes, arquitectura y diseño en el marco del desarrollo de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en cumplimiento con las siguientes actividades: 1) Participar en el desarrollo de la metodología SCRUM y reestructuración de las actividades del proyecto para el periodo 2023. 2) Facilitar las herramientas para el desarrollo de las actividades pactadas. 3) Apoyar en el diseño e implementación de planes de producción proyectados para las salidas de campo y actividades de postproducción. 4) Velar por el cumplimiento de los planes de trabajo y cronograma. 5) Llevar chequeo y control del listado de equipos tecnológicos usados en cada una de las actividades. 6) Presentar los informes técnicos requeridos por el coordinador de objetivos inherentes al avance de las actividades MGA de los objetivos 1 y 2 como insumo técnico a los informes trimestrales de las actividades realizadas en el marco del proyecto. 7) Asistir a las reuniones y/o encuentros virtuales y presenciales agendados 8) Coordinar reuniones de seguimiento a las actividades y entregables desarrollados por otros profesionales. 9) Planificar y apoyar la gestión de eventos y/o socializaciones que puedan presentarse en el proyecto. 10) Recolectar y entregar documentación e informes requeridos por el supervisor de la orden.</t>
  </si>
  <si>
    <t>Sorany Marin Trejos</t>
  </si>
  <si>
    <t>https://community.secop.gov.co/Public/Tendering/OpportunityDetail/Index?noticeUID=CO1.NTC.4094363&amp;isFromPublicArea=True&amp;isModal=False</t>
  </si>
  <si>
    <t>OPSP -VEX-0429-2023</t>
  </si>
  <si>
    <t>Johanna Patricia Fonseca Tovar</t>
  </si>
  <si>
    <t>Servicios Profesionales Independientes como Coinvestigador de las actividades 1.1.2, 2.1.3, 2.1.4, 2.1.5, 3.1.6, 4.1.3 de los Objetivos 1, 2, 3 y 4 del proyecto de investigación BPIN 2020000100116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Entregar informe de marca colectiva para el queso costeño. 2) Apoyar proceso de salidas de campo para aplicación de encuestas, mediante contacto a actores de la cadena de suministro de queso costeño en los departamentos del Magdalena, Córdoba y La Guajira. 3) Coadyuvar en el diseño y elaboración de módulo técnico de capacitación y entrenamiento para el trabajo en gestión y asociatividad empresarial para la elaboración de Queso Costeño. 4) Apoyo para la realización de visita técnica a los departamentos de Boyacá y Cundinamarca, mediante contacto de productores y comercializadores de queso que faciliten el intercambio de experiencias productivas en buenas prácticas de Queso fresco y Queso madurado y para visita técnica internacional (Holanda e Italia). 5) Apoyar con información para Talleres y/o Diplomados de capacitación y entrenamiento para el trabajo. 6) Apoyo en la elaboración de informes trimestrales y anuales. 7) Apoyo en la suscripción de Alianzas y Acuerdos de Entendimiento interinstitucionales para la formalización del encadenamiento productivo de Queso Costeño</t>
  </si>
  <si>
    <t>Isaac Manuel Romero Borja</t>
  </si>
  <si>
    <t>https://community.secop.gov.co/Public/Tendering/OpportunityDetail/Index?noticeUID=CO1.NTC.4094543&amp;isFromPublicArea=True&amp;isModal=False</t>
  </si>
  <si>
    <t>OPSP -VEX-0430-2023</t>
  </si>
  <si>
    <t>German Fidel Villalobos Pérez</t>
  </si>
  <si>
    <t>Prestar sus servicios independientes como Director de Narrativas inmersivas para la elaboración del producto 2.1, Productos de investigación en artes, arquitectura y diseño en el marco del desarrollo de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en cumplimiento de sus actividades se compromete a realizar entre otras las siguientes: 1) Realizar Maqueta de experiencia de usuario. 2) Realizar Maqueta de experiencia de usuario de 360 Atánquez. 3) Edición de fotografía Badillo (stitching etc). 4) Diseño de la experiencia de usuario. 5) Edición de fotografía Atánquez (stitching etc). 6) Implementación y testeo recorrido de ruta 360. 7) Coordinar la validación (integración y alojamiento) de las rutas. 8) Edición de sonido para ruta Atánquez Badillo 360. 9) Liderar Testeo, Implementación y publicación final de 360 en la web Badillo. 10) Liderar Testeo, Implementación y publicación final de 360 en la web Atánquez. 11) Crear tutorial y manual de uso. 12) Entrega ruta de recorrido virtual 360 – Badillo. 13) Entrega ruta de recorrido virtual 360. 14) Conceptualización aplicativo Realidad Aumentada y RV.
15) Conceptualización técnica y lista de requerimientos del aplicativo Realidad Aumentada y RV. 16)
Maquetación de la experiencia de usuario. 17) Liderar modelado y animación 3D de Realidad Aumentada y RV.
18) Liderar proceso de desarrollo del aplicativo Realidad Aumentada y RV. 19) Implementación de sonidos de Realidad Aumentada. 20) Primer testeo del aplicativo Realidad Aumentada y RV. 21) Testeos y liderar la implementación. finalización y publicación del aplicativo Realidad Aumentada y RV. 22) Crear tutorial y manual de uso – Manchy y RV. 23) Entregar aplicativo de Realidad Aumentada y RV. 24) Edición de escenas RV</t>
  </si>
  <si>
    <t>https://community.secop.gov.co/Public/Tendering/OpportunityDetail/Index?noticeUID=CO1.NTC.4094544&amp;isFromPublicArea=True&amp;isModal=False</t>
  </si>
  <si>
    <t>OPSP-VEX-0431-2023</t>
  </si>
  <si>
    <t>Sara Cristina Hernandez Hernandez</t>
  </si>
  <si>
    <t>Prestar sus servicios independientes como personal de apoyo - Investigadora Asistente para la elaboración del producto 2.1, productos de investigación en artes, arquitectura y diseño en el marco del desarrollo de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en cumplimiento de sus actividades se compromete a realizar entre otras las siguientes: 1) Apoyar a la escritura del artículo de co-creación documental con las dos comunidades seleccionadas. 2) Hacer un Informe de identificación de personajes y portadores de historias a partir de la revisión y análisis de los procesos de sistematización. 3) Realizar un documento de reflexión ética de la experiencia de co-creación de documentales con comunidades. 4) Apoyar a la publicación de videos de evidencias en la página web.</t>
  </si>
  <si>
    <t>CSM-VEX-0041-2023</t>
  </si>
  <si>
    <t>800033159-6,</t>
  </si>
  <si>
    <t>DURMAN COLOMBIA S.A.S.</t>
  </si>
  <si>
    <t>Diseño, suministro, instalación y puesta en marcha de treinta y tres (33) sistemas de riego por goteo para treinta y tres (33) parcelas de 2500m2 cada una, con línea de Goteo Turboline de 12mm de diámetro con goteros de 2It/h cada 30cm-40cm según tipo de textura del suelo, para el suministro de agua a los cultivos hortofrutícolas que se establecerán en los once (11) municipios (Santa Ana, Guamal, San Sebastián, Ariguaní, Plato, Ciénaga, Zona Bananera, El Piñón, Pivijay, Sitio nuevo y Santa Marta) beneficiarios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t>
  </si>
  <si>
    <t>Hugo Mercado Cervera</t>
  </si>
  <si>
    <t>https://community.secop.gov.co/Public/Tendering/OpportunityDetail/Index?noticeUID=CO1.NTC.3685019&amp;isFromPublicArea=True&amp;isModal=False</t>
  </si>
  <si>
    <t>OPS-DAD-0001-2023</t>
  </si>
  <si>
    <t>IDOC SERVCIOS INTELIGENTES</t>
  </si>
  <si>
    <t>SERVICIO DE ALMACENAMIENTO, CUSTODIA, CONSULTA Y CODIFICACIÓN DE LOS DOCUMENTOS DEL ARCHIVO CENTRAL DE LA UNIVERSIDAD DEL MAGDALENA</t>
  </si>
  <si>
    <t>2023/01/25</t>
  </si>
  <si>
    <t>MILVIDA MARIA SUAREZ FLOREZ</t>
  </si>
  <si>
    <t>https://community.secop.gov.co/Public/Tendering/ContractNoticePhases/View?PPI=CO1.PPI.22821578&amp;isFromPublicArea=True&amp;isModal=False</t>
  </si>
  <si>
    <t>OPS-DAD-0002-2023</t>
  </si>
  <si>
    <t>CORPORACION RED NACIONAL ACADEMICA DE TECNOLOGIA AVANZADA -RENATA</t>
  </si>
  <si>
    <t>SERVICIO DE RENOVACION DE LA AFILIACION PARA LA CONEXIÓN A LA RED NACIONAL ACADEMICA DE TECNOLOGIA AVANZADA - RENATA</t>
  </si>
  <si>
    <t>https://community.secop.gov.co/Public/Tendering/ContractNoticePhases/View?PPI=CO1.PPI.22899277&amp;isFromPublicArea=True&amp;isModal=False</t>
  </si>
  <si>
    <t>OPS-DAD-0003-2023</t>
  </si>
  <si>
    <t>BUSSINES TECHNOLOGY HELP SAS</t>
  </si>
  <si>
    <t>SERVICIO DE MANTENIMIENTO DE LECTORAS BIOMÉTRICAS DEL CONTROL DE ACCESO INSTITUCIONAL</t>
  </si>
  <si>
    <t>2023/02/08</t>
  </si>
  <si>
    <t>2023/02/09</t>
  </si>
  <si>
    <t>https://community.secop.gov.co/Public/Tendering/ContractNoticePhases/View?PPI=CO1.PPI.23104929&amp;isFromPublicArea=True&amp;isModal=False</t>
  </si>
  <si>
    <t>OPS-DAD-0004-2023</t>
  </si>
  <si>
    <t>PANTOGLOT LTDA.</t>
  </si>
  <si>
    <t>SERVICIO DE INTERPRETACION SIMULTANEA INGLES ESPAÑOL INGLES EN LAS DIFERENTES REUNIONES PROGRAMADAS EN EL MARCO DE LA VISITA DE PARES EVALUADORES CON FINES ACREDITACION INTERNACIONAL INSTITUCIONAL UNIVERSIDAD COMPROMETIDA ENGAGED UNIVERSITY, LOS DIAS 16 Y 17 DE FEBRERO DE 2023 DE ACUERDO AL CRONOGRAMA ESTABLECIDO POR UNIMAGDALENA</t>
  </si>
  <si>
    <t>2023/02/16</t>
  </si>
  <si>
    <t>2023/02/17</t>
  </si>
  <si>
    <t>JULIETH ALEXANDRA LIZCANO PRADA</t>
  </si>
  <si>
    <t>https://community.secop.gov.co/Public/Tendering/ContractNoticePhases/View?PPI=CO1.PPI.23132207&amp;isFromPublicArea=True&amp;isModal=False</t>
  </si>
  <si>
    <t>OPS-DAD-0005-2023</t>
  </si>
  <si>
    <t>ASISTENCIA MEDICA S.A.S. SERVICIO DE AMBULANCIA PREPAGADO</t>
  </si>
  <si>
    <t>SERVICIO DE AREA PROTEGIDA DIRIGIDO A LOS MIEMBROS DE LA COMUNIDAD UNIVERSITARIA Y VISITANTES. EL CUAL COMPRENDE LA ATENCION MEDICA PRE HOSPITALARIA Y EL TRASLADO DE PACIENTES QUE PRESENTEN EMERGENCIAS Y URGENCIAS DENTRO DE LAS INSTALACIONES DEL CAMPUS PRINCIPAL DE LA UNIVERSIDAD DEL MAGDALENA Y DE LAS SEDES MUSEO ETNOGRAFICO CLAUSTRO SAN JUAN NEPOMUCENO, CENTRO DE DESARROLLO PESQUERO Y ACUICOLA, VILLA COUNTRY Y CREO Y CENTRO DE INNOVACION Y TRANSFERENCIA EN SALUD SEXTO PISO DEL HOSPITAL UNIVERSITARIO JULIO MENDEZ BARRENECHE, EN EL MARCO DEL PROYECTO DEL PLAN DE ACCION MEJORAMIENTO DE LA CALIDAD DE VIDA, BIENESTAR Y DESARROLLO PERSONAL DE LA COMUNIDAD UNIVERSITARIA</t>
  </si>
  <si>
    <t>2023/02/10</t>
  </si>
  <si>
    <t>JESUS DAVID SUESCUN ARREGOCES</t>
  </si>
  <si>
    <t>https://community.secop.gov.co/Public/Tendering/ContractNoticePhases/View?PPI=CO1.PPI.23162619&amp;isFromPublicArea=True&amp;isModal=False</t>
  </si>
  <si>
    <t>OPS-DAD-0006-2023</t>
  </si>
  <si>
    <t>YOMIS PERDOMO FERNANDEZ</t>
  </si>
  <si>
    <t>SERVICIO DE PREPRODUCCION, PRODUCCION Y POST PRODUCCION DE PIEZAS AUDIOVISUALES DE CARACTER INSTITUCIONAL PARA TRANSMITIR CADA SEMANA DURANTE CUATRO 04 MESES POR LAS REDES SOCIALES, PAGINA WEB Y TODOS LOS ESPACIOS OFICIALES DE COMUNICACION AUDIOVISUAL E INTERACTIVA DE LA UNIMAGDALENA</t>
  </si>
  <si>
    <t>2023/06/13</t>
  </si>
  <si>
    <t>WILSON PACHECO</t>
  </si>
  <si>
    <t>https://community.secop.gov.co/Public/Tendering/ContractNoticePhases/View?PPI=CO1.PPI.23205381&amp;isFromPublicArea=True&amp;isModal=False</t>
  </si>
  <si>
    <t>OPS-DAD-0007-2023</t>
  </si>
  <si>
    <t>RICARDO ALONSO</t>
  </si>
  <si>
    <t>SERVICIO DE DRONE, CAMARA DE FOTOGRAFIA Y VIDEO, OPERACION DEL MISMO, PARA LAS DIFERENTES ACTIVIDADES QUE SE DESARROLLARAN EN LA UNIVERSIDAD DEL MAGDALENA Y QUE SERAN TRANSMITIDAS EN LAS REDES SOCIALES, PAGINA WEB Y TODOS LOS ESPACIOS OFICIALES</t>
  </si>
  <si>
    <t>https://community.secop.gov.co/Public/Tendering/ContractNoticePhases/View?PPI=CO1.PPI.23219469&amp;isFromPublicArea=True&amp;isModal=False</t>
  </si>
  <si>
    <t>OPS-DAD-0008-2023</t>
  </si>
  <si>
    <t>PRODUCCIONES TERRITORIO SAMARIO SAS</t>
  </si>
  <si>
    <t>SERVICIOS DE PREPRODUCCION, PRODUCCION Y POSTPRODUCCION DEL PROGRAMA INSTITUCIONAL DE LA UNIVERSIDAD DEL MAGDALENA EL CAMPUS TV, PROGRAMA SEMANAL PARA TRANSMITIR DURANTE CUATRO 04 MESES DE 2023, POR EL CANAL REGIONAL TELECARIBE, EL CANAL UNIVERSITARIO ZOOM Y EL CANAL TERRITORIO DE TELEVISION LOCAL CANAL 78 POR TV NORTE TELEVISION POR CABLE</t>
  </si>
  <si>
    <t>https://community.secop.gov.co/Public/Tendering/ContractNoticePhases/View?PPI=CO1.PPI.23232868&amp;isFromPublicArea=True&amp;isModal=False</t>
  </si>
  <si>
    <t>OPS-DAD-0009-2023</t>
  </si>
  <si>
    <t>GRUPO EMPRESARIAL ALQUIMONTAJES SAS</t>
  </si>
  <si>
    <t>SERVICIO DE ALQUILER DE ELEMENTOS LOGISTICOS PARA EVENTOS COMO SILLAS PLASTICAS, SILLAS VESTIDAS, MESAS PLASTICAS, MANTEL CORTO, MESON VESTIDO CARPAS 4X4 Y 5X5, TARIMAS, AMPLIFICACIONES PEQUEÑAS, AMPLIFICACIONES MEDIANAS, AMPLIFICACIONES GRANDES, SALAS LONG, BAÑOS PORTATILES Y DEMAS ELEMENTOS QUE SE REQUIERAN PARA LA REALIZACION DE EVENTOS ACADEMICO ADMINISTRATIVOS DE LA UNIVERSIDAD</t>
  </si>
  <si>
    <t>2023/02/15</t>
  </si>
  <si>
    <t>2023/06/30</t>
  </si>
  <si>
    <t>https://community.secop.gov.co/Public/Tendering/ContractNoticePhases/View?PPI=CO1.PPI.23241947&amp;isFromPublicArea=True&amp;isModal=False</t>
  </si>
  <si>
    <t>OPS-DAD-0010-2023</t>
  </si>
  <si>
    <t>ALBERTO ELIAS GONZALEZ IGUARAN</t>
  </si>
  <si>
    <t>SERVICIO DE CERRAJERIA PARA LA UNIVERSIDAD DEL MAGDALENA Y SUS SEDES ALTERNAS</t>
  </si>
  <si>
    <t>2023/02/22</t>
  </si>
  <si>
    <t>https://community.secop.gov.co/Public/Tendering/ContractNoticePhases/View?PPI=CO1.PPI.23290133&amp;isFromPublicArea=True&amp;isModal=False</t>
  </si>
  <si>
    <t>OPS-DAD-0011-2023</t>
  </si>
  <si>
    <t>EDITORIAL TIRANT LO BLANCH SAS</t>
  </si>
  <si>
    <t>SERVICIO DE RENOVACION POR 12 MESES DE LA SUSCRIPCION DE LA BASE DE DATOS TIRAN ONLINE COLOMBIA Y BIBLIOTECA VIRTUAL DE LA EDITORIAL TIRANT LO BLANCH SAS</t>
  </si>
  <si>
    <t>2023/02/23</t>
  </si>
  <si>
    <t>JULIO VEGA BAQUERO</t>
  </si>
  <si>
    <t>https://community.secop.gov.co/Public/Tendering/ContractNoticePhases/View?PPI=CO1.PPI.23299788&amp;isFromPublicArea=True&amp;isModal=False</t>
  </si>
  <si>
    <t>OPS-DAD-0012-2023</t>
  </si>
  <si>
    <t>SAKAL &amp; YARA SAS</t>
  </si>
  <si>
    <t>SERVICIO DE RENOVACIÓN POR 12 MESES, DE LA SUSCRIPCIÓN A LA BASE DE DATOS EBSCOHOST (HOSPITALITY &amp; TOURISM Y DENTISTRY &amp; ORAL SCIENCES SOURCE), DE LA EDITORIAL EBSCO</t>
  </si>
  <si>
    <t>https://community.secop.gov.co/Public/Tendering/ContractNoticePhases/View?PPI=CO1.PPI.23303011&amp;isFromPublicArea=True&amp;isModal=False</t>
  </si>
  <si>
    <t>OPS-DAD-0013-2023</t>
  </si>
  <si>
    <t>FULLMEX SEGURIDAD Y SALUD OCUPACIONAL LTDA</t>
  </si>
  <si>
    <t>SERVICIO DE MANTENIMIENTO Y RECARGAS DE LOS EXTINTORES DE LA UNIVERSIDAD DEL MAGDALENA, SUS SEDES ALTERNAS Y VEHICULOS INSTITUCIONALES</t>
  </si>
  <si>
    <t>https://community.secop.gov.co/Public/Tendering/ContractNoticePhases/View?PPI=CO1.PPI.23318036&amp;isFromPublicArea=True&amp;isModal=False</t>
  </si>
  <si>
    <t>OPS-DAD-0014-2023</t>
  </si>
  <si>
    <t>KAREN LORENA ZULUAGA PEREZ</t>
  </si>
  <si>
    <t>SERVICIO DE ALQUILER DE VESTUARIOS PARA EL DESARROLLO DE LAS ACTVIDADES REALIZADAS POR LAS AREAS DE CULTURA, DEPORTE, SALUD Y DESARROLLO HUMANO ADSCRITAS A LA DIRECCION DE BIENESTAR UNIVERSITARIO, EN EL MARCO DEL PROYECTO DEL PLAN DE ACCION MEJORAMIENTO DE LA CALIDAD DE VIDA, BIENESTAR Y DESARROLLO PERSONAL DE LA COMUNIDAD UNIVERSITARIA</t>
  </si>
  <si>
    <t>2023/08/31</t>
  </si>
  <si>
    <t>https://community.secop.gov.co/Public/Tendering/ContractNoticePhases/View?PPI=CO1.PPI.23417374&amp;isFromPublicArea=True&amp;isModal=False</t>
  </si>
  <si>
    <t>OPS-DAD-0015-2023</t>
  </si>
  <si>
    <t xml:space="preserve">DIDACTICOS Y LIBROS DIDACLIBROS LTDA </t>
  </si>
  <si>
    <t>MANTENIMIENTO PREVENTIVO YO CORRECTIVO Y ACTUALIZACION DE LICENCIA DE SIMULADORES MEDICOS PERTENECIENTES A CLINICA DE SIMULACION UBICADA EN EL HANGAR E Y EL CENTRO DE INNOVACION Y TRANSFERENCIA EN SALUD CITES DEL 6 PISO DEL HOSPITAL JULIO MENDEZ BARRENECHE ADSCRITOS A LA FACULTAD DE CIENCIAS DE LA SALUD DE LA UNIVERSIDAD</t>
  </si>
  <si>
    <t>2023/02/24</t>
  </si>
  <si>
    <t>2023/02/27</t>
  </si>
  <si>
    <t>2023/05/29</t>
  </si>
  <si>
    <t>LINA MARCELA CUAO GARCIA</t>
  </si>
  <si>
    <t>https://community.secop.gov.co/Public/Tendering/ContractNoticePhases/View?PPI=CO1.PPI.23487381&amp;isFromPublicArea=True&amp;isModal=False</t>
  </si>
  <si>
    <t>OPS-DAD-0016-2023</t>
  </si>
  <si>
    <t>INFORMESE S.A.S.</t>
  </si>
  <si>
    <t>SERVICIO DE RENOVACION DE LA LICENCIA PALA IBM SPSS STATITICS STANDARD VERSION 29 PARA 100 USUARIOS POR UN AÑO</t>
  </si>
  <si>
    <t>https://community.secop.gov.co/Public/Tendering/ContractNoticePhases/View?PPI=CO1.PPI.23551800&amp;isFromPublicArea=True&amp;isModal=False</t>
  </si>
  <si>
    <t>OPS-DAD-0017-2023</t>
  </si>
  <si>
    <t>EDITORA DE MEDIOS S.A.S.</t>
  </si>
  <si>
    <t>SERVICIO DE DIVULGACION DE LA OFERTA ACADEMICA DE POSTGRADO EN EL PERIODICO HOY DIARIO DEL MAGDALENA Y EN EL PORTAL WEB WWW.HOYDIARIODELMAGDALENA.COM.CO</t>
  </si>
  <si>
    <t>https://community.secop.gov.co/Public/Tendering/ContractNoticePhases/View?PPI=CO1.PPI.23551893&amp;isFromPublicArea=True&amp;isModal=False</t>
  </si>
  <si>
    <t>ODC-DAD-0001-2023</t>
  </si>
  <si>
    <t>AUTOMOTORES DEL LITORAL S.A.</t>
  </si>
  <si>
    <t>COMPRA DE UN 1 VEHICULO AUTOMOTOR IDENTIFICADO CON LAS SIGUIENTES CARACTERISTICAS CAMIONETA MARCA CHEVROLET COLORADO HIGH COUNTRY FULL EQUIPO AUTOMATICA, MODELO 2023, CILINDRAJE 2.800 C.C, PARA LA REALIZACION DE ACTIVIDADES ACADEMICAS, DE INVESTIGACION, DE EXTENSION Y PROYECCION SOCIAL, Y DE GESTION ADMINISTRATIVA DE LA UNIVERSIDAD DEL MAGDALENA</t>
  </si>
  <si>
    <t>2023/02/03</t>
  </si>
  <si>
    <t>2023/02/04</t>
  </si>
  <si>
    <t>2023/02/18</t>
  </si>
  <si>
    <t>https://community.secop.gov.co/Public/Tendering/ContractNoticePhases/View?PPI=CO1.PPI.23074259&amp;isFromPublicArea=True&amp;isModal=False</t>
  </si>
  <si>
    <t>ODC-DAD-0002-2023</t>
  </si>
  <si>
    <t>FRANCISCO ALEJANDRO GAVIRIA QUINTERO</t>
  </si>
  <si>
    <t>COMPRA DE 150 SILLAS UNIVERSITARIAS TIPO PUPITRE CON BRAZO Y 165 SILLAS SEMI ACOLCHADAS TIPO INTERLOCUTORAS PARA LA REPOSICION DE MOBILIARIO EN SALONES DE CLASES Y SALAS INFORMATICAS DE LA UNIVERSIDAD DEL MAGDALENA</t>
  </si>
  <si>
    <t>https://community.secop.gov.co/Public/Tendering/ContractNoticePhases/View?PPI=CO1.PPI.23117396&amp;isFromPublicArea=True&amp;isModal=False</t>
  </si>
  <si>
    <t>ODC-DAD-0003-2023</t>
  </si>
  <si>
    <t>LUIS DIAZ ACEVEDO</t>
  </si>
  <si>
    <t>COMPRA DE 4.500 PINES PARA ENTREGAR EN LAS CEREMONIAS DE GRADUACION A LOS EGRESADOS DE LA UNIVERSIDAD DEL MAGDALENA</t>
  </si>
  <si>
    <t>2023/03/28</t>
  </si>
  <si>
    <t>BETTY PATIÑO URIELES</t>
  </si>
  <si>
    <t>https://community.secop.gov.co/Public/Tendering/ContractNoticePhases/View?PPI=CO1.PPI.23308294&amp;isFromPublicArea=True&amp;isModal=False</t>
  </si>
  <si>
    <t>ODC-DAD-0004-2023</t>
  </si>
  <si>
    <t>COMPRA DE TRECE 13 TABLEROS PARA LA REPOSICION Y DOTACION DE ESPACIOS ACADEMICOS DE LA UNIVERSIDAD DEL MAGDALENA</t>
  </si>
  <si>
    <t>2023/02/21</t>
  </si>
  <si>
    <t>2023/03/03</t>
  </si>
  <si>
    <t>https://community.secop.gov.co/Public/Tendering/ContractNoticePhases/View?PPI=CO1.PPI.23429520&amp;isFromPublicArea=True&amp;isModal=False</t>
  </si>
  <si>
    <t>ODC-DAD-0005-2023</t>
  </si>
  <si>
    <t>INGRID PAOLA AMADOR MARTINEZ</t>
  </si>
  <si>
    <t>COMPRA DE 5000 HOJAS DE REFERENCIA NACARADO FINO ELEGANTE PARA IMPRESION DE ACTAS DE GRADOS PARA LA UNIVERSIDAD DEL MAGDALENA</t>
  </si>
  <si>
    <t>2023/03/02</t>
  </si>
  <si>
    <t>https://community.secop.gov.co/Public/Tendering/ContractNoticePhases/View?PPI=CO1.PPI.23475365&amp;isFromPublicArea=True&amp;isModal=False</t>
  </si>
  <si>
    <t>ODC-DAD-0006-2023</t>
  </si>
  <si>
    <t>EDITORIAL EL MANUAL MODERNO COLOMBIA S.A.S.</t>
  </si>
  <si>
    <t>COMPRA DE MATERIAL DE EVALUACION PSICOLOGICA REQUERIDOS Y UTILIZADOS POR ESTUDIANTES Y DOCENTES DEL PROGRAMA DE PSICOLOGIA DE LA UNIVERSIDAD DEL MAGDALENA PARA GARANTIZAR LAS PRACTICAS ACADEMICAS EN EL PRIMER SEMESTRE DE 2023</t>
  </si>
  <si>
    <t>https://community.secop.gov.co/Public/Tendering/ContractNoticePhases/View?PPI=CO1.PPI.23541002&amp;isFromPublicArea=True&amp;isModal=False</t>
  </si>
  <si>
    <t>ODC-DAD-0007-2023</t>
  </si>
  <si>
    <t>PSICOLOGOS ESPECIALISTAS ASOCIADOS S.A.S.</t>
  </si>
  <si>
    <t>COMPRA DE MATERIAL DE EVALUACION QUE SON REQUERIDOS Y UTILIZADOS POR ESTUDIANTES Y DOCENTES DEL PROGRAMA DE PSICOLOGIA DE LA UNIVERSIDAD DEL MAGDALENA PARA GARANTIZAR LAS PRACTICAS ACADEMICAS EN EL PRIMER SEMESTRE DE 2023</t>
  </si>
  <si>
    <t>2023/02/28</t>
  </si>
  <si>
    <t>2023/04/14</t>
  </si>
  <si>
    <t>https://community.secop.gov.co/Public/Tendering/ContractNoticePhases/View?PPI=CO1.PPI.23553474&amp;isFromPublicArea=True&amp;isModal=False</t>
  </si>
  <si>
    <t>OSM-DAD-0001-2023</t>
  </si>
  <si>
    <t>MAKROFERRERTERIA PAURI LTDA</t>
  </si>
  <si>
    <t>SUMINISTRO DE MATERIAL ELECTRICO Y DE FERRETERIA EN GENERAL, PARA EL MANTENIMIENTO PREVENTIVO Y CORRECTIVO DE LAS DEPENDENCIAS Y AREAS COMUNES DE LA UNIVERSIDAD DEL MAGDALENA Y SUS SEDES ALTERNAS</t>
  </si>
  <si>
    <t>2023/03/15</t>
  </si>
  <si>
    <t>https://community.secop.gov.co/Public/Tendering/ContractNoticePhases/View?PPI=CO1.PPI.23259388&amp;isFromPublicArea=True&amp;isModal=False</t>
  </si>
  <si>
    <t>OSM-DAD-0002-2023</t>
  </si>
  <si>
    <t>CAMPO CAFÉ</t>
  </si>
  <si>
    <t>SUMINISTRO DE CAFE ORGANICO PARA LA ATENCION AL PERSONAL ACADEMICO-ADMINISTRATIVO Y EVENTOS INSTITUCIONALES</t>
  </si>
  <si>
    <t>https://community.secop.gov.co/Public/Tendering/ContractNoticePhases/View?PPI=CO1.PPI.23296734&amp;isFromPublicArea=True&amp;isModal=False</t>
  </si>
  <si>
    <t>OSM-DAD-0003-2023</t>
  </si>
  <si>
    <t>INGENIERIAS AVANZADAS DE COLOMBIA SAS</t>
  </si>
  <si>
    <t>SUMINISTRO DE PARTES PARA MANTENIMIENTO CORRECTIVO DE COMPUTADORES, DISPOSITIVOS ACTIVOS MENORES DE LA RED DE VOZ Y DATOS</t>
  </si>
  <si>
    <t>https://community.secop.gov.co/Public/Tendering/ContractNoticePhases/View?PPI=CO1.PPI.23320200&amp;isFromPublicArea=True&amp;isModal=False</t>
  </si>
  <si>
    <t>OSM-DAD-0004-2023</t>
  </si>
  <si>
    <t xml:space="preserve">HIELO INDUROD S.A.S. </t>
  </si>
  <si>
    <t>SUMINISTRO DE AGUA TRATADA PARA SUPLIR LAS NECESIDADES BASICAS DEL PERSONAL ACADEMICO ADMINISTRATIVO Y DE EVENTOS QUE SE REALIZAN EN LA INSTITUCION</t>
  </si>
  <si>
    <t>https://community.secop.gov.co/Public/Tendering/ContractNoticePhases/View?PPI=CO1.PPI.23434212&amp;isFromPublicArea=True&amp;isModal=False</t>
  </si>
  <si>
    <t>OSM-DAD-0005-2023</t>
  </si>
  <si>
    <t>LADYS CONFECCIONES S.A.S BIC</t>
  </si>
  <si>
    <t>SUMINISTRO DE TULAS Y BOLSOS EN TELA CAMBRELA, PRENDAS DE VESTIR CON ESTAMPADOS Y BORDADOS EN COLORES INSTITUCIONALES, PARA EL DESARROLLO DE ACTIVIDADES PROGRAMADAS POR LAS AREAS DE CULTURA, DEPORTE, SALUD Y DESARROLLO HUMANO ADSCRITAS A LA DIRECCION DE BIENESTAR UNIVERSITARIO EN EL MARCO DEL PROYECTO DEL PLAN DE ACCION MEJORAMIENTO DE LA CALIDAD DE VIDA, BIENESTAR Y DESARROLLO PERSONAL DE LA COMUNIDAD UNIVERSITARIA</t>
  </si>
  <si>
    <t>https://community.secop.gov.co/Public/Tendering/ContractNoticePhases/View?PPI=CO1.PPI.23482605&amp;isFromPublicArea=True&amp;isModal=False</t>
  </si>
  <si>
    <t>OSM-DAD-0006-2023</t>
  </si>
  <si>
    <t>H&amp;L DISTRIBUCIONES Y SUMINISTROS S.A.S.</t>
  </si>
  <si>
    <t>SUMINISTRO DE ELEMENTOS DE ASEO Y CAFETERIA PARA LA ATENCION AL PERSONAL ACADEMICO ADMINISTRATIVO, EVENTOS INSTITUCIONALES Y GARANTIZAR LOS ELEMENTOS DE ASEO MINIMOS PARA DOTAR LAS UNIDADES SANITARIAS</t>
  </si>
  <si>
    <t>https://community.secop.gov.co/Public/Tendering/ContractNoticePhases/View?PPI=CO1.PPI.23486029&amp;isFromPublicArea=True&amp;isModal=False</t>
  </si>
  <si>
    <t>OSM-DAD-0007-2023</t>
  </si>
  <si>
    <t>ENLACES L&amp;J S.A.S.</t>
  </si>
  <si>
    <t>SUMINISTRO DE INSUMOS PARA EL DESARROLLO DE LAS SESIONES PRACTICAS DE LA ASIGNATURA ALIMENTOS Y BEBIDAS III COCINA Y SERVICIOS DE COMEDOR Y BAR, ETIQUETA Y PROTOCOLO, LOGISTICA PARA LA ORGANIZACION DE EVENTOS Y ENOLOGIA DEL PROGRAMA DE TECNOLOGIA EN GESTION HOTELERA Y TURISTICA POR CICLOS PROPEDEUTICOS DE LA UNIVERSIDAD DEL MAGDALENA</t>
  </si>
  <si>
    <t>https://community.secop.gov.co/Public/Tendering/ContractNoticePhases/View?PPI=CO1.PPI.23487353&amp;isFromPublicArea=True&amp;isModal=False</t>
  </si>
  <si>
    <t>ODO-DAD-0001-2023</t>
  </si>
  <si>
    <t>INGELECSA SM SAS</t>
  </si>
  <si>
    <t>OBRAS ELECTRICAS PARA LA CONSTRUCCION DE LAS REDES DE BAJA TENSION, PARA LA IMPLEMENTACION DEL SISTEMA DE RESPALDO Y SUPLENCIA ELECTRICA TOTAL, PARA LOS EDIFICIOS DE AULAS CIENAGA GRANDE Y SIERRA NEVADA DE LA UNIVERSIDAD DEL MAGDALENA</t>
  </si>
  <si>
    <t>HECTOR ALEXANDER VARGAS CARDONA</t>
  </si>
  <si>
    <t>https://community.secop.gov.co/Public/Tendering/ContractNoticePhases/View?PPI=CO1.PPI.23308243&amp;isFromPublicArea=True&amp;isModal=False</t>
  </si>
  <si>
    <t>OPSP-VAD-0001-2023</t>
  </si>
  <si>
    <t>MELISSA PAOLA RODRIGUEZ MARIN</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</si>
  <si>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 </t>
  </si>
  <si>
    <t>OSCAR FERNANDO CASTILLO MOSCARELA</t>
  </si>
  <si>
    <t>N/A</t>
  </si>
  <si>
    <t>https://community.secop.gov.co/Public/Tendering/OpportunityDetail/Index?noticeUID=CO1.NTC.3835814&amp;isFromPublicArea=True&amp;isModal=true&amp;asPopupView=true</t>
  </si>
  <si>
    <t>OPSP-VAD-0002-2023</t>
  </si>
  <si>
    <t>LUIS ALBERTO COTES YANET</t>
  </si>
  <si>
    <t xml:space="preserve">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t>
  </si>
  <si>
    <t>https://community.secop.gov.co/Public/Tendering/OpportunityDetail/Index?noticeUID=CO1.NTC.3836013&amp;isFromPublicArea=True&amp;isModal=true&amp;asPopupView=true</t>
  </si>
  <si>
    <t>OPSP-VAD-0003-2023</t>
  </si>
  <si>
    <t>ANDRES FELIPE LIZCANO GONZALEZ</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</si>
  <si>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</si>
  <si>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https://community.secop.gov.co/Public/Tendering/OpportunityDetail/Index?noticeUID=CO1.NTC.3836028&amp;isFromPublicArea=True&amp;isModal=true&amp;asPopupView=true</t>
  </si>
  <si>
    <t>OPSP-VAD-0004-2023</t>
  </si>
  <si>
    <t>HAROLD ONASIS ACOSTA SANTOS</t>
  </si>
  <si>
    <t xml:space="preserve">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</si>
  <si>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https://community.secop.gov.co/Public/Tendering/OpportunityDetail/Index?noticeUID=CO1.NTC.3836202&amp;isFromPublicArea=True&amp;isModal=true&amp;asPopupView=true</t>
  </si>
  <si>
    <t>OPSP-VAD-0005-2023</t>
  </si>
  <si>
    <t>OSCAR SAID DURAN QUINTERO</t>
  </si>
  <si>
    <t xml:space="preserve">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VICERRECTORÍA ADMINISTRATIVA. 6. APOYAR EN EL SEGUIMIENTO A PROCESOS CONTRACTUALES EN LA VICERRECTORÍA ADMINISTRATIVA. </t>
  </si>
  <si>
    <t>JAIME NOGUERA SERRANO</t>
  </si>
  <si>
    <t>https://community.secop.gov.co/Public/Tendering/OpportunityDetail/Index?noticeUID=CO1.NTC.3835884&amp;isFromPublicArea=True&amp;isModal=true&amp;asPopupView=true</t>
  </si>
  <si>
    <t>OPSP-VAD-0006-2023</t>
  </si>
  <si>
    <t>LEIDY VANESA FUENTES TAVERA</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</si>
  <si>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15. APOYAR EN LA PROYECCIÓN DE MINUTAS DE CONTRATOS Y/O ÓRDENES DE PRESTACIÓN DE SERVICIOS PROFESIONALES Y DE APOYO A LA GESTIÓN. </t>
  </si>
  <si>
    <t>JOSE JULIAN RIOS BOTACHE</t>
  </si>
  <si>
    <t>https://community.secop.gov.co/Public/Tendering/ContractNoticePhases/View?PPI=CO1.PPI.22668034&amp;isFromPublicArea=True&amp;isModal=False</t>
  </si>
  <si>
    <t>OPSP-VAD-0007-2023</t>
  </si>
  <si>
    <t>ANDREA CAROLINA MARTINEZ GUERRERO</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</si>
  <si>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t>
  </si>
  <si>
    <t>https://community.secop.gov.co/Public/Tendering/OpportunityDetail/Index?noticeUID=CO1.NTC.3835898&amp;isFromPublicArea=True&amp;isModal=true&amp;asPopupView=true</t>
  </si>
  <si>
    <t>OAG-VAD-0008-2023</t>
  </si>
  <si>
    <t>ROSALIA LEONOR ESTRADA LOMBARDI</t>
  </si>
  <si>
    <t xml:space="preserve">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REALIZAR SEGUIMIENTO DE LOS REGISTROS ELABORADOS EN EL SISTEMA. 6. APOYAR EN LAS CONSULTAS QUE REQUIERAN LOS ORDENADORES DEL GASTO. </t>
  </si>
  <si>
    <t>https://community.secop.gov.co/Public/Tendering/OpportunityDetail/Index?noticeUID=CO1.NTC.3836403&amp;isFromPublicArea=True&amp;isModal=true&amp;asPopupView=true</t>
  </si>
  <si>
    <t>OAG-VAD-0009-2023</t>
  </si>
  <si>
    <t>DANELY BEATRIZ GRANADOS PARODI</t>
  </si>
  <si>
    <t xml:space="preserve">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REALIZAR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t>
  </si>
  <si>
    <t>https://community.secop.gov.co/Public/Tendering/OpportunityDetail/Index?noticeUID=CO1.NTC.3836332&amp;isFromPublicArea=True&amp;isModal=true&amp;asPopupView=true</t>
  </si>
  <si>
    <t>OPSP-VAD-0010-2023</t>
  </si>
  <si>
    <t>OLIVER JOSE GREGORIO OROZCO SANJUANELO</t>
  </si>
  <si>
    <t xml:space="preserve">LA PRESENTE ORDEN TIENE POR OBJETO: 1. 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EN LA SUPERVISIÓN DE LAS ORDENES O CONTRATOS QUE SE LE ASIGNEN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t>
  </si>
  <si>
    <t>https://community.secop.gov.co/Public/Tendering/ContractNoticePhases/View?PPI=CO1.PPI.22668041&amp;isFromPublicArea=True&amp;isModal=False</t>
  </si>
  <si>
    <t>OPSP-VAD-0011-2023</t>
  </si>
  <si>
    <t>RENE MAURICIO AGUIRRE HERNANDEZ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</si>
  <si>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5. PARTICIPAR EN REQUERIMIENTOS A LOS QUE HAYA LUGAR Y QUE ESTÉN RELACIONADOS CON LOS INFORMES DE ENTREVISTAS. </t>
  </si>
  <si>
    <t>https://community.secop.gov.co/Public/Tendering/OpportunityDetail/Index?noticeUID=CO1.NTC.3836424&amp;isFromPublicArea=True&amp;isModal=true&amp;asPopupView=true</t>
  </si>
  <si>
    <t>OPSP-VAD-0012-2023</t>
  </si>
  <si>
    <t>CARMEN JOHANA REYNOSO ESCORCIA</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</si>
  <si>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t>
  </si>
  <si>
    <t>https://community.secop.gov.co/Public/Tendering/OpportunityDetail/Index?noticeUID=CO1.NTC.3836352&amp;isFromPublicArea=True&amp;isModal=true&amp;asPopupView=true</t>
  </si>
  <si>
    <t>OPSP-VAD-0013-2023</t>
  </si>
  <si>
    <t>ALICIA DEL CARMEN RODRIGUEZ DIAZ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</si>
  <si>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</si>
  <si>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https://community.secop.gov.co/Public/Tendering/OpportunityDetail/Index?noticeUID=CO1.NTC.3836434&amp;isFromPublicArea=True&amp;isModal=true&amp;asPopupView=true</t>
  </si>
  <si>
    <t>OPSP-VAD-0014-2023</t>
  </si>
  <si>
    <t>HENRY DAVID BRUGES CARBONO</t>
  </si>
  <si>
    <t>https://community.secop.gov.co/Public/Tendering/ContractNoticePhases/View?PPI=CO1.PPI.22699923&amp;isFromPublicArea=True&amp;isModal=False</t>
  </si>
  <si>
    <t>OPSP-VAD-0015-2023</t>
  </si>
  <si>
    <t>MARIA DE LOS ANGELES AMADOR BALLESTAS</t>
  </si>
  <si>
    <t>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t>
  </si>
  <si>
    <t>OPSP-VAD-0016-2023</t>
  </si>
  <si>
    <t>VIVIAN CAROLINA BAUTE ZULUAGA</t>
  </si>
  <si>
    <t>https://community.secop.gov.co/Public/Tendering/OpportunityDetail/Index?noticeUID=CO1.NTC.3836188&amp;isFromPublicArea=True&amp;isModal=true&amp;asPopupView=true</t>
  </si>
  <si>
    <t>OPSP-VAD-0017-2023</t>
  </si>
  <si>
    <t>SHAROL MERCEDES CORTES MIRANDA</t>
  </si>
  <si>
    <t>https://community.secop.gov.co/Public/Tendering/OpportunityDetail/Index?noticeUID=CO1.NTC.3836197&amp;isFromPublicArea=True&amp;isModal=true&amp;asPopupView=true</t>
  </si>
  <si>
    <t>OPSP-VAD-0018-2023</t>
  </si>
  <si>
    <t>ALFONSO DAVID MIRANDA PAZ</t>
  </si>
  <si>
    <t>https://community.secop.gov.co/Public/Tendering/OpportunityDetail/Index?noticeUID=CO1.NTC.3836261&amp;isFromPublicArea=True&amp;isModal=true&amp;asPopupView=true</t>
  </si>
  <si>
    <t>OPSP-VAD-0019-2023</t>
  </si>
  <si>
    <t>RAMIRO DAVID PALMERA DE LA ROSA</t>
  </si>
  <si>
    <t>https://community.secop.gov.co/Public/Tendering/OpportunityDetail/Index?noticeUID=CO1.NTC.3836609&amp;isFromPublicArea=True&amp;isModal=true&amp;asPopupView=true</t>
  </si>
  <si>
    <t>OPSP-VAD-0020-2023</t>
  </si>
  <si>
    <t>ELENA MARGARITA TORRES OSPINA</t>
  </si>
  <si>
    <t>https://community.secop.gov.co/Public/Tendering/OpportunityDetail/Index?noticeUID=CO1.NTC.3836617&amp;isFromPublicArea=True&amp;isModal=true&amp;asPopupView=true</t>
  </si>
  <si>
    <t>OPSP-VAD-0021-2023</t>
  </si>
  <si>
    <t>MARYURIS MENDOZA ECHENIQUE</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</si>
  <si>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t>
  </si>
  <si>
    <t>https://community.secop.gov.co/Public/Tendering/OpportunityDetail/Index?noticeUID=CO1.NTC.3836388&amp;isFromPublicArea=True&amp;isModal=true&amp;asPopupView=true</t>
  </si>
  <si>
    <t>OPSP-VAD-0022-2023</t>
  </si>
  <si>
    <t>DUBYS SOFIA REGALADO CALANCHE</t>
  </si>
  <si>
    <t>https://community.secop.gov.co/Public/Tendering/OpportunityDetail/Index?noticeUID=CO1.NTC.3836632&amp;isFromPublicArea=True&amp;isModal=true&amp;asPopupView=true</t>
  </si>
  <si>
    <t>OPSP-VAD-0023-2023</t>
  </si>
  <si>
    <t>KENIA MELISSA MUNERA LUQUE</t>
  </si>
  <si>
    <t>https://community.secop.gov.co/Public/Tendering/OpportunityDetail/Index?noticeUID=CO1.NTC.3836281&amp;isFromPublicArea=True&amp;isModal=true&amp;asPopupView=true</t>
  </si>
  <si>
    <t>OPSP-VAD-0024-2023</t>
  </si>
  <si>
    <t>GISELLA PATRICIA CHAMORRO MOLINA</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</si>
  <si>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LAS DEMÁS ACTIVIDADES QUE SE DERIVEN DE LA EJECUCIÓN DE LA ORDEN Y QUE TENGA RELACIÓN DIRECTA CON EL OBJETO CONTRACTUAL. </t>
  </si>
  <si>
    <t>https://community.secop.gov.co/Public/Tendering/OpportunityDetail/Index?noticeUID=CO1.NTC.3836285&amp;isFromPublicArea=True&amp;isModal=true&amp;asPopupView=true</t>
  </si>
  <si>
    <t>OPSP-VAD-0025-2023</t>
  </si>
  <si>
    <t>DANIELA JOSE ALEAN MOLINARES</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</si>
  <si>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</si>
  <si>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https://community.secop.gov.co/Public/Tendering/OpportunityDetail/Index?noticeUID=CO1.NTC.3836292&amp;isFromPublicArea=True&amp;isModal=true&amp;asPopupView=true</t>
  </si>
  <si>
    <t>OPSP-VAD-0026-2023</t>
  </si>
  <si>
    <t>JENNIFER SOFIA CARVAJAL LORDUY</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</si>
  <si>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</si>
  <si>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https://community.secop.gov.co/Public/Tendering/OpportunityDetail/Index?noticeUID=CO1.NTC.3836664&amp;isFromPublicArea=True&amp;isModal=true&amp;asPopupView=true</t>
  </si>
  <si>
    <t>OPSP-VAD-0027-2023</t>
  </si>
  <si>
    <t>MALORY DE LOS ANGELES RODRIGUEZ CANTILLO</t>
  </si>
  <si>
    <t xml:space="preserve">LA PRESENTE ORDEN TIENE POR OBJETO: 1. COORDINAR 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</si>
  <si>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https://community.secop.gov.co/Public/Tendering/OpportunityDetail/Index?noticeUID=CO1.NTC.3836674&amp;isFromPublicArea=True&amp;isModal=true&amp;asPopupView=true</t>
  </si>
  <si>
    <t>OPSP-VAD-0028-2023</t>
  </si>
  <si>
    <t>OMAR FERNANDO CORTES PEÑA</t>
  </si>
  <si>
    <t>https://community.secop.gov.co/Public/Tendering/OpportunityDetail/Index?noticeUID=CO1.NTC.3837008&amp;isFromPublicArea=True&amp;isModal=true&amp;asPopupView=true</t>
  </si>
  <si>
    <t>OPSP-VAD-0029-2023</t>
  </si>
  <si>
    <t>JORGE ANDRES VARGAS RONCALLO</t>
  </si>
  <si>
    <t>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t>
  </si>
  <si>
    <t>https://community.secop.gov.co/Public/Tendering/OpportunityDetail/Index?noticeUID=CO1.NTC.3836687&amp;isFromPublicArea=True&amp;isModal=true&amp;asPopupView=true</t>
  </si>
  <si>
    <t>OPSP-VAD-0030-2023</t>
  </si>
  <si>
    <t>CESAR AUGUSTO ALVARADO MULETH</t>
  </si>
  <si>
    <t xml:space="preserve">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t>
  </si>
  <si>
    <t>https://community.secop.gov.co/Public/Tendering/OpportunityDetail/Index?noticeUID=CO1.NTC.3857593&amp;isFromPublicArea=True&amp;isModal=true&amp;asPopupView=true</t>
  </si>
  <si>
    <t>OPSP-VAD-0031-2023</t>
  </si>
  <si>
    <t>MIOSOTIS SIRITH MEYER MIER</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</si>
  <si>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</si>
  <si>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JEIMMY PATRICIA POLO ROJAS</t>
  </si>
  <si>
    <t>https://community.secop.gov.co/Public/Tendering/OpportunityDetail/Index?noticeUID=CO1.NTC.3856850&amp;isFromPublicArea=True&amp;isModal=true&amp;asPopupView=true</t>
  </si>
  <si>
    <t>OPSP-VAD-0032-2023</t>
  </si>
  <si>
    <t>JULIO CESAR GOMEZ PUERTA</t>
  </si>
  <si>
    <t xml:space="preserve">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 </t>
  </si>
  <si>
    <t>https://community.secop.gov.co/Public/Tendering/OpportunityDetail/Index?noticeUID=CO1.NTC.3857182&amp;isFromPublicArea=True&amp;isModal=true&amp;asPopupView=true</t>
  </si>
  <si>
    <t>OPSP-VAD-0033-2023</t>
  </si>
  <si>
    <t>MANIRA ISABEL DIAZ GRANADOS GUERRA</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</si>
  <si>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t>
  </si>
  <si>
    <t>https://community.secop.gov.co/Public/Tendering/OpportunityDetail/Index?noticeUID=CO1.NTC.3857244&amp;isFromPublicArea=True&amp;isModal=true&amp;asPopupView=true</t>
  </si>
  <si>
    <t>OPSP-VAD-0034-2023</t>
  </si>
  <si>
    <t>JENNIFFER IVONNE GUZMAN CAMACHO</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</si>
  <si>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</si>
  <si>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https://community.secop.gov.co/Public/Tendering/OpportunityDetail/Index?noticeUID=CO1.NTC.3857083&amp;isFromPublicArea=True&amp;isModal=true&amp;asPopupView=true</t>
  </si>
  <si>
    <t>OPSP-VAD-0035-2023</t>
  </si>
  <si>
    <t>JOSE CARLOS BOLAÑO OLIVEROS</t>
  </si>
  <si>
    <t xml:space="preserve">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POR LA CUAL FUE CONTRATADO. </t>
  </si>
  <si>
    <t>https://community.secop.gov.co/Public/Tendering/OpportunityDetail/Index?noticeUID=CO1.NTC.3857601&amp;isFromPublicArea=True&amp;isModal=true&amp;asPopupView=true</t>
  </si>
  <si>
    <t>OPSP-VAD-0036-2023</t>
  </si>
  <si>
    <t>LUIS ARNULFO QUINTERO BOTELLO</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</si>
  <si>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2023-I.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DÉ RESPUESTA A LAS ACTIVIDADES POR LA CUAL FUE CONTRATADO. 12. ASISTIR A LAS REUNIONES DE PLANEACIÓN, SEGUIMIENTO Y EVALUACIÓN CONVOCADAS POR EL DIRECTOR(A) DE DESARROLLO ESTUDIANTIL, PREVIO ACUERDO E INVITACIÓN QUE RALICE EL SUPERVISOR. 13. APOYAR EL DILIGENCIAMIENTO OPORTUNO DE TODOS LOS FORMATOS ESTABLECIDOS POR LA DIRECCIÓN DE DESARROLLO ESTUDIANTIL Y EN EL SISTEMA DE GESTIÓN DE LA CALIDAD PARA EL REGISTRO DE LAS ACTIVIDADES QUE SE REALICEN DESDE EL SERVICIO QUE SE ORIENTA. 14. APOYAR A LA DIRECCIÓN DE DESARROLLO ESTUDIANTIL EN LOS PROCESOS DE ADMISIÓN E INDUCCIÓN DE LOS ESTUDIANTES QUE INGRESAN EN EL 2023-1. </t>
  </si>
  <si>
    <t>https://community.secop.gov.co/Public/Tendering/OpportunityDetail/Index?noticeUID=CO1.NTC.3858010&amp;isFromPublicArea=True&amp;isModal=true&amp;asPopupView=true</t>
  </si>
  <si>
    <t>OPSP-VAD-0037-2023</t>
  </si>
  <si>
    <t>CAMILO ADOLFO SERRANO VELASCO</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</si>
  <si>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2023-I. 7. APOYAR A LA DIRECCIÓN DE DESARROLLO ESTUDIANTIL EN EL DISEÑO, PLANEACIÓN Y EJECUCIÓN DE LAS ACTIVIDADES PARA LA INDUCCIÓN DE LOS ESTUDIANTES QUE INGRESAN AL PRIMER SEMESTRE EN EL 2023-I.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 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2023-I.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t>
  </si>
  <si>
    <t>https://community.secop.gov.co/Public/Tendering/OpportunityDetail/Index?noticeUID=CO1.NTC.3857655&amp;isFromPublicArea=True&amp;isModal=true&amp;asPopupView=true</t>
  </si>
  <si>
    <t>OAG-VAD-0038-2023</t>
  </si>
  <si>
    <t>ALEJANDRO JAVIER LIZCANO OROZCO</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</si>
  <si>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</si>
  <si>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https://community.secop.gov.co/Public/Tendering/OpportunityDetail/Index?noticeUID=CO1.NTC.3858004&amp;isFromPublicArea=True&amp;isModal=true&amp;asPopupView=true</t>
  </si>
  <si>
    <t>OPSP-VAD-0039-2023</t>
  </si>
  <si>
    <t>ANDREINA FIDELINA VILLA AREVALO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</si>
  <si>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</si>
  <si>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JOSE MANUEL PACHECO RICAUTE</t>
  </si>
  <si>
    <t>https://community.secop.gov.co/Public/Tendering/OpportunityDetail/Index?noticeUID=CO1.NTC.3857973&amp;isFromPublicArea=True&amp;isModal=true&amp;asPopupView=true</t>
  </si>
  <si>
    <t>OAG-VAD-0040-2023</t>
  </si>
  <si>
    <t>ANGEL ENRIQUE RUIZ MIER</t>
  </si>
  <si>
    <t>https://community.secop.gov.co/Public/Tendering/OpportunityDetail/Index?noticeUID=CO1.NTC.3858153&amp;isFromPublicArea=True&amp;isModal=true&amp;asPopupView=true</t>
  </si>
  <si>
    <t>OPSP-VAD-0041-2023</t>
  </si>
  <si>
    <t>CARLOS MANUEL ARIZA GUERRERO</t>
  </si>
  <si>
    <t xml:space="preserve">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SUGERIR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t>
  </si>
  <si>
    <t>https://community.secop.gov.co/Public/Tendering/OpportunityDetail/Index?noticeUID=CO1.NTC.3858069&amp;isFromPublicArea=True&amp;isModal=true&amp;asPopupView=true</t>
  </si>
  <si>
    <t>OPSP-VAD-0042-2023</t>
  </si>
  <si>
    <t>CARMEN MILENA DELGADO LARA</t>
  </si>
  <si>
    <t xml:space="preserve">LA PRESENTE ORDEN TIENE POR OBJETO: 1. ASESORAR AL DIRECTOR FINANCIERO EN LA ESTRUCTURACIÓN DE UNA POLÍTICA QUE CONTRIBUYA CON EL CONTROL Y RECAUDO POR CONCEPTO DE INGRESOS POR ESTAMPILLAS. 2. APOYAR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t>
  </si>
  <si>
    <t>https://community.secop.gov.co/Public/Tendering/OpportunityDetail/Index?noticeUID=CO1.NTC.3858214&amp;isFromPublicArea=True&amp;isModal=true&amp;asPopupView=true</t>
  </si>
  <si>
    <t>OAG-VAD-0043-2023</t>
  </si>
  <si>
    <t>ELVIA ROSA RODRIGUEZ PEREZ</t>
  </si>
  <si>
    <t xml:space="preserve">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EN LAS ACTIVIDADES DE LAS CEREMONIAS DE GRADUACIÓN COLECTIVAS Y ESPECIALES. 6. APOYAR EN LAS ACTIVIDADES DE AUTENTICACIÓN DE DOCUMENTOS. </t>
  </si>
  <si>
    <t>MERCEDES DE LA TORRE HASBUM</t>
  </si>
  <si>
    <t>https://community.secop.gov.co/Public/Tendering/OpportunityDetail/Index?noticeUID=CO1.NTC.3858310&amp;isFromPublicArea=True&amp;isModal=true&amp;asPopupView=true</t>
  </si>
  <si>
    <t>OPSP-VAD-0044-2023</t>
  </si>
  <si>
    <t>ESTEFANIA SARAI OROZCO SEQUEA</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</si>
  <si>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AUDITORÍA. 8. ANALIZAR LAS ACTIVIDADES QUE SE DETERMINEN EN LAS DIFERENTES MESAS DE TRABAJOS. 9. DESPLAZARSE A LOS MUNICIPIOS EN LA JURISDICCIÓN DEL MAGDALENA PARA EL DESARROLLO DE ACTIVIDADES DE CAMPO EN EL PROCESO AUDITOR PARA CASOS ESPECÍFICOS EN LA QUE SE REQUIERA.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</si>
  <si>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https://community.secop.gov.co/Public/Tendering/OpportunityDetail/Index?noticeUID=CO1.NTC.3858404&amp;isFromPublicArea=True&amp;isModal=true&amp;asPopupView=true</t>
  </si>
  <si>
    <t>OPSP-VAD-0045-2023</t>
  </si>
  <si>
    <t>HERNAN JESUS LOPEZ LOPEZ</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</si>
  <si>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t>
  </si>
  <si>
    <t>https://community.secop.gov.co/Public/Tendering/OpportunityDetail/Index?noticeUID=CO1.NTC.3858248&amp;isFromPublicArea=True&amp;isModal=true&amp;asPopupView=true</t>
  </si>
  <si>
    <t>OPSP-VAD-0046-2023</t>
  </si>
  <si>
    <t>JENNIFER BALLESTAS MOLINA</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</si>
  <si>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t>
  </si>
  <si>
    <t>https://community.secop.gov.co/Public/Tendering/OpportunityDetail/Index?noticeUID=CO1.NTC.3858337&amp;isFromPublicArea=True&amp;isModal=true&amp;asPopupView=true</t>
  </si>
  <si>
    <t>OPSP-VAD-0047-2023</t>
  </si>
  <si>
    <t>JOSE ANDRES ANDICA CASTAÑO</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</si>
  <si>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 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 5. ESTABLECER Y ANALIZAR LOS PAGOS EFECTUADOS A CADA UNO DE LOS BENEFICIARIOS DE LOS PENSIONADOS Y/O A SUS APODERADOS. 6. ANALIZAR Y DETERMINAR LOS PERIODOS LIQUIDADOS Y PAGADOS A CADA PENSIONADO. 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t>
  </si>
  <si>
    <t>https://community.secop.gov.co/Public/Tendering/OpportunityDetail/Index?noticeUID=CO1.NTC.3858423&amp;isFromPublicArea=True&amp;isModal=true&amp;asPopupView=true</t>
  </si>
  <si>
    <t>OAG-VAD-0048-2023</t>
  </si>
  <si>
    <t>KATERINE GUIUMAR DIAZ VALERA</t>
  </si>
  <si>
    <t xml:space="preserve">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t>
  </si>
  <si>
    <t>https://community.secop.gov.co/Public/Tendering/OpportunityDetail/Index?noticeUID=CO1.NTC.3858436&amp;isFromPublicArea=True&amp;isModal=true&amp;asPopupView=true</t>
  </si>
  <si>
    <t>OAG-VAD-0049-2023</t>
  </si>
  <si>
    <t>LEONARDO DE JESUS MORON GRANADOS</t>
  </si>
  <si>
    <t>https://community.secop.gov.co/Public/Tendering/OpportunityDetail/Index?noticeUID=CO1.NTC.3858442&amp;isFromPublicArea=True&amp;isModal=true&amp;asPopupView=true</t>
  </si>
  <si>
    <t>OAG-VAD-0050-2023</t>
  </si>
  <si>
    <t>LUIS ALBERTO BARRIOS MIER</t>
  </si>
  <si>
    <t>https://community.secop.gov.co/Public/Tendering/OpportunityDetail/Index?noticeUID=CO1.NTC.3858099&amp;isFromPublicArea=True&amp;isModal=true&amp;asPopupView=true</t>
  </si>
  <si>
    <t>OPSP-VAD-0051-2023</t>
  </si>
  <si>
    <t>LUZ KAREN ZABALETA AVENDAÑO</t>
  </si>
  <si>
    <t xml:space="preserve">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t>
  </si>
  <si>
    <t>https://community.secop.gov.co/Public/Tendering/OpportunityDetail/Index?noticeUID=CO1.NTC.3858369&amp;isFromPublicArea=True&amp;isModal=true&amp;asPopupView=true</t>
  </si>
  <si>
    <t>OPSP-VAD-0052-2023</t>
  </si>
  <si>
    <t>RAMON ANDRES GAMEZ DAZA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</si>
  <si>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</si>
  <si>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https://community.secop.gov.co/Public/Tendering/OpportunityDetail/Index?noticeUID=CO1.NTC.3858605&amp;isFromPublicArea=True&amp;isModal=true&amp;asPopupView=true</t>
  </si>
  <si>
    <t>OPSP-VAD-0053-2023</t>
  </si>
  <si>
    <t>SHIRLEY MILENA HERRERA LLANES</t>
  </si>
  <si>
    <t xml:space="preserve">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t>
  </si>
  <si>
    <t>HERMIDEZ JEREZ</t>
  </si>
  <si>
    <t>https://community.secop.gov.co/Public/Tendering/OpportunityDetail/Index?noticeUID=CO1.NTC.3858383&amp;isFromPublicArea=True&amp;isModal=true&amp;asPopupView=true</t>
  </si>
  <si>
    <t>OAG-VAD-0054-2023</t>
  </si>
  <si>
    <t>TISSIANA JULIETH RODRIGUEZ ORTIZ</t>
  </si>
  <si>
    <t xml:space="preserve">LA PRESENTE ORDEN TIENE POR OBJETO: 1. APOYAR EN LA ATENCIÓN A USUARIOS Y LLAMADAS TELEFÓNICA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PROCESOS DE GESTIÓN DOCUMENTAL. </t>
  </si>
  <si>
    <t>https://community.secop.gov.co/Public/Tendering/OpportunityDetail/Index?noticeUID=CO1.NTC.3858391&amp;isFromPublicArea=True&amp;isModal=true&amp;asPopupView=true</t>
  </si>
  <si>
    <t>OPSP-VAD-0055-2023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</si>
  <si>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</si>
  <si>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t>
  </si>
  <si>
    <t>https://community.secop.gov.co/Public/Tendering/OpportunityDetail/Index?noticeUID=CO1.NTC.3859875&amp;isFromPublicArea=True&amp;isModal=true&amp;asPopupView=true</t>
  </si>
  <si>
    <t>OPSP-VAD-0056-2023</t>
  </si>
  <si>
    <t>JEIN ALEJANDRA MORA ZAMBRANO</t>
  </si>
  <si>
    <t xml:space="preserve">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t>
  </si>
  <si>
    <t>https://community.secop.gov.co/Public/Tendering/OpportunityDetail/Index?noticeUID=CO1.NTC.3858616&amp;isFromPublicArea=True&amp;isModal=true&amp;asPopupView=true</t>
  </si>
  <si>
    <t>OAG-VAD-0057-2023</t>
  </si>
  <si>
    <t>ALBERTO JOSE MARTINEZ COAS</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</si>
  <si>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t>
  </si>
  <si>
    <t>https://community.secop.gov.co/Public/Tendering/OpportunityDetail/Index?noticeUID=CO1.NTC.3858464&amp;isFromPublicArea=True&amp;isModal=true&amp;asPopupView=true</t>
  </si>
  <si>
    <t>OAG-VAD-0058-2023</t>
  </si>
  <si>
    <t>https://community.secop.gov.co/Public/Tendering/OpportunityDetail/Index?noticeUID=CO1.NTC.3858625&amp;isFromPublicArea=True&amp;isModal=true&amp;asPopupView=true</t>
  </si>
  <si>
    <t>OPSP-VAD-0059-2023</t>
  </si>
  <si>
    <t>ALVARO JOSE MENDEZ NAVARRO</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</si>
  <si>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t>
  </si>
  <si>
    <t>https://community.secop.gov.co/Public/Tendering/OpportunityDetail/Index?noticeUID=CO1.NTC.3859104&amp;isFromPublicArea=True&amp;isModal=true&amp;asPopupView=true</t>
  </si>
  <si>
    <t>OAG-VAD-0060-2023</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</si>
  <si>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</si>
  <si>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t>
  </si>
  <si>
    <t>https://community.secop.gov.co/Public/Tendering/OpportunityDetail/Index?noticeUID=CO1.NTC.3859106&amp;isFromPublicArea=True&amp;isModal=true&amp;asPopupView=true</t>
  </si>
  <si>
    <t>OAG-VAD-0061-2023</t>
  </si>
  <si>
    <t>ANA MELISSA ALVARADO RANGEL</t>
  </si>
  <si>
    <t xml:space="preserve">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BRINDAR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t>
  </si>
  <si>
    <t>EDWIN RAFAEL GUTIERREZ BOTO</t>
  </si>
  <si>
    <t>https://community.secop.gov.co/Public/Tendering/OpportunityDetail/Index?noticeUID=CO1.NTC.3859107&amp;isFromPublicArea=True&amp;isModal=true&amp;asPopupView=true</t>
  </si>
  <si>
    <t>OPSP-VAD-0062-2023</t>
  </si>
  <si>
    <t>ARMANDO DALLAN LAVALLE FANDIÑO</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</si>
  <si>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t>
  </si>
  <si>
    <t>https://community.secop.gov.co/Public/Tendering/OpportunityDetail/Index?noticeUID=CO1.NTC.3859108&amp;isFromPublicArea=True&amp;isModal=true&amp;asPopupView=true</t>
  </si>
  <si>
    <t>OAG-VAD-0063-2023</t>
  </si>
  <si>
    <t>BELQUIS LILIANA PEREZ ROJAS</t>
  </si>
  <si>
    <t>https://community.secop.gov.co/Public/Tendering/OpportunityDetail/Index?noticeUID=CO1.NTC.3859010&amp;isFromPublicArea=True&amp;isModal=true&amp;asPopupView=true</t>
  </si>
  <si>
    <t>OAG-VAD-0064-2023</t>
  </si>
  <si>
    <t>BETSY ZULEY PEREZ LIZCANO</t>
  </si>
  <si>
    <t xml:space="preserve">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LEGALIZACIÓN DE VIÁTICOS 8. REALIZAR LOS INFORMES DERIVADOS DE SUS ACTIVIDADES. </t>
  </si>
  <si>
    <t>https://community.secop.gov.co/Public/Tendering/OpportunityDetail/Index?noticeUID=CO1.NTC.3859012&amp;isFromPublicArea=True&amp;isModal=true&amp;asPopupView=true</t>
  </si>
  <si>
    <t>OPSP-VAD-0065-2023</t>
  </si>
  <si>
    <t>BRAYAN RENE CARBONO CARBONO</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</si>
  <si>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</si>
  <si>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CESAR ENRIQUE POLO CASTRO</t>
  </si>
  <si>
    <t>https://community.secop.gov.co/Public/Tendering/OpportunityDetail/Index?noticeUID=CO1.NTC.3858914&amp;isFromPublicArea=True&amp;isModal=true&amp;asPopupView=true</t>
  </si>
  <si>
    <t>OAG-VAD-0066-2023</t>
  </si>
  <si>
    <t>CARLOS FERNANDO ESLAIT BARROS</t>
  </si>
  <si>
    <t xml:space="preserve">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t>
  </si>
  <si>
    <t>https://community.secop.gov.co/Public/Tendering/OpportunityDetail/Index?noticeUID=CO1.NTC.3859338&amp;isFromPublicArea=True&amp;isModal=true&amp;asPopupView=true</t>
  </si>
  <si>
    <t>OAG-VAD-0067-2023</t>
  </si>
  <si>
    <t>CARLOS GREGORIO MC LEAN NAVARRO</t>
  </si>
  <si>
    <t xml:space="preserve">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t>
  </si>
  <si>
    <t>https://community.secop.gov.co/Public/Tendering/OpportunityDetail/Index?noticeUID=CO1.NTC.3859348&amp;isFromPublicArea=True&amp;isModal=true&amp;asPopupView=true</t>
  </si>
  <si>
    <t>OPSP-VAD-0068-2023</t>
  </si>
  <si>
    <t>CARLOS MARIO DE JESUS VIVES HASBUN</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</si>
  <si>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t>
  </si>
  <si>
    <t>https://community.secop.gov.co/Public/Tendering/OpportunityDetail/Index?noticeUID=CO1.NTC.3858937&amp;isFromPublicArea=True&amp;isModal=true&amp;asPopupView=true</t>
  </si>
  <si>
    <t>OPSP-VAD-0069-2023</t>
  </si>
  <si>
    <t>CLAUDIA MARIA OSPINO MONTAÑO</t>
  </si>
  <si>
    <t xml:space="preserve">LA PRESENTE ORDEN TIENE POR OBJETO: 1. APOYAR A LA DIRECCIÓN DEL DEPARTAMENTO DE ESTUDIOS GENERALES EN EL DESARROLLO DE ACTIVIDADES ADMINISTRATIVAS. 2. APOYAR EN LA ASIGNACIÓN DOCENTE. 3. APOYAR A LA COORDINACIÓN DE LAS ACTIVIDADES ADMINISTRATIVAS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YA SEA DE MANERA PRESENCIAL, TELEFÓNICA O VIRTUAL. 6. RECIBIR Y HACER SEGUIMIENTO A LA CORRESPONDENCIA INTERNA Y EXTERNA RECIBIDA Y ENVIADA FÍSICA Y DIGITALMENTE. 7. DAR RESPUESTA OPORTUNA A SOLICITUDES PRESENTADAS A LA DEPENDENCIA. 8. MANTENER ACTUALIZADA LA BASE DE DATOS DE CORRESPONDENCIA TRAMITADA. 8. ADMINISTRAR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ADMINISTRAR LAS REDES SOCIALES DEL DEPARTAMENTO DE ESTUDIOS GENERALES. 13. ELABORAR Y REMITIR INFORMES DE EVALUACIÓN Y SEGUIMIENTO DE AYUDANTES ACADÉMICOS Y ADMINISTRATIVOS. 14. CONTROLAR Y HACER SEGUIMIENTO DE LA ENTREGA DE REPORTES DE ASISTENCIAS A LOS DOCENTES DE FORMACIÓN GENERAL E INTEGRAL. 15. CREAR PROCEDIMIENTO PARA TRÁMITES ADMINISTRATIVOS INTERNOS. </t>
  </si>
  <si>
    <t>JUAN CARLOS DE LA ROSA SERRANO</t>
  </si>
  <si>
    <t>https://community.secop.gov.co/Public/Tendering/OpportunityDetail/Index?noticeUID=CO1.NTC.3859371&amp;isFromPublicArea=True&amp;isModal=true&amp;asPopupView=true</t>
  </si>
  <si>
    <t>OPSP-VAD-0070-2023</t>
  </si>
  <si>
    <t>CLAUDIO ALEXANDER BRUGES HERNANDEZ</t>
  </si>
  <si>
    <t xml:space="preserve">LA PRESENTE ORDEN TIENE POR OBJETO: 1. APOYAR EN EL SOPORTE A USUARIOS. 2. APOYAR EN LA COORDINACIÓN Y EJECUCIÓN DE LOS MANTENIMIENTOS PREVENTIVOS PMP. 3. APOYAR EN LA COORDINACIÓN Y REALIZACIÓN DE LA CONFIGURACIÓN DE LOS EQUIPOS NUEVOS DE CÓMPUTO (INSTALACIÓN DE SOFTWARE, SISTEMA OPERATIVO). 4. APOYAR EN LA PROGRAMACIÓN DE LOS MANTENIMIENTOS PREVENTIVOS. </t>
  </si>
  <si>
    <t>https://community.secop.gov.co/Public/Tendering/OpportunityDetail/Index?noticeUID=CO1.NTC.3859061&amp;isFromPublicArea=True&amp;isModal=true&amp;asPopupView=true</t>
  </si>
  <si>
    <t>OAG-VAD-0071-2023</t>
  </si>
  <si>
    <t>DALIANA MILAGROS BORJA RODRIGUEZ</t>
  </si>
  <si>
    <t xml:space="preserve">LA PRESENTE ORDEN TIENE POR OBJETO: 1. APOYAR EN LA ORGANIZACIÓN Y DIGITALIZACIÓN DE EXPEDIENTES, DE ACUERDO CON LOS PROCEDIMIENTOS Y DIRECTRICES INSTITUCIONALES. 2. APOYAR EN LA ELABORACIÓN DE INVENTARIOS DOCUMENTALES DE ARCHIVOS. 3. APOYAR EN EL ENVÍO DE LAS PLANILLAS DE RADICACIÓN DE LAS COMUNICACIONES OFICIALES EXTERNAS RECIBIDAS Y PLANILLAS DE REGISTRO DE DOCUMENTOS Y SOBRES. 4. APOYAR EN LA ELABORACIÓN DE INFORMES RELACIONADOS CON LA GESTIÓN DOCUMENTAL. </t>
  </si>
  <si>
    <t>https://community.secop.gov.co/Public/Tendering/OpportunityDetail/Index?noticeUID=CO1.NTC.3859416&amp;isFromPublicArea=True&amp;isModal=true&amp;asPopupView=true</t>
  </si>
  <si>
    <t>OPSP-VAD-0072-2023</t>
  </si>
  <si>
    <t>DANIELA LAGOS TOBIAS</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</si>
  <si>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 10. ELABORAR DE INFORMES DE LA CARACTERIZACIÓN DE FACTORES DE RIESGO PSICOSOCIALES Y ACADÉMICOS EN ESTUDIANTES NUEVOS DURANTE LA VIGENCIA DE 2023-I POR PROGRAMA ACADÉMICO. 11. APOYAR A LA DIRECCIÓN DE DESARROLLO ESTUDIANTIL EN LA CONSTRUCCIÓN DE UNA RUTA DE ATENCIÓN PSICOLÓGICA Y ACOMPAÑAMIENTO EDUCATIVO PARA LOS ESTUDIANTES QUE HACEN PARTE DE LOS PROGRAMAS DEL GOBIERNO GENERACIÓN E Y MENTORIAS. 12. ASISTIR A LAS REUNIONES CONVOCADAS PARA LA ARTICULACIÓN Y PLANEACIÓN DEL TRABAJO CON LOS PROGRAMAS DEL GOBIERNO GENERACIÓN E Y MENTORIAS, PREVIA CITACIÓN Y ACUERDO CON EL SUPERVISIOR.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2023-I. </t>
  </si>
  <si>
    <t>https://community.secop.gov.co/Public/Tendering/OpportunityDetail/Index?noticeUID=CO1.NTC.3861725&amp;isFromPublicArea=True&amp;isModal=true&amp;asPopupView=true</t>
  </si>
  <si>
    <t>OAG-VAD-0073-2023</t>
  </si>
  <si>
    <t>DEIMER DAVID GARCIA VARGAS</t>
  </si>
  <si>
    <t>https://community.secop.gov.co/Public/Tendering/OpportunityDetail/Index?noticeUID=CO1.NTC.3857737&amp;isFromPublicArea=True&amp;isModal=true&amp;asPopupView=true</t>
  </si>
  <si>
    <t>OAG-VAD-0074-2023</t>
  </si>
  <si>
    <t>DIANA PAOLA OROZCO TETE</t>
  </si>
  <si>
    <t xml:space="preserve">LA PRESENTE ORDEN TIENE POR OBJETO: 1. APOYAR EN EL DESARROLLO DE LAS ACTIVIDADES DE LA VICERRECTORÍA ACADÉMICA, RELACIONADAS CON LOS PROCEDIMIENTOS GA-P11; GA-P13; GAP16; GA-P17; GA-P18 Y GA-P19 DEL COMITÉ INTERNO DE ASIGNACIÓN Y RECONOCIMIENTO DE PUNTAJE - CIARP; EN EL PERIODO ACADÉMICO, RELACIONADAS CON: A) APOYAR CON LA BÚSQUEDA DE PARES PARA EVALUACIÓN DE PRODUCTIVIDAD ACADÉMICA COMO ARTÍCULOS, CAPÍTULOS DE LIBRO, LIBROS, SOFTWARE, OBRAS ARTÍSTICAS, VIDEOS, PRESENTADOS POR DOCENTES ANTE EL CIARP. B) APOYAR EN LA PROYECCIÓN COMUNICACIONES PARA LA FIRMA DE VICERRECTOR, DIRIGIDAS A LOS DOCENTES, RELACIONADAS CON LAS DECISIONES ADOPTADAS EN EL CIARP. C) APOYAR CON LA REVISIÓN DE HOJAS DE VIDA PARA CATEGORIZACIONES Y RECATEGORIZACIONES DE DOCENTES CATEDRÁTICOS NUEVOS Y ANTIGUOS. D) APOYAR CON LA ELABORACIÓN DE INFORMES PERIÓDICOS DE CATEGORIZACIONES Y RECATEGORIZACIONES DE DOCENTES CATEDRÁTICOS EN EL PERIODO ACADÉMICO. E)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F). APOYAR EN LA ATENCIÓN A DOCENTES CATEDRÁTICOS, FACULTADES, PROGRAMAS, DEPARTAMENTO Y/O CENTRO, QUE REQUIEREN INFORMACIÓN RELACIONADA LAS SOLICITUDES EN TRÁMITE DE CATEGORIZACIÓN Y RECATEGORIZACIÓN. 2. REALIZAR INFORMES PERIÓDICOS DERIVADOS DE LAS ACTIVIDADES CONTRACTUALES. </t>
  </si>
  <si>
    <t>https://community.secop.gov.co/Public/Tendering/OpportunityDetail/Index?noticeUID=CO1.NTC.3857739&amp;isFromPublicArea=True&amp;isModal=true&amp;asPopupView=true</t>
  </si>
  <si>
    <t>OAG-VAD-0075-2023</t>
  </si>
  <si>
    <t>DIEGO ARMANDO HERNANDEZ TORRES</t>
  </si>
  <si>
    <t xml:space="preserve">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t>
  </si>
  <si>
    <t>https://community.secop.gov.co/Public/Tendering/OpportunityDetail/Index?noticeUID=CO1.NTC.3857937&amp;isFromPublicArea=True&amp;isModal=true&amp;asPopupView=true</t>
  </si>
  <si>
    <t>OPSP-VAD-0076-2023</t>
  </si>
  <si>
    <t>IAN ANDRES BERMUDEZ VELEZ</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</si>
  <si>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t>
  </si>
  <si>
    <t>https://community.secop.gov.co/Public/Tendering/OpportunityDetail/Index?noticeUID=CO1.NTC.3857744&amp;isFromPublicArea=True&amp;isModal=true&amp;asPopupView=true</t>
  </si>
  <si>
    <t>OPSP-VAD-0077-2023</t>
  </si>
  <si>
    <t>IVAN MANUEL MONTERO VILORIA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</si>
  <si>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</si>
  <si>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MILENA DE LEON MENDOZA</t>
  </si>
  <si>
    <t>https://community.secop.gov.co/Public/Tendering/OpportunityDetail/Index?noticeUID=CO1.NTC.3857922&amp;isFromPublicArea=True&amp;isModal=true&amp;asPopupView=true</t>
  </si>
  <si>
    <t>OPSP-VAD-0078-2023</t>
  </si>
  <si>
    <t>JAIME ALFONSO CASTRO ANGARITA</t>
  </si>
  <si>
    <t xml:space="preserve">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</si>
  <si>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https://community.secop.gov.co/Public/Tendering/OpportunityDetail/Index?noticeUID=CO1.NTC.3857746&amp;isFromPublicArea=True&amp;isModal=true&amp;asPopupView=true</t>
  </si>
  <si>
    <t>OPSP-VAD-0079-2023</t>
  </si>
  <si>
    <t>JAVIER JOSE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</si>
  <si>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</si>
  <si>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https://community.secop.gov.co/Public/Tendering/OpportunityDetail/Index?noticeUID=CO1.NTC.3857757&amp;isFromPublicArea=True&amp;isModal=true&amp;asPopupView=true</t>
  </si>
  <si>
    <t>OAG-VAD-0080-2023</t>
  </si>
  <si>
    <t>JEFERSON DE JESUS GAMARRA MOLINA</t>
  </si>
  <si>
    <t xml:space="preserve">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</si>
  <si>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https://community.secop.gov.co/Public/Tendering/OpportunityDetail/Index?noticeUID=CO1.NTC.3857967&amp;isFromPublicArea=True&amp;isModal=true&amp;asPopupView=true</t>
  </si>
  <si>
    <t>OAG-VAD-0081-2023</t>
  </si>
  <si>
    <t>JERONIMO RAFAEL MONTERO OCHOA</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</si>
  <si>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</si>
  <si>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https://community.secop.gov.co/Public/Tendering/OpportunityDetail/Index?noticeUID=CO1.NTC.3857773&amp;isFromPublicArea=True&amp;isModal=true&amp;asPopupView=true</t>
  </si>
  <si>
    <t>OAG-VAD-0082-2023</t>
  </si>
  <si>
    <t>JESUS OSNAIDER URIBE SOLANO</t>
  </si>
  <si>
    <t>https://community.secop.gov.co/Public/Tendering/OpportunityDetail/Index?noticeUID=CO1.NTC.3857779&amp;isFromPublicArea=True&amp;isModal=true&amp;asPopupView=true</t>
  </si>
  <si>
    <t>OPSP-VAD-0083-2023</t>
  </si>
  <si>
    <t>JONATHAN JAVIER COHEN GRANADOS</t>
  </si>
  <si>
    <t xml:space="preserve">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t>
  </si>
  <si>
    <t>https://community.secop.gov.co/Public/Tendering/OpportunityDetail/Index?noticeUID=CO1.NTC.3857783&amp;isFromPublicArea=True&amp;isModal=true&amp;asPopupView=true</t>
  </si>
  <si>
    <t>OAG-VAD-0084-2023</t>
  </si>
  <si>
    <t>JOSE FRANCISCO SABAN DIAZ GRANADOS</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</si>
  <si>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</si>
  <si>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https://community.secop.gov.co/Public/Tendering/OpportunityDetail/Index?noticeUID=CO1.NTC.3857987&amp;isFromPublicArea=True&amp;isModal=true&amp;asPopupView=true</t>
  </si>
  <si>
    <t>OPSP-VAD-0085-2023</t>
  </si>
  <si>
    <t>JOSE GABRIEL MONTERO PATIÑO</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</si>
  <si>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</si>
  <si>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https://community.secop.gov.co/Public/Tendering/OpportunityDetail/Index?noticeUID=CO1.NTC.3858171&amp;isFromPublicArea=True&amp;isModal=true&amp;asPopupView=true</t>
  </si>
  <si>
    <t>OPSP-VAD-0086-2023</t>
  </si>
  <si>
    <t>JUAN CARLOS BLANCO NAVARRO</t>
  </si>
  <si>
    <t xml:space="preserve">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t>
  </si>
  <si>
    <t>https://community.secop.gov.co/Public/Tendering/OpportunityDetail/Index?noticeUID=CO1.NTC.3858068&amp;isFromPublicArea=True&amp;isModal=true&amp;asPopupView=true</t>
  </si>
  <si>
    <t>OPSP-VAD-0087-2023</t>
  </si>
  <si>
    <t>KARINA JOHANNA FERREIRA QUINTO</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</si>
  <si>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</si>
  <si>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https://community.secop.gov.co/Public/Tendering/OpportunityDetail/Index?noticeUID=CO1.NTC.3858206&amp;isFromPublicArea=True&amp;isModal=true&amp;asPopupView=true</t>
  </si>
  <si>
    <t>OPSP-VAD-0088-2023</t>
  </si>
  <si>
    <t>KATHLEEN JOHANA BOLAÑO PEREZ</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</si>
  <si>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</si>
  <si>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https://community.secop.gov.co/Public/Tendering/OpportunityDetail/Index?noticeUID=CO1.NTC.3858075&amp;isFromPublicArea=True&amp;isModal=true&amp;asPopupView=true</t>
  </si>
  <si>
    <t>OPSP-VAD-0089-2023</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</si>
  <si>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</si>
  <si>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t>
  </si>
  <si>
    <t>https://community.secop.gov.co/Public/Tendering/OpportunityDetail/Index?noticeUID=CO1.NTC.3858218&amp;isFromPublicArea=True&amp;isModal=true&amp;asPopupView=true</t>
  </si>
  <si>
    <t>OAG-VAD-0090-2023</t>
  </si>
  <si>
    <t>LAINA VANESSA CERVANTES AREVALO</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</si>
  <si>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LA ELABORACIÓN DE INFORMACIÓN AUDIOVISUAL INFORMATIVA Y/O DIDÁCTICA E INFOGRAFÍAS DE LOS DIFERENTES PROCEDIMIENTOS CONTRACTUALES QUE SE DEBEN CARGAR EN LAS DISTINTAS PLATAFORMAS DEL ESTADO COMO EL SIA OBSERVA Y EL SECOP I Y II. 6. APOYAR AL GRUPO INTERNO DE CONTRATACIÓN EN EL CARGUE Y ACTUALIZACIÓN DE LA INFORMACIÓN DE LAS ORDENES DE SERVICIOS PROFESIONALES Y DE APOYO A LA GESTIÓN QUE SUSCRIBA LA VICERRECTORÍA ADMINISTRATIVA Y/O DIRECCIÓN ADMINISTRATIVA EN LA PLATAFORMA SIA OBSERVA DE LA AUDITORIA GENERAL DE LA REPUBLICA. 7. RENDIR INFORMES MENSUALES O CUANDO EL SUPERVISOR ASÍ́ LO REQUIERA, SOBRE LAS ACTIVIDADES DESARROLLADAS EN CUMPLIMIENTO DE LA ORDEN DE PRESTACIÓN DE SERVICIOS </t>
  </si>
  <si>
    <t>https://community.secop.gov.co/Public/Tendering/OpportunityDetail/Index?noticeUID=CO1.NTC.3858226&amp;isFromPublicArea=True&amp;isModal=true&amp;asPopupView=true</t>
  </si>
  <si>
    <t>OPSP-VAD-0091-2023</t>
  </si>
  <si>
    <t>LIZETH CAROLINA DE LA HOZ COTES</t>
  </si>
  <si>
    <t xml:space="preserve">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t>
  </si>
  <si>
    <t>https://community.secop.gov.co/Public/Tendering/OpportunityDetail/Index?noticeUID=CO1.NTC.3858232&amp;isFromPublicArea=True&amp;isModal=true&amp;asPopupView=true</t>
  </si>
  <si>
    <t>OPSP-VAD-0092-2023</t>
  </si>
  <si>
    <t>LUIS FERNANDO PALMERA ESCORCIA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</si>
  <si>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</si>
  <si>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https://community.secop.gov.co/Public/Tendering/OpportunityDetail/Index?noticeUID=CO1.NTC.3858236&amp;isFromPublicArea=True&amp;isModal=true&amp;asPopupView=true</t>
  </si>
  <si>
    <t>OPSP-VAD-0093-2023</t>
  </si>
  <si>
    <t>MANUEL RAFAEL AREVALO LOBATO</t>
  </si>
  <si>
    <t>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t>
  </si>
  <si>
    <t>https://community.secop.gov.co/Public/Tendering/OpportunityDetail/Index?noticeUID=CO1.NTC.3858243&amp;isFromPublicArea=True&amp;isModal=true&amp;asPopupView=true</t>
  </si>
  <si>
    <t>OAG-VAD-0094-2023</t>
  </si>
  <si>
    <t>MARIA DEL CARMEN CALDERON ORTIZ</t>
  </si>
  <si>
    <t xml:space="preserve">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t>
  </si>
  <si>
    <t>https://community.secop.gov.co/Public/Tendering/OpportunityDetail/Index?noticeUID=CO1.NTC.3857896&amp;isFromPublicArea=True&amp;isModal=true&amp;asPopupView=true</t>
  </si>
  <si>
    <t>OAG-VAD-0095-2023</t>
  </si>
  <si>
    <t>MARIA MARCELA PASMIN GUZMAN</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</si>
  <si>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EN EL FORTALECIMIENTO DE GESTIÓN DE LA CALIDAD "SISTEMA COGUI". 13. APOYAR EN EL PROCESO DE GESTIÓN DOCUMENTAL. 14. APOYAR EN LOS PROCEDIMIENTOS Y PROCESOS DEL SISTEMA DE GESTIÓN DE LA CALIDAD. 15. PRESENTAR LOS INFORMES QUE SEAN REQUERIDOS POR EL SUPERVISOR DE LA ORDEN</t>
  </si>
  <si>
    <t>https://community.secop.gov.co/Public/Tendering/OpportunityDetail/Index?noticeUID=CO1.NTC.3858254&amp;isFromPublicArea=True&amp;isModal=true&amp;asPopupView=true</t>
  </si>
  <si>
    <t>OAG-VAD-0096-2023</t>
  </si>
  <si>
    <t>MARIANNA KARINA SALAS PATERNINA</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</si>
  <si>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</si>
  <si>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https://community.secop.gov.co/Public/Tendering/OpportunityDetail/Index?noticeUID=CO1.NTC.3858084&amp;isFromPublicArea=True&amp;isModal=true&amp;asPopupView=true</t>
  </si>
  <si>
    <t>OPSP-VAD-0097-2023</t>
  </si>
  <si>
    <t>MARIO ALBERTO MENDEZ VAZQUEZ</t>
  </si>
  <si>
    <t xml:space="preserve">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t>
  </si>
  <si>
    <t>https://community.secop.gov.co/Public/Tendering/OpportunityDetail/Index?noticeUID=CO1.NTC.3858281&amp;isFromPublicArea=True&amp;isModal=true&amp;asPopupView=true</t>
  </si>
  <si>
    <t>OAG-VAD-0098-2023</t>
  </si>
  <si>
    <t>MISLEE MAIRETH MEZA MASSON</t>
  </si>
  <si>
    <t xml:space="preserve">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t>
  </si>
  <si>
    <t>https://community.secop.gov.co/Public/Tendering/OpportunityDetail/Index?noticeUID=CO1.NTC.3858533&amp;isFromPublicArea=True&amp;isModal=true&amp;asPopupView=true</t>
  </si>
  <si>
    <t>OPSP-VAD-0099-2023</t>
  </si>
  <si>
    <t>NOELSY MEDRANO TORRES</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</si>
  <si>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</si>
  <si>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https://community.secop.gov.co/Public/Tendering/OpportunityDetail/Index?noticeUID=CO1.NTC.3858538&amp;isFromPublicArea=True&amp;isModal=true&amp;asPopupView=true</t>
  </si>
  <si>
    <t>OAG-VAD-0100-2023</t>
  </si>
  <si>
    <t>PAOLA PATRICIA GARCIA CERVANTES</t>
  </si>
  <si>
    <t xml:space="preserve">LA PRESENTE ORDEN TIENE POR OBJETO: 1. APOYAR EN EL REGISTRO DE LAS COMUNICACIONES OFICIALES EXTERNAS RECIBIDAS EN LA BASE DE DATOS CONSECUTIVO INSTITUCIONAL DE COMUNICACIONES OFICIALES.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EL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t>
  </si>
  <si>
    <t>https://community.secop.gov.co/Public/Tendering/OpportunityDetail/Index?noticeUID=CO1.NTC.3858292&amp;isFromPublicArea=True&amp;isModal=true&amp;asPopupView=true</t>
  </si>
  <si>
    <t>OAG-VAD-0101-2023</t>
  </si>
  <si>
    <t>PEDRO NEL ESMERAL MUÑOZ</t>
  </si>
  <si>
    <t>https://community.secop.gov.co/Public/Tendering/OpportunityDetail/Index?noticeUID=CO1.NTC.3858295&amp;isFromPublicArea=True&amp;isModal=true&amp;asPopupView=true</t>
  </si>
  <si>
    <t>OAG-VAD-0102-2023</t>
  </si>
  <si>
    <t>RAFAEL DAVID VALENCIA PALACIO</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</si>
  <si>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t>
  </si>
  <si>
    <t>https://community.secop.gov.co/Public/Tendering/OpportunityDetail/Index?noticeUID=CO1.NTC.3858547&amp;isFromPublicArea=True&amp;isModal=true&amp;asPopupView=true</t>
  </si>
  <si>
    <t>OPSP-VAD-0103-2023</t>
  </si>
  <si>
    <t>ROBERTO CARLOS MAL VILLALOBO</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</si>
  <si>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</si>
  <si>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https://community.secop.gov.co/Public/Tendering/OpportunityDetail/Index?noticeUID=CO1.NTC.3858300&amp;isFromPublicArea=True&amp;isModal=true&amp;asPopupView=true</t>
  </si>
  <si>
    <t>OAG-VAD-0104-2023</t>
  </si>
  <si>
    <t>ROSALBA GRAVINI PORRAS</t>
  </si>
  <si>
    <t xml:space="preserve">LA PRESENTE ORDEN TIENE POR OBJETO: 1. PRESENTAR EL PLAN DE TRABAJO DE ACTIVIDADES A DESARROLLAR, DETALLANDO OBJETIVOS, FECHAS, METODOLOGÍA, METAS, INDICADORES ACORDES CON LAS DIRECTRICES IMPARTIDAS POR EL DIRECTOR (A) DE DESARROLLO ESTUDIANTIL QUE DÉ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2023-1. </t>
  </si>
  <si>
    <t>https://community.secop.gov.co/Public/Tendering/OpportunityDetail/Index?noticeUID=CO1.NTC.3858704&amp;isFromPublicArea=True&amp;isModal=true&amp;asPopupView=true</t>
  </si>
  <si>
    <t>OPSP-VAD-0105-2023</t>
  </si>
  <si>
    <t>SAUL ANTONIO TEJEDA ECHEVERRIA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</si>
  <si>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EL PORTAL INSTITUCIONAL 4. ASESORAR AL DIRECTOR DEL CENTRO EN EL DISEÑO DE ESTRUCTURAS DE COMUNICACIÓN ENTRE SISTEMAS DE INFORMACIÓN Y EL PORTAL PRINCIPAL 5. APOYAR EN EL PROCESO DE OPTIMIZACIÓN DE SENTENCIAS SQL EN SQL SERVER DEL PORTAL PRINCIPAL 6. INCORPORAR ELEMENTOS DE DISEÑOS EXISTENTES EN LOS PRODUCTOS TECNÓLOGICOS. </t>
  </si>
  <si>
    <t>https://community.secop.gov.co/Public/Tendering/OpportunityDetail/Index?noticeUID=CO1.NTC.3858708&amp;isFromPublicArea=True&amp;isModal=true&amp;asPopupView=true</t>
  </si>
  <si>
    <t>OPSP-VAD-0106-2023</t>
  </si>
  <si>
    <t>VANESSA RAQUEL MIER GARCIA</t>
  </si>
  <si>
    <t xml:space="preserve">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253.10. APOYAR A LA DIRECCIÓN DE DESARROLLO ESTUDIANTIL EN LOS PROCESOS DE ADMISIÓN Y DE INDUCCIÓN DE LOS ESTUDIANTES QUE INGRESAN 2023-1. </t>
  </si>
  <si>
    <t>https://community.secop.gov.co/Public/Tendering/OpportunityDetail/Index?noticeUID=CO1.NTC.3858713&amp;isFromPublicArea=True&amp;isModal=true&amp;asPopupView=true</t>
  </si>
  <si>
    <t>OAG-VAD-0107-2023</t>
  </si>
  <si>
    <t>YELENA MARIA GAITAN MARTINEZ</t>
  </si>
  <si>
    <t xml:space="preserve">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t>
  </si>
  <si>
    <t>https://community.secop.gov.co/Public/Tendering/OpportunityDetail/Index?noticeUID=CO1.NTC.3858550&amp;isFromPublicArea=True&amp;isModal=true&amp;asPopupView=true</t>
  </si>
  <si>
    <t>OPSP-VAD-0108-2023</t>
  </si>
  <si>
    <t>YESID FABIAN VILORIA MANJARRES</t>
  </si>
  <si>
    <t xml:space="preserve">LA PRESENTE ORDEN TIENE POR OBJETO: 1. APOYAR AL GRUPO INTERNO DE SERVICIOS GENERALES EN LA ATENCIÓN AL PÚBLICO, TANTO EN VENTANILLA COMO POR VÍA TELEFÓNICA, 2. APOYAR EN LOS REGISTROS DE, CONSUMO DE COMBUSTIBLES, VEHÍCULOS SOLICITADOS Y SALIDAS DE PRÁCTICAS ACADÉMICAS, 3. APOYAR LOS REGISTROS DE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APOYAR CON EL REGISTRO DIARIO DE LAS SOLICITUDES QUE NO SE PUDIERON ATENDER PARA HACERLES SEGUIMIENTO. 7. APOYAR EN EL CONTROL DE LOS REGISTROS QUE GENERA AMSI (AM) PARA FUTUROS INFORMES, 8. APOYAR EN LOS CONTROLES QUE SE DEBEN REALIZAR PARA TODO LO QUE CORRESPONDE A MANTENIMIENTOS. </t>
  </si>
  <si>
    <t>https://community.secop.gov.co/Public/Tendering/OpportunityDetail/Index?noticeUID=CO1.NTC.3872697&amp;isFromPublicArea=True&amp;isModal=true&amp;asPopupView=true</t>
  </si>
  <si>
    <t>OPSP-VAD-0109-2023</t>
  </si>
  <si>
    <t>ANA MARIA DEL CARMEN GONZALEZ ROJAS</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</si>
  <si>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t>
  </si>
  <si>
    <t>https://community.secop.gov.co/Public/Tendering/OpportunityDetail/Index?noticeUID=CO1.NTC.3858552&amp;isFromPublicArea=True&amp;isModal=true&amp;asPopupView=true</t>
  </si>
  <si>
    <t>OPSP-VAD-0110-2023</t>
  </si>
  <si>
    <t>DAGOBERTO BARBOSA CARVAJALINO</t>
  </si>
  <si>
    <t xml:space="preserve">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REDES DE DATOS DE UNIMAGDALENA. 3. APOYAR EN EL SOPORTE A USUARIOS EN LO CORRESPONDIENTE A RED DE DATOS, TELEFONÍA IP Y LECTORAS BIOMÉTRICAS.  4. APOYAR EN LA INSTALACIÓN, MANTENIMIENTO Y SOPORTE DE LAS CÁMARAS DE VIGILANCIA DE LA INSTITUCIÓN. </t>
  </si>
  <si>
    <t>https://community.secop.gov.co/Public/Tendering/OpportunityDetail/Index?noticeUID=CO1.NTC.3858556&amp;isFromPublicArea=True&amp;isModal=true&amp;asPopupView=true</t>
  </si>
  <si>
    <t>OPSP-VAD-0111-2023</t>
  </si>
  <si>
    <t>JOSE LUIS PACHECO PEREZ</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</si>
  <si>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APOYAR EN LAS ACTIVIDADES DE INTERVENTORÍA Y/O APOYAR AL FUNCIONARIO DESIGNADO EN LA SUPERVISIÓN DE LAS OBRAS ASIGNADAS POR PARTE DEL ORDENADOR DEL GASTO. 4. REALIZAR LA RENDERIZACIÓN, DIGITALIZACIÓN DE PLANOS EN 2D Y 3D Y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8. APOYAR LA ELABORACIÓN Y REVISIÓN DE INFORMES DE SUPERVISIÓN. 10. APOYAR EN LA ASESORÍA A LOS PROCESOS DE CONTRATACIÓN DE OBRAS CIVILES Y COMPRAS, EN LA ETAPA PRECONTRACTUAL QUE ADELANTE EL GRUPO DE INFRAESTRUCTURA Y PLANTA FÍSICA, LA DIRECCIÓN ADMINISTRATIVA Y LA VICERRECTORÍA ADMINISTRATIVA. </t>
  </si>
  <si>
    <t>https://community.secop.gov.co/Public/Tendering/OpportunityDetail/Index?noticeUID=CO1.NTC.3858558&amp;isFromPublicArea=True&amp;isModal=true&amp;asPopupView=true</t>
  </si>
  <si>
    <t>OPSP-VAD-0112-2023</t>
  </si>
  <si>
    <t>LAURA VELEZ VARGAS</t>
  </si>
  <si>
    <t xml:space="preserve">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t>
  </si>
  <si>
    <t>https://community.secop.gov.co/Public/Tendering/OpportunityDetail/Index?noticeUID=CO1.NTC.3858394&amp;isFromPublicArea=True&amp;isModal=true&amp;asPopupView=true</t>
  </si>
  <si>
    <t>OAG-VAD-0113-2023</t>
  </si>
  <si>
    <t>MARIA ANGELICA SALAZAR MONTERROSA</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</si>
  <si>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LABORES DE REPROGRAFÍA QUE SEAN ESTABLECIDAS. </t>
  </si>
  <si>
    <t>EDWIN GUTIERREZ BOTO</t>
  </si>
  <si>
    <t>https://community.secop.gov.co/Public/Tendering/OpportunityDetail/Index?noticeUID=CO1.NTC.3858560&amp;isFromPublicArea=True&amp;isModal=true&amp;asPopupView=true</t>
  </si>
  <si>
    <t>OPSP-VAD-0114-2023</t>
  </si>
  <si>
    <t>MARIA CAMILA BORJA ALARCON</t>
  </si>
  <si>
    <t xml:space="preserve">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13. REALIZAR FOTOGRAFÍAS CONCEPTUALES TANTO EN EVENTOS INSTITUCIONALES COMO EN DIVERSOS ESCENARIOS QUE SE PRESENTEN DE MANERA ESPONTÁNEA. </t>
  </si>
  <si>
    <t>https://community.secop.gov.co/Public/Tendering/OpportunityDetail/Index?noticeUID=CO1.NTC.3858562&amp;isFromPublicArea=True&amp;isModal=true&amp;asPopupView=true</t>
  </si>
  <si>
    <t>OPSP-VAD-0115-2023</t>
  </si>
  <si>
    <t>OSCAR JOSE ANDRADE NORIEGA</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</si>
  <si>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DE LA ORDEN. 14. ELABORACIÓN DE INFORMES SEMESTRALES DE LOS AVANCES DEL PROGRAMA “TALENTO MAGDALENA”. </t>
  </si>
  <si>
    <t>https://community.secop.gov.co/Public/Tendering/OpportunityDetail/Index?noticeUID=CO1.NTC.3858563&amp;isFromPublicArea=True&amp;isModal=true&amp;asPopupView=true</t>
  </si>
  <si>
    <t>OAG-VAD-0116-2023</t>
  </si>
  <si>
    <t>ADRIANA PAOLA PEREIRA RIZZO</t>
  </si>
  <si>
    <t xml:space="preserve">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t>
  </si>
  <si>
    <t>https://community.secop.gov.co/Public/Tendering/OpportunityDetail/Index?noticeUID=CO1.NTC.3858623&amp;isFromPublicArea=True&amp;isModal=true&amp;asPopupView=true</t>
  </si>
  <si>
    <t>OAG-VAD-0117-2023</t>
  </si>
  <si>
    <t>YAHAINIS LISSETH CABRERA DURAN</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</si>
  <si>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</si>
  <si>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https://community.secop.gov.co/Public/Tendering/OpportunityDetail/Index?noticeUID=CO1.NTC.3858624&amp;isFromPublicArea=True&amp;isModal=true&amp;asPopupView=true</t>
  </si>
  <si>
    <t>OPSP-VAD-0118-2023</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</si>
  <si>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</si>
  <si>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https://community.secop.gov.co/Public/Tendering/OpportunityDetail/Index?noticeUID=CO1.NTC.3858626&amp;isFromPublicArea=True&amp;isModal=true&amp;asPopupView=true</t>
  </si>
  <si>
    <t>OPSP-VAD-0119-2023</t>
  </si>
  <si>
    <t>JAIME FRANCISCO LLANOS ESCOBAR</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</si>
  <si>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t>
  </si>
  <si>
    <t>RONALD RAFAEL ROJAS DUICA</t>
  </si>
  <si>
    <t>https://community.secop.gov.co/Public/Tendering/OpportunityDetail/Index?noticeUID=CO1.NTC.3858627&amp;isFromPublicArea=True&amp;isModal=true&amp;asPopupView=true</t>
  </si>
  <si>
    <t>OPSP-VAD-0120-2023</t>
  </si>
  <si>
    <t>ALEX YAIR GUTIERREZ BARRIOS</t>
  </si>
  <si>
    <t xml:space="preserve">LA PRESENTE ORDEN TIENE POR OBJETO: 1. APOYAR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APOYAR EN EL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</si>
  <si>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https://community.secop.gov.co/Public/Tendering/OpportunityDetail/Index?noticeUID=CO1.NTC.3883383&amp;isFromPublicArea=True&amp;isModal=true&amp;asPopupView=true</t>
  </si>
  <si>
    <t>OPSP-VAD-0121-2023</t>
  </si>
  <si>
    <t>ALVARO JAVIER MONTERO MERCADO</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</si>
  <si>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t>
  </si>
  <si>
    <t>https://community.secop.gov.co/Public/Tendering/OpportunityDetail/Index?noticeUID=CO1.NTC.3883715&amp;isFromPublicArea=True&amp;isModal=true&amp;asPopupView=true</t>
  </si>
  <si>
    <t>OPSP-VAD-0122-2023</t>
  </si>
  <si>
    <t>ALVARO JOSE VITTORINO ZUÑIGA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</si>
  <si>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</si>
  <si>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https://community.secop.gov.co/Public/Tendering/OpportunityDetail/Index?noticeUID=CO1.NTC.3883387&amp;isFromPublicArea=True&amp;isModal=true&amp;asPopupView=true</t>
  </si>
  <si>
    <t>OAG-VAD-0123-2023</t>
  </si>
  <si>
    <t>AMANDA ESTER MOJICA CUETO</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</si>
  <si>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t>
  </si>
  <si>
    <t>https://community.secop.gov.co/Public/Tendering/OpportunityDetail/Index?noticeUID=CO1.NTC.3883389&amp;isFromPublicArea=True&amp;isModal=true&amp;asPopupView=true</t>
  </si>
  <si>
    <t>OAG-VAD-0124-2023</t>
  </si>
  <si>
    <t>ANA ISABEL VALERA GUERRERO</t>
  </si>
  <si>
    <t xml:space="preserve">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APOYAR EN LA EXPEDICIÓN DE CONSTANCIAS REQUERIDAS POR LOS ESTUDIANTES. 6. APOYAR LOS TRÁMITES DE REEMBOLSO, CRUCES DE CUENTAS Y RE LIQUIDACIONES DE DEUDAS ESTUDIANTES. 7. APOYAR EN LA ORGANIZACION, RELACIONAR Y ENTREGAR DOCUMENTACIÓN PARA EL ARCHIVO DE GESTIÓN. 8. APOYAR EN EL TRÁMITE Y RESPUESTA A LAS SOLICITUDES PRESENTADAS POR ESCRITO DE LOS ESTUDIANTES. 9. APLICAR ENCUESTAS DE SATISFACCIÓN. 10. APOYAR EN EL TRÁMITE DE LAS SOLICITUDES (COMUNICACIÓN INTERNA Y CORREO ELECTRÓNICOS) DE LOS ESTUDIANTES. 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DE LAS LLAMADAS DE GESTIÓN DE COBRO REALIZADAS 16. REALIZAR MENSUALMENTE INFORME DE EFECTIVIDAD DEL PROCESO DE GESTIÓN DE COBRO POR MEDIO DE LLAMADAS TELEFÓNICAS REALIZADAS. </t>
  </si>
  <si>
    <t>ROSMERY DEVIA</t>
  </si>
  <si>
    <t>https://community.secop.gov.co/Public/Tendering/OpportunityDetail/Index?noticeUID=CO1.NTC.3883391&amp;isFromPublicArea=True&amp;isModal=true&amp;asPopupView=true</t>
  </si>
  <si>
    <t>OAG-VAD-0125-2023</t>
  </si>
  <si>
    <t>ANA KARINA DEL MAR OBREDOR GARCIA</t>
  </si>
  <si>
    <t xml:space="preserve">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t>
  </si>
  <si>
    <t>CINDY PATRICIA ROJAS MENDOZA</t>
  </si>
  <si>
    <t>https://community.secop.gov.co/Public/Tendering/OpportunityDetail/Index?noticeUID=CO1.NTC.3883393&amp;isFromPublicArea=True&amp;isModal=true&amp;asPopupView=true</t>
  </si>
  <si>
    <t>OAG-VAD-0126-2023</t>
  </si>
  <si>
    <t>ANDREA CAROLINA PEREA MOLINA</t>
  </si>
  <si>
    <t xml:space="preserve">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t>
  </si>
  <si>
    <t>RAFAEL GARCIA MERCADO</t>
  </si>
  <si>
    <t>https://community.secop.gov.co/Public/Tendering/OpportunityDetail/Index?noticeUID=CO1.NTC.3883719&amp;isFromPublicArea=True&amp;isModal=true&amp;asPopupView=true</t>
  </si>
  <si>
    <t>OAG-VAD-0127-2023</t>
  </si>
  <si>
    <t>ANDRES FELIPE MEJIA QUINTERO</t>
  </si>
  <si>
    <t xml:space="preserve">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DURANTE EL MES DE ENERO DE 2023. 2. APOYAR AL GRUPO DE CONTABILIDAD Y OFICINA DE TALENTO HUMANO EN LA PROYECCIÓN DEL CÁLCULO DEL PORCENTAJE FIJO DE RETENCIÓN EN LA FUENTE (PROCEDIMIENTO 2), QUE SE DEBE APLICAR EN LA NÓMINA DEL MES DE ENERO DE 2023. 3. APOYAR AL TÉCNICO ADMINISTRATIVO DEL GRUPO DE CONTABILIDAD EN TODO LO RELACIONADO CON EL PROCESO DE DEVOLUCIÓN DE IVA, QUE DEBE PRESENTAR LA UNIVERSIDAD ANTE LA DIRECCIÓN DE IMPUESTOS Y ADUANAS NACIONALES – DIAN, A MÁS TARDAR EL 30 DE ENERO DE 2023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PROFESIONAL ESPECIALIZADO DEL GRUPO DE CONTABILIDAD EN EL PROCESO DE CONCILIACIÓN DE CARTERA, CON EL GRUPO DE FACTURACIÓN, CRÉDITO Y CARTERA Y CONCILIACIÓN DE LA PROPIEDAD, PLANTA Y EQUIPO, ACTIVIDADES DE CIERRE. 7. APOYAR AL PROFESIONAL ESPECIALIZADO DEL GRUPO DE CONTABILIDAD EN LA ELABORACIÓN Y PRESENTACIÓN DE LOS ESTADOS FINANCIEROS DE LA UNIVERSIDAD. </t>
  </si>
  <si>
    <t>https://community.secop.gov.co/Public/Tendering/OpportunityDetail/Index?noticeUID=CO1.NTC.3883720&amp;isFromPublicArea=True&amp;isModal=true&amp;asPopupView=true</t>
  </si>
  <si>
    <t>OPSP-VAD-0128-2023</t>
  </si>
  <si>
    <t>ANDY  JOSE GUERRA CORREDOR</t>
  </si>
  <si>
    <t xml:space="preserve">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t>
  </si>
  <si>
    <t>https://community.secop.gov.co/Public/Tendering/OpportunityDetail/Index?noticeUID=CO1.NTC.3883722&amp;isFromPublicArea=True&amp;isModal=true&amp;asPopupView=true</t>
  </si>
  <si>
    <t>OPSP-VAD-0129-2023</t>
  </si>
  <si>
    <t>ARMANDO YUNIOR POLO PAZ</t>
  </si>
  <si>
    <t xml:space="preserve">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PROYECCIÓN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APOYAR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ESTABLECER EL DISEÑO E IMPLEMENTACIÓN DE MECANISMOS DE INTEROPERABILIDAD ENTRE LA PLATAFORMA DE AMBIENTES VIRTUALES Y OTROS SISTEMAS DE INFORMACIÓN Y/O TECNOLOGÍAS QUE PERMITAN MEJORAR LOS PROCESOS DE ENSEÑANZA, APRENDIZAJE Y GESTIÓN CURRICULAR. </t>
  </si>
  <si>
    <t>MAURICIO ARRIETA FONTANILLA</t>
  </si>
  <si>
    <t>https://community.secop.gov.co/Public/Tendering/OpportunityDetail/Index?noticeUID=CO1.NTC.3883400&amp;isFromPublicArea=True&amp;isModal=true&amp;asPopupView=true</t>
  </si>
  <si>
    <t>OAG-VAD-0130-2023</t>
  </si>
  <si>
    <t>BLEIDIS SULAYS ACOSTA PALACIO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</si>
  <si>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</si>
  <si>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ROSALIA BUSTILLO VERBEL</t>
  </si>
  <si>
    <t>https://community.secop.gov.co/Public/Tendering/OpportunityDetail/Index?noticeUID=CO1.NTC.3883724&amp;isFromPublicArea=True&amp;isModal=true&amp;asPopupView=true</t>
  </si>
  <si>
    <t>OAG-VAD-0131-2023</t>
  </si>
  <si>
    <t>CARLOS ALFONSO RIVAS CABALLERO</t>
  </si>
  <si>
    <t xml:space="preserve">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t>
  </si>
  <si>
    <t>LUZ MARINA VIVES LACOUTURE</t>
  </si>
  <si>
    <t>https://community.secop.gov.co/Public/Tendering/OpportunityDetail/Index?noticeUID=CO1.NTC.3883726&amp;isFromPublicArea=True&amp;isModal=true&amp;asPopupView=true</t>
  </si>
  <si>
    <t>OPSP-VAD-0132-2023</t>
  </si>
  <si>
    <t>CARLOS MIGUEL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</si>
  <si>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</si>
  <si>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https://community.secop.gov.co/Public/Tendering/OpportunityDetail/Index?noticeUID=CO1.NTC.3883727&amp;isFromPublicArea=True&amp;isModal=true&amp;asPopupView=true</t>
  </si>
  <si>
    <t>OPSP-VAD-0133-2023</t>
  </si>
  <si>
    <t>CLARA INES LACOUTURE BAYENA</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</si>
  <si>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t>
  </si>
  <si>
    <t>ALBERTO RUIZ MIER</t>
  </si>
  <si>
    <t>https://community.secop.gov.co/Public/Tendering/OpportunityDetail/Index?noticeUID=CO1.NTC.3883728&amp;isFromPublicArea=True&amp;isModal=true&amp;asPopupView=true</t>
  </si>
  <si>
    <t>OPSP-VAD-0134-2023</t>
  </si>
  <si>
    <t>CLAUDIA MILENA KATIME ZUÑIGA</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</si>
  <si>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t>
  </si>
  <si>
    <t>https://community.secop.gov.co/Public/Tendering/OpportunityDetail/Index?noticeUID=CO1.NTC.3883729&amp;isFromPublicArea=True&amp;isModal=true&amp;asPopupView=true</t>
  </si>
  <si>
    <t>OPSP-VAD-0135-2023</t>
  </si>
  <si>
    <t>CRISTIAN ALEXIS ORTIZ BERMUDEZ</t>
  </si>
  <si>
    <t xml:space="preserve">LA PRESENTE ORDEN TIENE POR OBJETO: 1. APOYAR LA PLANEACIÓN Y DESARROLLO DE ESTRATEGIAS PARA OFERTAR LOS CURSOS DE FORMACIÓN EN IDIOMAS. 2. DISEÑAR EL CRONOGRAMA DE PROMOCIÓN PARA CURSOS DE FORMACIÓN EN IDIOMAS. 3. APOYAR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CENTRO DE PLURILINGÜISMO. 8. DISEÑAR PLANES DE ACCIÓN PARA LA GESTIÓN DE RECURSOS. 9. ELABORAR INFORMES; PLANES DE ACCIÓN; PRESUPUESTOS. </t>
  </si>
  <si>
    <t>https://community.secop.gov.co/Public/Tendering/OpportunityDetail/Index?noticeUID=CO1.NTC.3883730&amp;isFromPublicArea=True&amp;isModal=true&amp;asPopupView=true</t>
  </si>
  <si>
    <t>OPSP-VAD-0136-2023</t>
  </si>
  <si>
    <t>DANIELA ANDREA SOLANO DIAZ</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</si>
  <si>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t>
  </si>
  <si>
    <t>https://community.secop.gov.co/Public/Tendering/OpportunityDetail/Index?noticeUID=CO1.NTC.3883732&amp;isFromPublicArea=True&amp;isModal=true&amp;asPopupView=true</t>
  </si>
  <si>
    <t>OPSP-VAD-0137-2023</t>
  </si>
  <si>
    <t>EDGARDO RAFAEL QUINTERO GUERRA</t>
  </si>
  <si>
    <t xml:space="preserve">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t>
  </si>
  <si>
    <t>https://community.secop.gov.co/Public/Tendering/OpportunityDetail/Index?noticeUID=CO1.NTC.3883563&amp;isFromPublicArea=True&amp;isModal=true&amp;asPopupView=true</t>
  </si>
  <si>
    <t>OPSP-VAD-0138-2023</t>
  </si>
  <si>
    <t>ELIANA MARGARITA GARCIA LOPEZ</t>
  </si>
  <si>
    <t xml:space="preserve">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CARACTERIZACIÓN DE LOS ESTUDIANTES QUE REALICEN READMISIÓN A LOS DISTINTOS PROGRAMAS ACADÉMICOS. 8. APOYAR EN LA ATENCIÓN, SEGUIMIENTO Y CONTROL A TRAVÉS DE MEDIOS TECNOLÓGICOS, A LA COMUNIDAD UNIVERSITARIA QUE LO REQUIERA DE ACUERDO A SU ESPECIALIDAD. 9. APOYAR EN LA REALIZACIÓN DE LAS VISITAS DOMICILIARIAS QUE SE REQUIERAN EN EL MARCO DEL PROCESO DE ADMISIÓN Y DURANTE EL PROCESO DE CAMBIO DE ESTRATO SOCIOECONÓMICO. 10. APOYAR AL SUPERVISOR EN LA ACTUALIZACIÓN DEL INVENTARIO DE LOS EQUIPOS E INSUMOS DE OFICINA Y GARANTIZAR EL BUEN USO DE LOS MISMOS. 11. APOYAR EN EL PROCESO DE SUPERVISIÓN EN LOS CONTRATOS RELACIONADOS CON EL ÁREA DE SALUD DE BIENESTAR UNIVERSITARIO. </t>
  </si>
  <si>
    <t>https://community.secop.gov.co/Public/Tendering/OpportunityDetail/Index?noticeUID=CO1.NTC.3883915&amp;isFromPublicArea=True&amp;isModal=true&amp;asPopupView=true</t>
  </si>
  <si>
    <t>OPSP-VAD-0139-2023</t>
  </si>
  <si>
    <t>ELKIN DE JESUS VELASQUEZ POLO</t>
  </si>
  <si>
    <t xml:space="preserve">LA PRESENTE ORDEN TIENE POR OBJETO: 1. APOYAR EN EL AJUSTE DE COMPONENTES SOFTWARE EN NETCORE, JAVASCRIPT, JAVA, HACIENDO USO DE PATRONES DE DISEÑO EN EL SISTEMA DE REGISTRO Y CONTROL ACADÉMICO. 2. APOYAR EN LA IMPLEMENTACIÓN DE PRINCIPIOS SOLID EN EL SISTEMA DE REGISTRO ACADÉMICO 3. ASESORAR AL DIRECTOR DE AYRE EN EL MANTENIMIENTO Y DESARROLLO DE SERVICIOS WEB 4. APOYAR EN LOS PROCESOS DE MIGRACIÓN DE DATOS PARA EL PROCESO DE CARGUE Y TRANSFORMACIÓN DE DATOS EN EL NUEVO SERVICIO DE MATRÍCULA ACADÉMICA 5. APOYAR EN EL PROCESO DE OPTIMIZACIÓN DE SENTENCIAS PLSQL EN ORACLE. </t>
  </si>
  <si>
    <t>https://community.secop.gov.co/Public/Tendering/OpportunityDetail/Index?noticeUID=CO1.NTC.3883566&amp;isFromPublicArea=True&amp;isModal=true&amp;asPopupView=true</t>
  </si>
  <si>
    <t>OAG-VAD-0140-2023</t>
  </si>
  <si>
    <t>ENDER SABEDIT HUERTAS ROBLES</t>
  </si>
  <si>
    <t xml:space="preserve">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t>
  </si>
  <si>
    <t>https://community.secop.gov.co/Public/Tendering/OpportunityDetail/Index?noticeUID=CO1.NTC.3883918&amp;isFromPublicArea=True&amp;isModal=true&amp;asPopupView=true</t>
  </si>
  <si>
    <t>OPSP-VAD-0141-2023</t>
  </si>
  <si>
    <t>ESPERANZA MOSQUERA MATURANA</t>
  </si>
  <si>
    <t xml:space="preserve">LA PRESENTE ORDEN TIENE POR OBJETO: 1. APOYAR EN EL DESARROLLO DE LAS ACTIVIDADES RELACIONADAS CON LOS PROCEDIMIENTOS GA-P21 -DESARROLLO DE LAS PRÁCTICAS DE CAMPO DE LOS PROGRAMAS DE PREGRADO EN EL PERÍODO ACADÉMICO 2023-1. 2. REVISAR LAS ACTAS DE VINCULACIÓN, ADICIÓN, DISMINUCIÓN Y/O MODIFICATORIOS DE CÁTEDRA DEL PERIODO ACADÉMICO. 3. APOYAR EN LA CONSOLIDACIÓN, GESTIÓN DE RESERVAS DE TIQUETES SOLICITADAS POR LOS DIFERENTES PROGRAMAS DE PREGRADO EN EL PERÍODO ACADÉMICO 2023-1 4. APOYAR EN LA CONSOLIDACIÓN, GESTIÓN DE RESERVAS DE HOTELES SOLICITADAS POR LOS DIFERENTES PROGRAMAS DE PREGRADO EN EL PERÍODO ACADÉMICO 2023-1. 5. APOYAR EN LAS ACTIVIDADES DEL PROCESO DE ORGANIZACIÓN DE CONVOCATORIAS, SELECCIÓN, SEGUIMIENTO DEL PROGRAMA DE MONITORIAS ACADÉMICAS 6. APOYAR EN EL SEGUIMIENTO A LOS TRÁMITES DE PAGO ANTE LAS OFICINAS DE PRESUPUESTO Y CONTABILIDAD, EN LO QUE REFIERE A ASUNTOS Y ACTIVIDADES ACADÉMICAS. 7. APOYAR EN EL DILIGENCIAMIENTO DE INFORMES PERIÓDICOS REQUERIDOS POR ENTES EXTERNOS Y OTRAS DEPENDENCIAS DE LA INSTITUCIÓN 8. REALIZAR INFORMES PERIÓDICOS DERIVADOS DE LAS ACTIVIDADES CONTRACTUALES. </t>
  </si>
  <si>
    <t>https://community.secop.gov.co/Public/Tendering/OpportunityDetail/Index?noticeUID=CO1.NTC.3883569&amp;isFromPublicArea=True&amp;isModal=true&amp;asPopupView=true</t>
  </si>
  <si>
    <t>OAG-VAD-0142-2023</t>
  </si>
  <si>
    <t>EVERT SEGUNDO CHARRIS GRANADOS</t>
  </si>
  <si>
    <t>https://community.secop.gov.co/Public/Tendering/OpportunityDetail/Index?noticeUID=CO1.NTC.3883920&amp;isFromPublicArea=True&amp;isModal=true&amp;asPopupView=true</t>
  </si>
  <si>
    <t>OPSP-VAD-0143-2023</t>
  </si>
  <si>
    <t>FABIO ANDRES FERNANDEZ PINTO</t>
  </si>
  <si>
    <t xml:space="preserve">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t>
  </si>
  <si>
    <t>https://community.secop.gov.co/Public/Tendering/OpportunityDetail/Index?noticeUID=CO1.NTC.3883834&amp;isFromPublicArea=True&amp;isModal=true&amp;asPopupView=true</t>
  </si>
  <si>
    <t>OAG-VAD-0144-2023</t>
  </si>
  <si>
    <t>FANNEDIS FERNANDEZ JARABA</t>
  </si>
  <si>
    <t xml:space="preserve">LA PRESENTE ORDEN TIENE POR OBJETO: 1. APOYAR LA ATENCIÓN AL PÚBLICO EN GENERAL 2. APOYAR LA EXPEDICIÓN DE PAZ Y SALVOS 3.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ELABORAR LAS CUENTAS POR COBRAR POR CONCEPTO DE CONVENIOS, CONTRATOS Y TRANSFERENCIAS. 7. APOYAR EN EL ENVIÓ POR CORREO CERTIFICADO LAS CUENTAS DE COBRO 8. APOYAR EN EL ENVIÓ DE DEUDA A LOS CORREOS ELECTRÓNICOS DE LOS DEUDORES 9. APOYAR EN LA REALIZACIÓN DE LLAMADAS TELEFÓNICAS GESTIONANDO EL COBRO DE LAS DEUDAS RELACIONADAS CON LAS CUENTAS POR COBRAR POR VENTA DE SERVICIO, CONVENIOS Y ARRIENDOS 10. APOYAR EN LA ELABORACIÓN DE INFORMES CON RESPECTO A LAS CUENTAS POR COBRAR. </t>
  </si>
  <si>
    <t>https://community.secop.gov.co/Public/Tendering/OpportunityDetail/Index?noticeUID=CO1.NTC.3883835&amp;isFromPublicArea=True&amp;isModal=true&amp;asPopupView=true</t>
  </si>
  <si>
    <t>OPSP-VAD-0145-2023</t>
  </si>
  <si>
    <t>FELIX ARTURO LOBO CASTRO</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</si>
  <si>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DE LA BASE DE DATOS DE CRÉDITOS. 6. DESARROLLAR E IMPLEMENTAR TECNOLOGÍAS DE INFORMACIÓN TENDIENTES A LA RECUPERACIÓN DE CARTERA. 7.APLICACIÓN DE ENCUESTAS DE SATISFACCIÓN. </t>
  </si>
  <si>
    <t>https://community.secop.gov.co/Public/Tendering/OpportunityDetail/Index?noticeUID=CO1.NTC.3883836&amp;isFromPublicArea=True&amp;isModal=true&amp;asPopupView=true</t>
  </si>
  <si>
    <t>OPSP-VAD-0146-2023</t>
  </si>
  <si>
    <t>FLAVIA KALINA MARRIAGA OLIVEROS</t>
  </si>
  <si>
    <t xml:space="preserve">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t>
  </si>
  <si>
    <t>https://community.secop.gov.co/Public/Tendering/OpportunityDetail/Index?noticeUID=CO1.NTC.3883837&amp;isFromPublicArea=True&amp;isModal=true&amp;asPopupView=true</t>
  </si>
  <si>
    <t>OAG-VAD-0147-2023</t>
  </si>
  <si>
    <t>GLORIA INES FLOREZ FONTALVO</t>
  </si>
  <si>
    <t xml:space="preserve">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RELACIONAR Y ENTREGAR DOCUMENTACIÓN PARA EL ARCHIVO DE GESTIÓN. 6. APLICAR ENCUESTAS DE SATISFACCIÓN. 7. APOYAR EN EL ENVÍO DE DEUDA A LOS CORREOS ELECTRÓNICOS DE LOS DEUDORES Y CODEUDORES. 8. APOYAR EN LA REALIZACIÓN DE LLAMADAS TELEFÓNICAS GESTIONANDO EL COBRO DE LAS DEUDAS DE CRÉDITOS CORTO PLAZO QUE TIENE LOS ESTUDIANTES DE LAS DIFERENTES, MODALIDADES (PRESENCIAL, IDEA, POSGRADOS Y DIPLOMADOS). 9. LLEVAR REPORTES ESTADÍSTICOS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t>
  </si>
  <si>
    <t>https://community.secop.gov.co/Public/Tendering/OpportunityDetail/Index?noticeUID=CO1.NTC.3883838&amp;isFromPublicArea=True&amp;isModal=true&amp;asPopupView=true</t>
  </si>
  <si>
    <t>OPSP-VAD-0148-2023</t>
  </si>
  <si>
    <t>GUSTAVO ANTONIO MUÑOZ CONTRERAS</t>
  </si>
  <si>
    <t xml:space="preserve">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COORDINAR 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EN EL ÁREA DE DEPORTES DE LA DIRECCIÓN DE BIENESTAR UNIVERSITARIO. </t>
  </si>
  <si>
    <t>https://community.secop.gov.co/Public/Tendering/OpportunityDetail/Index?noticeUID=CO1.NTC.3883839&amp;isFromPublicArea=True&amp;isModal=true&amp;asPopupView=true</t>
  </si>
  <si>
    <t>OAG-VAD-0149-2023</t>
  </si>
  <si>
    <t>HECTOR MARIO MOLINA RODRIGUEZ</t>
  </si>
  <si>
    <t xml:space="preserve">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TRAMITAR REEMBOLSO, CRUCES DE CUENTAS Y RE LIQUIDACIONES DE DEUDAS ESTUDIANTES DE ICETEX. 7.  APOYAR EN LA ORGANIZACIÓN, RELACIONAR Y ENTREGAR DOCUMENTACIÓN PARA EL ARCHIVO DE GESTIÓN. 8. APOYAR EN EL TRAMITE Y RESPUESTA A LAS SOLICITUDES PRESENTADAS POR LOS ESTUDIANTES. 9. APLICAR ENCUESTAS DE SATISFACCIÓN. 10 APOYAR EN EL TRAMITE A LAS SOLICITUDES (COMUNICACIÓN INTERNA Y CORREO ELECTRÓNICOS) DE LA POBLACIÓN DE ESTUDIANTES DE ICETEX. 11. APOYAR EN EL SEGUIMIENTO ACTA DE LIQUIDACIÓN DEL 7 DE FEBRERO DE 2006 DEL CONVENIO 12-0307 SUSCRITO ENTRE LA UNIVERSIDAD DEL MAGDALENA Y EL INSTITUTO COLOMBIANO DE CRÉDITO EDUCATIVO Y ESTUDIOS TÉCNICOS EN EL EXTERIOR, MARIANO OSPINA PÉREZ – ICETEX CÓDIGO 12-0213. </t>
  </si>
  <si>
    <t>https://community.secop.gov.co/Public/Tendering/OpportunityDetail/Index?noticeUID=CO1.NTC.3883841&amp;isFromPublicArea=True&amp;isModal=true&amp;asPopupView=true</t>
  </si>
  <si>
    <t>OAG-VAD-0150-2023</t>
  </si>
  <si>
    <t>HERNANDO JUNIOR BRAVO LLANOS</t>
  </si>
  <si>
    <t>https://community.secop.gov.co/Public/Tendering/OpportunityDetail/Index?noticeUID=CO1.NTC.3883842&amp;isFromPublicArea=True&amp;isModal=true&amp;asPopupView=true</t>
  </si>
  <si>
    <t>OPSP-VAD-0151-2023</t>
  </si>
  <si>
    <t>ISAAC DE JESUS PALACIO FRIAS</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</si>
  <si>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t>
  </si>
  <si>
    <t>https://community.secop.gov.co/Public/Tendering/OpportunityDetail/Index?noticeUID=CO1.NTC.3883843&amp;isFromPublicArea=True&amp;isModal=true&amp;asPopupView=true</t>
  </si>
  <si>
    <t>OPSP-VAD-0152-2023</t>
  </si>
  <si>
    <t>ISABEL ROSARIO CASTAÑEDA DE CHARRIS</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</si>
  <si>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8. RENDIR INFORMES MENSUALES, SOBRE LAS ACTIVIDADES DESARROLLADAS, EN CUMPLIMIENTO DE LA PRESENTE ORDEN DE PRESTACIÓN DE SERVICIOS. </t>
  </si>
  <si>
    <t>https://community.secop.gov.co/Public/Tendering/OpportunityDetail/Index?noticeUID=CO1.NTC.3883844&amp;isFromPublicArea=True&amp;isModal=true&amp;asPopupView=true</t>
  </si>
  <si>
    <t>OAG-VAD-0153-2023</t>
  </si>
  <si>
    <t>JEEZETH MILENA PERTUZ TAIBEL</t>
  </si>
  <si>
    <t xml:space="preserve">LA PRESENTE ORDEN TIENE POR OBJETO: 1. APOYAR EN LA ORGANIZACIÓN DE LOS EXPEDIENTES QUE LE SEAN ASIGNADOS, DE ACUERDO CON LOS PROCEDIMIENTOS Y DIRECTRICES INSTITUCIONALES. 2. APOYAR LA ELABORACIÓN DE INVENTARIOS DOCUMENTALES DE LOS ARCHIVOS QUE LES SEAN ASIGNADOS. 3. APOYAR LAS ACTIVIDADES DE REPROGRAFÍA QUE SEAN ESTABLECIDAS. </t>
  </si>
  <si>
    <t>https://community.secop.gov.co/Public/Tendering/OpportunityDetail/Index?noticeUID=CO1.NTC.3883845&amp;isFromPublicArea=True&amp;isModal=true&amp;asPopupView=true</t>
  </si>
  <si>
    <t>OPSP-VAD-0154-2023</t>
  </si>
  <si>
    <t>JENNY FERNANDA TORRES BRAVO</t>
  </si>
  <si>
    <t xml:space="preserve">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A COORDINAR EL CARGUE, REGISTRO EN PLATAFORMA Y TABULACIÓN DE LAS ENCUESTAS, AUTOEVALUACIONES, Y PERCEPCIONES DERIVADAS DE LOS PROCESOS DE ACREDITACIONES DE LOS PROGRAMAS Y FACULTADES. </t>
  </si>
  <si>
    <t>https://community.secop.gov.co/Public/Tendering/OpportunityDetail/Index?noticeUID=CO1.NTC.3883846&amp;isFromPublicArea=True&amp;isModal=true&amp;asPopupView=true</t>
  </si>
  <si>
    <t>OPSP-VAD-0155-2023</t>
  </si>
  <si>
    <t>JOHAN DAVID OLAYA MERCADO</t>
  </si>
  <si>
    <t xml:space="preserve">LA PRESENTE ORDEN TIENE POR OBJETO: 1. REALIZAR SEGUIMIENTO AL DESARROLLO DE LAS PRÁCTICAS DE FORMATIVAS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t>
  </si>
  <si>
    <t>https://community.secop.gov.co/Public/Tendering/OpportunityDetail/Index?noticeUID=CO1.NTC.3883847&amp;isFromPublicArea=True&amp;isModal=true&amp;asPopupView=true</t>
  </si>
  <si>
    <t>OAG-VAD-0156-2023</t>
  </si>
  <si>
    <t>JOHN JAIRO DIAZ RINCON</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</si>
  <si>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</si>
  <si>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https://community.secop.gov.co/Public/Tendering/OpportunityDetail/Index?noticeUID=CO1.NTC.3883848&amp;isFromPublicArea=True&amp;isModal=true&amp;asPopupView=true</t>
  </si>
  <si>
    <t>OPSP-VAD-0157-2023</t>
  </si>
  <si>
    <t>JUAN CARLOS BERNIER TAPIA</t>
  </si>
  <si>
    <t xml:space="preserve">LA PRESENTE ORDEN TIENE POR OBJETO: 1. APOYAR EN EL SEGUIMIENTO DE LOS RECAUDOS DE LAS PRINCIPALES FUENTES DE FINANCIACIÓN DEL PRESUPUESTO DE LA INSTITUCIÓN. 2. SOLICITAR AL GRUPO DE PRESUPUESTO LOS INFORMES DE EJECUCIONES PRESUPUESTALES DE INGRESOS Y EGRESOS ELABORADOS TRIMESTRALMENTE PARA ENVIARLOS A LA OFICINA ASESORA DE PLANEACIÓN PARA SU PUBLICACIÓN EN LA PÁGINA DE TRANSPARENCIA Y ACCESO A INFORMACIÓN PÚBLICA. 3. SOLICITAR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APOYAR EN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t>
  </si>
  <si>
    <t>https://community.secop.gov.co/Public/Tendering/OpportunityDetail/Index?noticeUID=CO1.NTC.3883849&amp;isFromPublicArea=True&amp;isModal=true&amp;asPopupView=true</t>
  </si>
  <si>
    <t>OAG-VAD-0158-2023</t>
  </si>
  <si>
    <t>LEONARDO DE JESUS LIÑAN MARQUEZ</t>
  </si>
  <si>
    <t xml:space="preserve">LA PRESENTE ORDEN TIENE POR OBJETO: 1. APOYAR EN LA TOMA FÍSICA DE LOS INVENTARIOS POR DEPENDENCIA.2 APOYAR EN EL DISEÑO DEL SISTEMA DEL CONTROL DE BIENES. 3. APOYAR EN LOS PROCESOS DE RECEPCIÓN, CODIFICACIÓN Y ALMACENAMIENTO DE LOS BIENES. 4. APOYAR EN LA CREACIÓN DE LAS BASES DE DATOS DE LOS BIENES. 5 APOYAR EN LOS PROCESOS DE ENTREGA DE BIENES DE DEVOLUTIVOS.6. APOYAR EN LA CONSTRUCCIÓN DE REPORTES EN POWER BI PARA EL ANÁLISIS DE DATOS EN LA DEPENDENCIA. 7. APOYAR EN LOS ACTIVIDADES RELACIONADAS CON LA BAJAS DE LOS BIENES DEVOLUTIVOS. </t>
  </si>
  <si>
    <t>https://community.secop.gov.co/Public/Tendering/OpportunityDetail/Index?noticeUID=CO1.NTC.3883850&amp;isFromPublicArea=True&amp;isModal=true&amp;asPopupView=true</t>
  </si>
  <si>
    <t>OPSP-VAD-0159-2023</t>
  </si>
  <si>
    <t>LEYDI CLARET PATIÑO AFANADOR</t>
  </si>
  <si>
    <t xml:space="preserve">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t>
  </si>
  <si>
    <t>https://community.secop.gov.co/Public/Tendering/OpportunityDetail/Index?noticeUID=CO1.NTC.3883851&amp;isFromPublicArea=True&amp;isModal=true&amp;asPopupView=true</t>
  </si>
  <si>
    <t>OPSP-VAD-0160-2023</t>
  </si>
  <si>
    <t>LIANA PATRICIA MACHADO SANABRIA</t>
  </si>
  <si>
    <t xml:space="preserve">LA PRESENTE ORDEN TIENE POR OBJETO: 1. APOYAR EN EL MANTENIMIENTO Y MEJORA DE LOS PROCEDIMIENTOS, GUÍAS Y DOCUMENTACIÓN DEL PROCESO DE ACREDITACIÓN DENTRO DEL SISTEMA DE GESTIÓN INSTITUCIONAL INTEGRAL. 2. APOYAR EN LOS PROCESOS DE AUDITORÍA INTERNA Y AUDITORÍA EXTERNA. 3. REALIZAR LA MEDICIÓN Y SATISFACCIÓN DEL USUARIO A TRAVÉS DE ENCUESTAS, INDICADORES Y OTRAS HERRAMIENTAS DE SEGUIMIENTO AL PROCESO DE ACREDITACIÓN. 4. APOYAR EN EL SEGUIMIENTO DE LOS INDICADORES DE LOS PROYECTOS DEL PLAN DE ACCIÓN. 5. APOYAR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7. APOYAR EN EL SEGUIMIENTO DE LOS INDICADORES DE LOS PROYECTOS DEL PLAN DE ACCIÓN. 8. APOYAR LOS PROCESOS DE FOCALIZACIÓN DE PROGRAMAS ACADÉMICOS PARA ACREDITACIÓN DE ALTA CALIDAD. </t>
  </si>
  <si>
    <t>https://community.secop.gov.co/Public/Tendering/OpportunityDetail/Index?noticeUID=CO1.NTC.3883530&amp;isFromPublicArea=True&amp;isModal=true&amp;asPopupView=true</t>
  </si>
  <si>
    <t>OPSP-VAD-0161-2023</t>
  </si>
  <si>
    <t>LORENNI JOHANA AMAYA ZUÑIGA</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</si>
  <si>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LAS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</si>
  <si>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https://community.secop.gov.co/Public/Tendering/OpportunityDetail/Index?noticeUID=CO1.NTC.3883532&amp;isFromPublicArea=True&amp;isModal=true&amp;asPopupView=true</t>
  </si>
  <si>
    <t>OPSP-VAD-0162-2023</t>
  </si>
  <si>
    <t>LUIS ALBERTO AARON VILORIA</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</si>
  <si>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ORGANIZACION, RELACIONAR Y ENTREGAR DOCUMENTACIÓN PARA EL ARCHIVO DE GESTIÓN. 5. APOYAR EL ENVIÓ DE NOTIFICACIÓN DE DEUDA A LOS CORREOS ELECTRÓNICOS DE LOS DEUDORES Y CODEUDORES. 6. APOYAR EN LA REALIZACIÓN DE LAS LLAMADAS TELEFÓNICAS GESTIONANDO EL COBRO DE LAS DEUDAS DE CRÉDITOS CORTO PLAZO QUE TIENEN LOS ESTUDIANTES DE LAS DIFERENTES MODALIDADES (PRESENCIAL, IDEA, POSGRADOS Y DIPLOMADOS). 7. APOYAR EL CONTROL DE LAS LLAMADAS DE GESTIÓN DE COBRO REALIZADAS. 8. REALIZAR MENSUALMENTE INFORME DE EFECTIVIDAD DEL PROCESO DE GESTIÓN DE COBRO POR MEDIO DE LLAMADAS TELEFÓNICAS REALIZADAS. 9. APLICAR ENCUESTA DE SATISFACCIÓN. </t>
  </si>
  <si>
    <t>https://community.secop.gov.co/Public/Tendering/OpportunityDetail/Index?noticeUID=CO1.NTC.3883534&amp;isFromPublicArea=True&amp;isModal=true&amp;asPopupView=true</t>
  </si>
  <si>
    <t>OPSP-VAD-0163-2023</t>
  </si>
  <si>
    <t>LUIS FELIPE FUENTES MONTES</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</si>
  <si>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t>
  </si>
  <si>
    <t>https://community.secop.gov.co/Public/Tendering/OpportunityDetail/Index?noticeUID=CO1.NTC.3883538&amp;isFromPublicArea=True&amp;isModal=true&amp;asPopupView=true</t>
  </si>
  <si>
    <t>OAG-VAD-0164-2023</t>
  </si>
  <si>
    <t>MARIA CONCEPCION PINEDO MURGAS</t>
  </si>
  <si>
    <t xml:space="preserve">LA PRESENTE ORDEN TIENE POR OBJETO: 1. APOYAR EN LA ATENCIÓN DE LLAMADAS TELEFÓNICAS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t>
  </si>
  <si>
    <t>https://community.secop.gov.co/Public/Tendering/OpportunityDetail/Index?noticeUID=CO1.NTC.3883543&amp;isFromPublicArea=True&amp;isModal=true&amp;asPopupView=true</t>
  </si>
  <si>
    <t>OAG-VAD-0165-2023</t>
  </si>
  <si>
    <t>MARIA DE JESUS GALINDO VILLALOBOS</t>
  </si>
  <si>
    <t xml:space="preserve">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ELABORAR Y ACTUALIZAR BASE DE DATOS DE DOCENTES CATEDRÁTICOS DEL CENTRO DE POSGRADOS Y FACULTADES. 5. APOYAR EN EL SEGUIMIENTO A LAS BONIFICACIONES NO CONSTITUTIVAS DE DOCENTES DE PLANTA, OCASIONALES Y EMPLEADOS ADMINISTRATIVOS. 6.  APOYAR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t>
  </si>
  <si>
    <t>https://community.secop.gov.co/Public/Tendering/OpportunityDetail/Index?noticeUID=CO1.NTC.3883388&amp;isFromPublicArea=True&amp;isModal=true&amp;asPopupView=true</t>
  </si>
  <si>
    <t>OPSP-VAD-0166-2023</t>
  </si>
  <si>
    <t>MARIA DEL CARMEN PINZON MAHECHA</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</si>
  <si>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</si>
  <si>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https://community.secop.gov.co/Public/Tendering/OpportunityDetail/Index?noticeUID=CO1.NTC.3883390&amp;isFromPublicArea=True&amp;isModal=true&amp;asPopupView=true</t>
  </si>
  <si>
    <t>OPSP-VAD-0167-2023</t>
  </si>
  <si>
    <t>MARIA JOSE MEYER MUGNO</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</si>
  <si>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3. APOYAR EN LA REVISIÓN, ELABORACIÓN Y VALIDACIÓN DE LOS DOCUMENTOS PRECONTRACTUALES Y CONTRACTUALES DE LOS CONTRATOS ADELANTADOS POR LA VICERRECTORÍA ACADÉMICA DE CONFORMIDAD CON EL ESTATUTO DE CONTRATACIÓN DE LA INSTITUCIÓN. 4. APOYAR CON LA REDACCIÓN DE LAS ACTAS DE INICIO, SUSPENSIÓN, REINICIO, ADICIÓN EN VALOR, ADICIÓN EN PLAZO, ADICIÓN EN PLAZO Y VALOR U OTRO SÍ MODIFICATORIO, Y/O TERMINACIÓN DE LAS ÓRDENES DE PROVEEDORES.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t>
  </si>
  <si>
    <t>https://community.secop.gov.co/Public/Tendering/OpportunityDetail/Index?noticeUID=CO1.NTC.3883398&amp;isFromPublicArea=True&amp;isModal=true&amp;asPopupView=true</t>
  </si>
  <si>
    <t>OPSP-VAD-0168-2023</t>
  </si>
  <si>
    <t>MARIELA FERMINA DE LA OSSA DE MERCADO</t>
  </si>
  <si>
    <t>https://community.secop.gov.co/Public/Tendering/OpportunityDetail/Index?noticeUID=CO1.NTC.3883396&amp;isFromPublicArea=True&amp;isModal=true&amp;asPopupView=true</t>
  </si>
  <si>
    <t>OAG-VAD-0169-2023</t>
  </si>
  <si>
    <t>MARIO ANDRES NAVARRO TANO</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</si>
  <si>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LAS ACTIVIDADES DE CIERRE. 7. APOYAR AL PROFESIONAL ESPECIALIZADO DEL GRUPO DE CONTABILIDAD EN LA CREACIÓN DE LOS USUARIOS PERFIL PRESUPUESTAL UNIVERSIDADES Y PERFIL TESORERO UNIVERSIDADES DENTRO DEL SIIF NACION. </t>
  </si>
  <si>
    <t>https://community.secop.gov.co/Public/Tendering/OpportunityDetail/Index?noticeUID=CO1.NTC.3883549&amp;isFromPublicArea=True&amp;isModal=true&amp;asPopupView=true</t>
  </si>
  <si>
    <t>OPSP-VAD-0170-2023</t>
  </si>
  <si>
    <t>MARLA LUCIA MAESTRE MEYER</t>
  </si>
  <si>
    <t xml:space="preserve">LA PRESENTE ORDEN TIENE POR OBJETO: 1. APOYAR EN LA ELABORACIÓN DE PROYECTOS DE COOPERACIÓN INTERNACIONAL EN EDUCACIÓN SUPERIOR. 2. APOYAR EN LA COORDINACIÓN DE PROYECTOS DE COOPERACIÓN INTERNACIONAL EN EDUCACIÓN SUPERIOR 3. APOYAR LOS PROCESOS DE GESTIÓN DE LA CALIDAD DE LA OFICINA DE RELACIONES INTERNACIONALES 4. APOYAR EN EL DESARROLLO DE AGENDAS DE COLABORACIÓN CON INSTITUCIONES INTERNACIONALES. 5. APOYAR EN LA ESTRATEGIA DE MOVILIZACIÓN DE RECURSOS INTERNACIONALES. </t>
  </si>
  <si>
    <t>https://community.secop.gov.co/Public/Tendering/OpportunityDetail/Index?noticeUID=CO1.NTC.3883902&amp;isFromPublicArea=True&amp;isModal=true&amp;asPopupView=true</t>
  </si>
  <si>
    <t>OPSP-VAD-0171-2023</t>
  </si>
  <si>
    <t>MARTA CRISTINA MEJIA SANCHEZ</t>
  </si>
  <si>
    <t xml:space="preserve">LA PRESENTE ORDEN TIENE POR OBJETO: 1. APOYAR A LA DIRECCIÓN CURRICULAR Y DE DOCENCIA DE LA VICERRECTORÍA ACADÉMICA, EN LO RELACIONADO CON LOS PROCEDIMIENTOS GA-P09 "PROCEDIMIENTO DE VINCULACIÓN DOCENTE HORA CATEDRA" Y GA-P015 "PROCEDIMIENTO PARA REPORTE DE NOVEDADES AL ACTA DE VINCULACIÓN DE DOCENTES CATEDRÁTICOS", A PARTIR DEL DESARROLLO DE LAS SIGUIENTES ACTIVIDADES: A) APOYAR EN LA CONSOLIDACIÓN DE INFORMACIÓN BASE DE LAS FUENTES SIARE, CIARP Y SOLICITUDES ESPECÍFICAS DE FACULTADES, DEPARTAMENTO Y/O CENTRO, PARA LA VINCULACIÓN DE DOCENTES HORA CATEDRA. B) APOYAR EN LA PROYECCIÓN DE COSTOS PARA LA ELABORACIÓN DE PRESUPUESTOS Y REALIZACIÓN DE TRÁMITES ANTE LA OFICINA DE PRESUPUESTO. C) APOYAR EN LA ELABORACIÓN Y SEGUIMIENTO A TRÁMITE DE RESOLUCIONES, ACTAS DE VINCULACIÓN, ADICIÓN, DISMINUCIÓN Y/O MODIFICATORIOS DE CÁTEDRA DEL PERIODO ACADÉMICO. D) APOYAR EN LA ATENCIÓN A DOCENTES CATEDRÁTICOS, COORDINACIONES ACADÉMICAS Y DIRECCIONES DE PROGRAMA QUE REQUIEREN INFORMACIÓN EN TEMAS RELACIONADOS CON ADICIONES, DISMINUCIONES Y/O MODIFICATORIOS EN EL PERIODO. 2. APOYAR A LA DIRECCIÓN CURRICULAR Y DE DOCENCIA DE LA VICERRECTORÍA ACADÉMICA, EN LO RELACIONADO CON EL PROCEDIMIENTO GA-P21- “PROCEDIMIENTO PARA LA PLANEACIÓN, GESTIÓN Y DESARROLLO DE LAS PRÁCTICAS DE CAMPO DE LOS PROGRAMAS DE PREGRADO”, A PARTIR DEL DESARROLLO DE LAS SIGUIENTES ACTIVIDADES: A)APOYAR EN LA CONSOLIDACIÓN Y HACER SEGUIMIENTO DE REQUERIMIENTOS FINANCIEROS DE LOS PROGRAMAS, DEPARTAMENTO Y/O CENTRO B) APOYAR EN EL ACOMPAÑAMIENTO A LOS PROGRAMAS, DEPARTAMENTO Y/O CENTRO EN LOS TRÁMITES PRESUPUESTALES A QUE HAYA LUGAR. 3. APOYAR EN EL DESARROLLO DE LAS ACTIVIDADES DE LA VICERRECTORÍA ACADÉMICA, RELACIONADAS CON: A) APOYAR EN LA ELABORACIÓN DE RESOLUCIONES. B) APOYAR EN EL SEGUIMIENTO A LOS TRÁMITES DE PAGO ANTE LAS OFICINAS DE PRESUPUESTO Y CONTABILIDAD, EN LO QUE REFIERE A ASUNTOS Y ACTIVIDADES ACADÉMICAS. C) APOYAR EN EL DILIGENCIAMIENTO DE INFORMES PERIÓDICOS REQUERIDOS POR ENTES EXTERNOS (DANE, SNIES). 4) REALIZAR INFORMES PERIÓDICOS DERIVADOS DE LAS ACTIVIDADES CONTRACTUALES. </t>
  </si>
  <si>
    <t>LEYNIN ESTHER CAAMAÑO ROCHA</t>
  </si>
  <si>
    <t>https://community.secop.gov.co/Public/Tendering/OpportunityDetail/Index?noticeUID=CO1.NTC.3883813&amp;isFromPublicArea=True&amp;isModal=true&amp;asPopupView=true</t>
  </si>
  <si>
    <t>OAG-VAD-0172-2023</t>
  </si>
  <si>
    <t>MAXIMILIANO GARCIA TEJEDA</t>
  </si>
  <si>
    <t xml:space="preserve">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LAS ACTIVIDADES RELACIONADAS CON LAS BAJAS DE LOS BIENES DEVOLUTIVOS. </t>
  </si>
  <si>
    <t>https://community.secop.gov.co/Public/Tendering/OpportunityDetail/Index?noticeUID=CO1.NTC.3883612&amp;isFromPublicArea=True&amp;isModal=true&amp;asPopupView=true</t>
  </si>
  <si>
    <t>OPSP-VAD-0173-2023</t>
  </si>
  <si>
    <t>MIGUEL MARIANO TORRALVO PUERTA</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</si>
  <si>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</si>
  <si>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https://community.secop.gov.co/Public/Tendering/OpportunityDetail/Index?noticeUID=CO1.NTC.3883814&amp;isFromPublicArea=True&amp;isModal=true&amp;asPopupView=true</t>
  </si>
  <si>
    <t>OPSP-VAD-0174-2023</t>
  </si>
  <si>
    <t>MILAGROS KAROLINA ALVARADO AVENDAÑO</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</si>
  <si>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</si>
  <si>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https://community.secop.gov.co/Public/Tendering/OpportunityDetail/Index?noticeUID=CO1.NTC.3883819&amp;isFromPublicArea=True&amp;isModal=true&amp;asPopupView=true</t>
  </si>
  <si>
    <t>OAG-VAD-0175-2023</t>
  </si>
  <si>
    <t>MILENA PATRICIA TOVAR LUNA</t>
  </si>
  <si>
    <t xml:space="preserve">LA PRESENTE ORDEN TIENE POR OBJETO: 1. APOYAR EN LA RECEPCIÓN E INGRESO DE PERSONAL A CLÍNICA, ESTO INCLUYE A PACIENTES, DOCENTES, ESTUDIANTES Y PERSONAL DE APOYO. 2. APOYAR LA ENTREGA DE HISTORIAS CLÍNICAS Y REGISTROS 3. MANTENER ORGANIZADO, ACTUALIZADO Y SEGURO 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</si>
  <si>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https://community.secop.gov.co/Public/Tendering/OpportunityDetail/Index?noticeUID=CO1.NTC.3883821&amp;isFromPublicArea=True&amp;isModal=true&amp;asPopupView=true</t>
  </si>
  <si>
    <t>OAG-VAD-0176-2023</t>
  </si>
  <si>
    <t>MONICA MARINA POSADA GUTIERREZ</t>
  </si>
  <si>
    <t xml:space="preserve">LA PRESENTE ORDEN TIENE POR OBJETO: 1. APOYAR LAS ACTIVIDADES DE RECEPCIÓN TELEFÓNICA Y ATENCIÓN PRESENCIAL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</si>
  <si>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https://community.secop.gov.co/Public/Tendering/OpportunityDetail/Index?noticeUID=CO1.NTC.3883731&amp;isFromPublicArea=True&amp;isModal=true&amp;asPopupView=true</t>
  </si>
  <si>
    <t>OPSP-VAD-0177-2023</t>
  </si>
  <si>
    <t>NATALIA RUIZ CAPATAZ</t>
  </si>
  <si>
    <t xml:space="preserve">LA PRESENTE ORDEN TIENE POR OBJETO: 1. APOYAR LA ARTICULACIÓN ENTRE BIENESTAR UNIVERSITARIO Y TODOS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</si>
  <si>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https://community.secop.gov.co/Public/Tendering/OpportunityDetail/Index?noticeUID=CO1.NTC.3883734&amp;isFromPublicArea=True&amp;isModal=true&amp;asPopupView=true</t>
  </si>
  <si>
    <t>OAG-VAD-0178-2023</t>
  </si>
  <si>
    <t>NEVIN ANDRES ROSADO VILLEGAS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</si>
  <si>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MANTENIMIENTO DE EQUIPOS AUDIOVISUALES, INSTALACIÓN Y DESINSTALACIÓN, VERIFICACIÓN DEL ESTADO DE LOS CONECTORES DE LOS VIDEO BEAMS, DE LAS LÍNEAS DE PODER E INTERFACE. 9. APOYAR EN LA ENTREGA AL FINALIZAR LA ORDEN DE SERVICIO DEL INVENTARIO DE LOS EQUIPOS DEL LABORATORIO DETALLANDO EL ESTADO DE LOS MISMOS 10. APOYAR LA RECOLECCIÓN DE INFORMACIÓN DE SATISFACCIÓN DEL SERVICIO. </t>
  </si>
  <si>
    <t>https://community.secop.gov.co/Public/Tendering/OpportunityDetail/Index?noticeUID=CO1.NTC.3883828&amp;isFromPublicArea=True&amp;isModal=true&amp;asPopupView=true</t>
  </si>
  <si>
    <t>OAG-VAD-0179-2023</t>
  </si>
  <si>
    <t>RAFAEL ALBERTO SANCHEZ OVIEDO</t>
  </si>
  <si>
    <t xml:space="preserve">LA PRESENTE ORDEN TIENE POR OBJETO: 1. APOYAR EN EL DESARROLLO DE LAS ACTIVIDADES RELACIONADAS CON LA GESTIÓN ACADÉMICA DE LA DIRECCIÓN CURRICULAR Y DE DOCENCIA EN EL PERIODO ACADÉMICO: A) APOYAR CON LA REVISIÓN Y VALIDACIÓN HOJAS DE VIDA Y DOCUMENTOS PRECONTRACTUALES DE LOS DOCENTES CATEDRÁTICOS EN EL SISTEMA SIGEP, PARA CUMPLIMIENTO CON NORMATIVIDAD NACIONAL, A PARTIR DE: •APOYAR CON LA CONSULTA DEL PERFIL PROFESIONAL DEL DOCENTE CATEDRÁTICO NUEVO Y ANTIGUO •APOYAR CON LA REVISIÓN DE LA DOCUMENTACIÓN PRECONTRACTUAL REGISTRADA Y CARGADA EN EL SISTEMA. •APOYAR CON LA REVISIÓN DE DOCUMENTACIÓN DE TITULACIÓN, EXPERIENCIA LABORAL, PROFESIONAL Y DOCUMENTOS ADICIONALES. •APOYAR CON LA VALIDACIÓN DE LAS HOJAS DE VIDA DE DOCENTES A VINCULAR EN EL PERIODO. B) APOYAR CON LA REVISIÓN Y ELABORACIÓN DE INFORMES PERIÓDICOS DE REPORTES RELACIONADOS CON LA TITULACIÓN DE DOCENTES EXTRAÍDA DEL SIGEP C) APOYAR EN EL CARGUE DE INFORMACIÓN DEL SISTEMA DE INFORMACIÓN DOCENTE. D)APOYAR CON LA ATENCIÓN A DOCENTES QUE REQUIEREN INFORMACIÓN EN TEMAS RELACIONADOS CON APOYO TECNOLÓGICO EN EL DILIGENCIAMIENTO DE LAS HOJAS DE VIDA EN EL SIGEP. E) APOYAR CON LA ELABORACIÓN DE MATERIAL PEDAGÓGICO Y PIEZAS INFORMATIVAS QUE SE REQUIERAN PARA ACTIVIDADES RELACIONADAS CON LOS PROCESOS DE: PLAN DE ACCIÓN CAPACITACIÓN Y CUALIFICACIÓN DOCENTE; PROCESO DE MONITORIAS ACADÉMICAS Y PROCESO DE INDUCCIÓN DOCENTE F. APOYAR EN LA REVISIÓN DE HOJAS DE VIDA PARA REALIZAR RE CATEGORIZACIONES DE DOCENTES CATEDRÁTICOS ANTIGUOS. </t>
  </si>
  <si>
    <t>https://community.secop.gov.co/Public/Tendering/OpportunityDetail/Index?noticeUID=CO1.NTC.3883735&amp;isFromPublicArea=True&amp;isModal=true&amp;asPopupView=true</t>
  </si>
  <si>
    <t>OPSP-VAD-0180-2023</t>
  </si>
  <si>
    <t>RICARDO JAVIER PUPO DIAZ</t>
  </si>
  <si>
    <t xml:space="preserve">LA PRESENTE ORDEN TIENE POR OBJETO: 1. APOYAR A LA VICERRECTORÍA ADMINISTRATIVA EN LA ELABORACIÓN Y PRESENTACIÓN DE INFORMES RELACIONADOS CON LA GESTIÓN ADMINISTRATIVA. 2. APOYAR EN EL DISEÑO, APLICACIÓN Y PROCESAMIENTO DE INDICADORES DE SEGUIMIENTO Y EVALUACIÓN DE LA GESTIÓN Y RESULTADOS INSTITUCIONALES. 3. APOYAR EN LA ORGANIZACIÓN Y SEGUIMIENTO A LA EJECUCIÓN ADMINISTRATIVA DE LOS DISTINTOS PROYECTOS DEL SISTEMA GENERAL DE REGALÍAS EJECUTADOS POR LA UNIVERSIDAD DEL MAGDALENA Y ADMINISTRADOS POR LA VICERRECTORÍA ADMINISTRATIVA. 4. APOYAR EN EL SEGUIMIENTO A LOS PROYECTOS QUE LA VICERRECTORÍA ADMINISTRATIVA ASIGNE A LA DIRECCIÓN ADMINISTRATIVA Y A LA DIRECCIÓN FINANCIERA. 5. APOYAR EN LA COMPILACIÓN, ORGANIZACIÓN Y ENVÍO DE INFORMACIÓN REQUERIDA EN DISTINTAS PLATAFORMAS DE SEGUIMIENTO Y CONTROL DE AVANCES DE LOS PROYECTOS DEL SISTEMA GENERAL DE REGALÍAS. 6. APOYAR EN EL SEGUIMIENTO A LOS PROYECTOS QUE LA VICERRECTORÍA ADMINISTRATIVA ASIGNE A LA DIRECCIÓN ADMINISTRATIVA Y A LA DIRECCIÓN FINANCIERA. </t>
  </si>
  <si>
    <t>https://community.secop.gov.co/Public/Tendering/OpportunityDetail/Index?noticeUID=CO1.NTC.3883830&amp;isFromPublicArea=True&amp;isModal=true&amp;asPopupView=true</t>
  </si>
  <si>
    <t>OPSP-VAD-0181-2023</t>
  </si>
  <si>
    <t>RICARDO JOSE ABELLO ZORRO</t>
  </si>
  <si>
    <t xml:space="preserve">LA PRESENTE ORDEN TIENE POR OBJETO: 1. APOYAR EN LA REVISIÓN Y APROBACIÓN EN LA PLATAFORMA GEDOCO DE LOS DOCUMENTOS NECESARIOS PARA LA GESTIÓN DE ÓRDENES DE SERVICIOS PROFESIONALES Y DE APOYO A LA GESTIÓN. 2. APOYAR EL CARGUE DE INFORMACIÓN PRECONTRACTUAL, CONTRACTUAL Y POSTCONTRACTUAL A LA PLATAFORMA DEL SIA OBSERVA DE LAS ORDENES DE PRESTACIÓN DE SERVICIOS PROFESIONALES Y DE APOYO A LA GESTIÓN DE LA VICERRECTORÍA ADMINISTRATIVA Y LA DIRECCIÓN ADMINISTRATIVA. 3. APOYAR EN LA VERIFICACIÓN DEL CUMPLIMIENTO DE LOS REQUISITOS EN LOS DOCUMENTOS REQUERIDOS PARA LA CELEBRACIÓN DE LAS ÓRDENES DE SERVICIOS PROFESIONALES Y DE APOYO A LA GESTIÓN QUE SUSCRIBA EL VICERRECTOR ADMINISTRATIVO Y EL DIRECTOR ADMINISTRATIVO.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EL VICERRECTOR ADMINISTRATIVO Y EL DIRECTOR ADMINISTRATIVO. 6. APOYAR LA ELABORACIÓN DE CERTIFICADOS CONTRACTUALES SOLICITADOS POR LOS DIFERENTES USUARIOS. 7. RENDIR INFORMES MENSUALES O CUANDO EL SUPERVISOR ASÍ́ LO REQUIERA, SOBRE LAS ACTIVIDADES DESARROLLADAS EN CUMPLIMIENTO DE LA ORDEN DE PRESTACIÓN DE SERVICIOS. </t>
  </si>
  <si>
    <t>https://community.secop.gov.co/Public/Tendering/OpportunityDetail/Index?noticeUID=CO1.NTC.3883736&amp;isFromPublicArea=True&amp;isModal=true&amp;asPopupView=true</t>
  </si>
  <si>
    <t>OPSP-VAD-0182-2023</t>
  </si>
  <si>
    <t>ROSA PAULINA CEBALLOS RIASCOS</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</si>
  <si>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APOYAR A MANTENER ORGANIZADO LOS DOCUMENTOS REQUERIDOS, DE ACUERDO A LOS LINEAMIENTOS DEL GRUPO DE GESTIÓN DOCUMENTAL. 7. RENDIR INFORMES MENSUALES SOBRE LAS ACTIVIDADES DESARROLLADAS, EN CUMPLIMIENTO DE LA PRESENTE ORDEN DE PRESTACIÓN DE SERVICIOS. </t>
  </si>
  <si>
    <t>https://community.secop.gov.co/Public/Tendering/OpportunityDetail/Index?noticeUID=CO1.NTC.3883738&amp;isFromPublicArea=True&amp;isModal=true&amp;asPopupView=true</t>
  </si>
  <si>
    <t>OAG-VAD-0183-2023</t>
  </si>
  <si>
    <t>ROSALBA ESTHER JIMENEZ MOSS</t>
  </si>
  <si>
    <t xml:space="preserve">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</si>
  <si>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https://community.secop.gov.co/Public/Tendering/OpportunityDetail/Index?noticeUID=CO1.NTC.3883743&amp;isFromPublicArea=True&amp;isModal=true&amp;asPopupView=true</t>
  </si>
  <si>
    <t>OPSP-VAD-0184-2023</t>
  </si>
  <si>
    <t>ROSEMBER EMILIO RIVADENEIRA BERMUDEZ</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</si>
  <si>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</si>
  <si>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https://community.secop.gov.co/Public/Tendering/OpportunityDetail/Index?noticeUID=CO1.NTC.3883741&amp;isFromPublicArea=True&amp;isModal=true&amp;asPopupView=true</t>
  </si>
  <si>
    <t>OAG-VAD-0185-2023</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</si>
  <si>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ACTIVIDADES DE REPROGRAFÍA QUE SEAN ESTABLECIDAS. </t>
  </si>
  <si>
    <t>https://community.secop.gov.co/Public/Tendering/OpportunityDetail/Index?noticeUID=CO1.NTC.3883744&amp;isFromPublicArea=True&amp;isModal=true&amp;asPopupView=true</t>
  </si>
  <si>
    <t>OPSP-VAD-0186-2023</t>
  </si>
  <si>
    <t>TATIANA ISABEL ZUÑIGA YEPES</t>
  </si>
  <si>
    <t xml:space="preserve">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t>
  </si>
  <si>
    <t>https://community.secop.gov.co/Public/Tendering/OpportunityDetail/Index?noticeUID=CO1.NTC.3883746&amp;isFromPublicArea=True&amp;isModal=true&amp;asPopupView=true</t>
  </si>
  <si>
    <t>OPSP-VAD-0187-2023</t>
  </si>
  <si>
    <t>TULIA ROSA VALVERDE NUÑEZ</t>
  </si>
  <si>
    <t xml:space="preserve">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EL PROCESO DE CARACTERIZACIÓN DE LOS ESTUDIANTES QUE REALICEN READMISIÓN A LOS DISTINTOS PROGRAMAS ACADÉMICOS. 7. APOYAR EN LA REALIZACIÓN DE LAS VISITAS DOMICILIARIAS QUE SE REQUIERAN EN EL MARCO DEL PROCESO DE ADMISIÓN PARA ASPIRANTES EN LA INSTITUCIÓN Y DURANTE EL PROCESO DE CAMBIO DE ESTRATO SOCIOECONÓMICO. 8. APOYAR EN LA ATENCIÓN TELEFÓNICA Y PRESENCIAL A LOS MIEMBROS DE LA COMUNIDAD UNIVERSITARIA QUE REQUIERAN INFORMACIÓN SOBRE LOS SERVICIOS DE BIENESTAR UNIVERSITARIO. 9. APOYAR AL SUPERVISOR EN LA ACTUALIZACIÓN DEL INVENTARIO DE LOS EQUIPOS E INSUMOS DE OFICINA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CON SU ESPECIALIDAD. </t>
  </si>
  <si>
    <t>https://community.secop.gov.co/Public/Tendering/OpportunityDetail/Index?noticeUID=CO1.NTC.3883749&amp;isFromPublicArea=True&amp;isModal=true&amp;asPopupView=true</t>
  </si>
  <si>
    <t>OPSP-VAD-0188-2023</t>
  </si>
  <si>
    <t>WILFREN PACHECO BOBADILLA</t>
  </si>
  <si>
    <t xml:space="preserve">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t>
  </si>
  <si>
    <t>https://community.secop.gov.co/Public/Tendering/OpportunityDetail/Index?noticeUID=CO1.NTC.3883750&amp;isFromPublicArea=True&amp;isModal=true&amp;asPopupView=true</t>
  </si>
  <si>
    <t>OPSP-VAD-0189-2023</t>
  </si>
  <si>
    <t>WILLIGTON ALEXANDER MAIGUEL GOENAGA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</si>
  <si>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t>
  </si>
  <si>
    <t>https://community.secop.gov.co/Public/Tendering/OpportunityDetail/Index?noticeUID=CO1.NTC.3884408&amp;isFromPublicArea=True&amp;isModal=true&amp;asPopupView=true</t>
  </si>
  <si>
    <t>OAG-VAD-0190-2023</t>
  </si>
  <si>
    <t>YARAIMA LIBETH GUERRERO FAJARDO</t>
  </si>
  <si>
    <t xml:space="preserve">LA PRESENTE ORDEN TIENE POR OBJETO: 1. 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t>
  </si>
  <si>
    <t>https://community.secop.gov.co/Public/Tendering/OpportunityDetail/Index?noticeUID=CO1.NTC.3884410&amp;isFromPublicArea=True&amp;isModal=true&amp;asPopupView=true</t>
  </si>
  <si>
    <t>OAG-VAD-0191-2023</t>
  </si>
  <si>
    <t>YILIAN ELIANA ARAUJO BARRERA</t>
  </si>
  <si>
    <t xml:space="preserve">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t>
  </si>
  <si>
    <t>https://community.secop.gov.co/Public/Tendering/OpportunityDetail/Index?noticeUID=CO1.NTC.3884412&amp;isFromPublicArea=True&amp;isModal=true&amp;asPopupView=true</t>
  </si>
  <si>
    <t>OPSP-VAD-0192-2023</t>
  </si>
  <si>
    <t>MAYERLIS PATRICIA PEREA CHAVEZ</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</si>
  <si>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A LA REALIZACIÓN DE LAS ENTREVISTAS DE ADMISIÓN 2023-I. 5. PARTICIPAR EN REQUERIMIENTOS A LOS QUE HAYA LUGAR Y QUE ESTÉN RELACIONADOS CON LOS INFORMES DE ENTREVISTAS. </t>
  </si>
  <si>
    <t>https://community.secop.gov.co/Public/Tendering/OpportunityDetail/Index?noticeUID=CO1.NTC.3884416&amp;isFromPublicArea=True&amp;isModal=true&amp;asPopupView=true</t>
  </si>
  <si>
    <t>OPSP-VAD-0193-2023</t>
  </si>
  <si>
    <t>ANA MARIA CARDONA HERNANDEZ</t>
  </si>
  <si>
    <t xml:space="preserve">LA PRESENTE ORDEN TIENE POR OBJETO: PRESTAR SUS SERVICIOS PROFESIONALES COMO APOYO GENERAL A LA SUPERVISIÓN Y PROCESOS DE APRUEBA Y ENVÍA EN GESPROY PARA LOS PROYECTOS DEL SISTEMA GENERAL DE REGALÍAS EJECUTADOS POR LA UNIVERSIDAD DEL MAGDALENA, DESARROLLANDO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t>
  </si>
  <si>
    <t>CARLOS CAMACHO SERGE</t>
  </si>
  <si>
    <t>https://community.secop.gov.co/Public/Tendering/OpportunityDetail/Index?noticeUID=CO1.NTC.3884426&amp;isFromPublicArea=True&amp;isModal=true&amp;asPopupView=true</t>
  </si>
  <si>
    <t>OPSP-VAD-0194-2023</t>
  </si>
  <si>
    <t xml:space="preserve">ANGELA VANESSA IBARRA BOLAÑOS </t>
  </si>
  <si>
    <t xml:space="preserve">LA PRESENTE ORDEN TIENE POR OBJETO: PRESTAR SUS SERVICIOS PROFESIONALES COMO APOYO A LA SUPERVISIÓN PARA PROYECTOS DEL SISTEMA GENERAL DE REGALÍAS EJECUTADOS POR LA UNIVERSIDAD DEL MAGDALENA, SEGÚN LE SEAN ASIGNADOS POR EL SUPERVISOR DE LA PRESENTE ORDEN,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ADOPTAR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OPORTUNAMENTE SOBRE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t>
  </si>
  <si>
    <t>https://community.secop.gov.co/Public/Tendering/OpportunityDetail/Index?noticeUID=CO1.NTC.3884868&amp;isFromPublicArea=True&amp;isModal=true&amp;asPopupView=true</t>
  </si>
  <si>
    <t>OPSP-VAD-0195-2023</t>
  </si>
  <si>
    <t xml:space="preserve">CARLOS MARIO VILORIA CALABRIA </t>
  </si>
  <si>
    <t xml:space="preserve">LA PRESENTE ORDEN TIENE POR OBJETO: SERVICIOS PROFESIONALES COMO ASISTENTE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t>
  </si>
  <si>
    <t>https://community.secop.gov.co/Public/Tendering/OpportunityDetail/Index?noticeUID=CO1.NTC.3885093&amp;isFromPublicArea=True&amp;isModal=true&amp;asPopupView=true</t>
  </si>
  <si>
    <t>OPSP-VAD-0196-2023</t>
  </si>
  <si>
    <t>DRAYDA CAROLINA SANTIZ ROSAS</t>
  </si>
  <si>
    <t xml:space="preserve">LA PRESENTE ORDEN TIENE POR OBJETO: 1. APOYAR AL SUPERVISOR Y COORDINADORES DE LA SUPERVISIÓN SOBRE LOS PROCESOS Y PROCEDIMIENTOS DE ORDEN JURÍDICO Y LEGAL EN EL MARCO DE LA NORMATIVIDAD VIGENTE. 2. APOYAR LA SUPERVISIÓN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A LA NORMATIVIDAD VIGENTE. 8. APOYAR LA SUPERVISIÓN DE LA ELABORACIÓN DE INFORMES QUE SE REQUIERAN DURANTE LA EJECUCIÓN DEL PROYECTO. </t>
  </si>
  <si>
    <t>https://community.secop.gov.co/Public/Tendering/OpportunityDetail/Index?noticeUID=CO1.NTC.3885515&amp;isFromPublicArea=True&amp;isModal=true&amp;asPopupView=true</t>
  </si>
  <si>
    <t>OPSP-VAD-0197-2023</t>
  </si>
  <si>
    <t>ELIANA RAQUEL CASTELLANOS BOTTO</t>
  </si>
  <si>
    <t xml:space="preserve">LA PRESENTE ORDEN TIENE POR OBJETO: 1. APOYAR LA SUPERVISIÓN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DE ACUERDO A LA NORMATIVIDAD VIGENTE. 7. APOYAR LA SUPERVISIÓN DEL CUMPLIMIENTO DE LA PROGRAMACIÓN DE LOS GIROS DE RECURSOS DEL SGR DEL PROYECTO. 8. APOYAR LA SUPERVISIÓN DE LOS INFORMES QUE SE REQUIERAN DURANTE LA EJECUCIÓN DEL PROYECTO. </t>
  </si>
  <si>
    <t>https://community.secop.gov.co/Public/Tendering/OpportunityDetail/Index?noticeUID=CO1.NTC.3885474&amp;isFromPublicArea=True&amp;isModal=true&amp;asPopupView=true</t>
  </si>
  <si>
    <t>OPSP-VAD-0198-2023</t>
  </si>
  <si>
    <t>IVAN ROMARIO RODRIGUEZ GOMEZ</t>
  </si>
  <si>
    <t xml:space="preserve">LA PRESENTE ORDEN TIENE POR OBJETO: REALIZAR LAS ACTIVIDADES EN EL ÁREA ADMINISTRATIVA DE LOS PROYECTOS DEL SISTEMA GENERAL DE REGALÍAS EJECUTADOS POR LA UNIVERSIDAD DEL MAGDALENA DE LA SIGUIENTE MANERA: 1. APOYAR LA GESTIÓN ADMINISTRATIVA DE PROYECTOS EN RELACIÓN CON EL SEGUIMIENTO Y CONTROL DE LA EJECUCIÓN DE LOS MISMO. 2. APOYAR EN LA ELABORACIÓN DE INFORMES DE EJECUCIÓN ADMINISTRATIVA Y FINANCIERA DE LOS PROYECTOS. 3. APOYAR EN EL TRAMITE ADMINISTRATIVO DE LOS PAGOS A PROVEEDORES EN LOS PROYECTOS QUE EJECUTA LA UNIVERSIDAD. 4. APOYAR A LA VICERRECTORÍA ADMINISTRATIVA DE LA UNIVERSIDAD DEL MAGDALENA EN EL REGISTRO Y CONTROL DE ACTIVIDADES LIGADAS A LA EJECUCIÓN ADMINISTRATIVA DE LOS PROYECTOS, EN LO REFERENTE A PROCESOS PRECONTRACTUALES Y CONTRACTUALES, VERIFICANDO LA DOCUMENTACIÓN REQUERIDA PARA CADA PROCESO GARANTIZANDO LA CORRECTA ADMINISTRACIÓN DE LOS RECURSOS. </t>
  </si>
  <si>
    <t>https://community.secop.gov.co/Public/Tendering/OpportunityDetail/Index?noticeUID=CO1.NTC.3885579&amp;isFromPublicArea=True&amp;isModal=true&amp;asPopupView=true</t>
  </si>
  <si>
    <t>OPSP-VAD-0199-2023</t>
  </si>
  <si>
    <t>JESUS DAVID MIRANDA CORRALES</t>
  </si>
  <si>
    <t xml:space="preserve">LA PRESENTE ORDEN TIENE POR OBJETO: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</si>
  <si>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https://community.secop.gov.co/Public/Tendering/OpportunityDetail/Index?noticeUID=CO1.NTC.3886143&amp;isFromPublicArea=True&amp;isModal=true&amp;asPopupView=true</t>
  </si>
  <si>
    <t>OPSP-VAD-0200-2023</t>
  </si>
  <si>
    <t>MARIA ALEJANDRA TABORDA DE LA HOZ</t>
  </si>
  <si>
    <t xml:space="preserve">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 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t>
  </si>
  <si>
    <t>https://community.secop.gov.co/Public/Tendering/OpportunityDetail/Index?noticeUID=CO1.NTC.3886171&amp;isFromPublicArea=True&amp;isModal=true&amp;asPopupView=true</t>
  </si>
  <si>
    <t>OPSP-VAD-0201-2023</t>
  </si>
  <si>
    <t>MARIA FERNANDA HERNANDEZ POMARES</t>
  </si>
  <si>
    <t xml:space="preserve">LA PRESENTE ORDEN TIENE POR OBJETO: 1. APOYAR LA SUPERVISIÓN PARA LA GESTIÓN DE LOS ESPACIOS Y ELEMENTOS NECESARIOS PARA EL DESARROLLO DE REUNIONES, TALLERES Y ACTIVIDADES EN EL MARCO DEL PROYECTO. 2. APOYAR LA SUPERVISIÓN PARA LA ELABORACIÓN DE INFORMES QUE SE REQUIERAN DURANTE LA EJECUCIÓN DEL PROYECTO. 3. APOYAR LA SUPERVISIÓN EN EL DESARROLLO DE LA CARACTERIZACIÓN SOCIOECONÓMICA Y AMBIENTAL QUE CONTRIBUYA A LA CREACIÓN DE FICHAS TÉCNICAS. 4. APOYAR LA SUPERVISIÓN DE LA RECOLECCIÓN DE LA INFORMACIÓN NECESARIA PARA LOS PLANES DE INTERVENCIÓN. 5. APOYAR LA SUPERVISIÓN DE LA LOGÍSTICA DE LOS TALLERES QUE SE DESARROLLEN EN EL MARCO DEL PROYECTO. 6. APOYAR LA SUPERVISIÓN DE LA SISTEMATIZACIÓN DE LA EXPERIENCIA PARA LAS ACTIVIDADES REALIZADAS EN EL PROYECTO. 7. APOYAR LA SUPERVISIÓN PARA LA IMPLEMENTACIÓN DEL PLAN DE INTERVENCIÓN. 8. APOYAR LA SUPERVISIÓN DE LA VALIDACIÓN DE LA INFORMACIÓN PLASMADA EN LAS FICHAS TÉCNICAS DE LOS BENEFICIARIOS. 9. APOYAR LA SUPERVISIÓN PARA EL CUMPLIMIENTO A CABALIDAD DE CADA UNA DE LAS ACTIVIDADES Y OBJETIVOS DEL PROYECTO. 10. APOYAR LA SUPERVISIÓN PARA EL CUMPLIMIENTO DE LA PROGRAMACIÓN DE LOS GIROS DE RECURSOS DEL SGR DEL PROYECTO. </t>
  </si>
  <si>
    <t>https://community.secop.gov.co/Public/Tendering/OpportunityDetail/Index?noticeUID=CO1.NTC.3886409&amp;isFromPublicArea=True&amp;isModal=true&amp;asPopupView=true</t>
  </si>
  <si>
    <t>OPSP-VAD-0202-2023</t>
  </si>
  <si>
    <t>OMAR MAURICIO PINZON CANTILLO</t>
  </si>
  <si>
    <t>https://community.secop.gov.co/Public/Tendering/OpportunityDetail/Index?noticeUID=CO1.NTC.3886456&amp;isFromPublicArea=True&amp;isModal=true&amp;asPopupView=true</t>
  </si>
  <si>
    <t>OAG-VAD-0203-2023</t>
  </si>
  <si>
    <t>OMAR ENRIQUE SEGURA ASCENCIO</t>
  </si>
  <si>
    <t xml:space="preserve">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REALIZAR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t>
  </si>
  <si>
    <t>https://community.secop.gov.co/Public/Tendering/OpportunityDetail/Index?noticeUID=CO1.NTC.3886659&amp;isFromPublicArea=True&amp;isModal=true&amp;asPopupView=true</t>
  </si>
  <si>
    <t>OPSP-VAD-0204-2023</t>
  </si>
  <si>
    <t xml:space="preserve">LA PRESENTE ORDEN TIENE POR OBJETO: SERVICIOS PROFESIONALES REQUERIDOS EN LA REALIZACIÓN DE LAS SIGUIENTES ACTIVIDADES ENMARCADAS EN EL DESARROLLO DE LOS PROYECTOS DE REGALIAS, ASÍ: 1. APOYAR EN LA REVISIÓN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5. APOYAR AL PROFESIONAL ESPECIALIZADO DEL GRUPO DE CONTABILIDAD EN LA ELABORACIÓN, CONCILIACIÓN Y PRESENTACIÓN DE LOS INFORMES SOLICITADOS POR LOS DIFERENTES ENTES DE CONTROL, RELACIONADOS A LA GESTIÓN CONTABLE DEL SISTEMA GENERAL DE REGALÍAS. </t>
  </si>
  <si>
    <t>https://community.secop.gov.co/Public/Tendering/OpportunityDetail/Index?noticeUID=CO1.NTC.3893351&amp;isFromPublicArea=True&amp;isModal=true&amp;asPopupView=true</t>
  </si>
  <si>
    <t>OAG-VAD-0205-2023</t>
  </si>
  <si>
    <t>BRIAN JOSE DE LEON MARQUEZ</t>
  </si>
  <si>
    <t xml:space="preserve">LA PRESENTE ORDEN TIENE POR OBJETO: 1. APOYAR EN EL PROCESO DE INCLUSIÓN DE DOCUMENTOS EN LAS PLATAFORMAS SIA OBSERVA Y SECOP II. 2. APOYAR EN LA DIGITALIZACIÓN DE LOS DOCUMENTOS DE LOS PROCESOS CONTRACTUALES EXPEDIDOS POR LA VICERRECTORÍA ADMINISTRATIVA. 3. APOYAR EN LA COMUNICACIÓN DE LOS ACTOS ADMINISTRATIVOS A LA OFICINA DE PRESUPUESTO PARA LA ELABORACIÓN DE LOS REGISTROS PRESUPUESTALES. 4. APOYAR LA REVISIÓN DE INFORMES DE CONTRATACIÓN. </t>
  </si>
  <si>
    <t>https://community.secop.gov.co/Public/Tendering/OpportunityDetail/Index?noticeUID=CO1.NTC.3893534&amp;isFromPublicArea=True&amp;isModal=true&amp;asPopupView=true</t>
  </si>
  <si>
    <t>OPSP-VAD-0206-2023</t>
  </si>
  <si>
    <t xml:space="preserve">CARLOS ANDRES PAEZ ROJAS </t>
  </si>
  <si>
    <t xml:space="preserve">LA PRESENTE ORDEN TIENE POR OBJETO: PRESTAR SUS SERVICIOS PROFESIONALES COMO APOYO A LA SUPERVISIÓN PARA PROYECTOS DEL SISTEMA GENERAL DE REGALÍAS EJECUTADOS POR LA UNIVERSIDAD DEL MAGDALENA, SEGÚN LE SEAN ASIGNADOS AL SUPERVISOR DE LA PRESENTE ORDEN,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CON LA ADOPCIÓN DE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ANALISIS Y CONCEPTO RELACIONADO CON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AUNAR ESFUERZOS PARA LA ELABORACIÓN DEL INFORME DE CUMPLIMIENTO DE APOYO A LA SUPERVISIÓN DE LA UNIVERSIDAD DEL MAGDALENA ANTE EL SISTEMA GENERAL DE REGALÍAS. </t>
  </si>
  <si>
    <t>https://community.secop.gov.co/Public/Tendering/OpportunityDetail/Index?noticeUID=CO1.NTC.3893622&amp;isFromPublicArea=True&amp;isModal=true&amp;asPopupView=true</t>
  </si>
  <si>
    <t>OPSP-VAD-0207-2023</t>
  </si>
  <si>
    <t xml:space="preserve">LA PRESENTE ORDEN TIENE POR OBJETO: SERVICIOS PROFESIONALES REQUERIDOS EN LA REALIZACIÓN DE LAS SIGUIENTES ACTIVIDADES ENMARCADAS EN EL DESARROLLO DE LOS PROYECTOS DE REGALIAS, ASÍ 1. APOYAR EN LA ADMINISTRACIÓN DE CUENTAS BANCARIAS Y CREACIÓN CUENTA BANCARIA DE TESORERÍA SISTEMA SPGR 2. APOYAR EN LA CREACIÓN, CONFIRMACIÓN Y APROBACIÓN DE CUENTA BANCARIA DE TERCEROS CON EL BANCO DE LA REPÚBLICA SISTEMA SPGR. 3. APOYAR EN LA REVISIÓN Y CAMBIO DE ESTADO DE CUENTAS BANCARIAS EN EL SISTEMA DE PRESUPUESTO Y GIRO DE REGALÍAS (SPGR). 4. APOYAR EN LA REVISIÓN DE DOCUMENTOS SOPORTES DE LAS ÓRDENES DE PAGO  5. REALIZAR ENDOSO DE ÓRDENES DE PAGOS POR ANTICIPOS Y CESIÓN DE DERECHOS EN EL SPGR. 6. APOYAR EN LA ELABORACIÓN DE ORDENES DE PAGOS PRESUPUESTALES Y NO PRESUPUESTALES DE DEDUCCIONES Y AUTORIZAR GIROS EN EL SPGR. 7. REVISAR REINTEGROS DE VIGENCIAS ANTERIORES EN EL SPGR 8. APOYAR EN LA ELABORACIÓN DE REINTEGROS DE ÓRDENES DE PAGO NO PRESUPUESTAL EN EL SPGR. 9) REALIZAR LOS REINTEGROS PRESUPUESTALES QUE CORRESPONDAN EN EL SPGR. 9.  APOYAR EN LA ELABORACIÓN DE COMPROBANTES DE INGRESOS CON CARGO DE RECURSOS DE REGALÍAS EN EL SINAP. 10. APOYAR EN LA RECEPCIÓN Y PROGRAMACIÓN PARA PAGO LAS OBLIGACIONES PRESUPUESTALES CON CARGO A RECURSOS DE REGALÍAS EN EL SINAP. 11. APOYAR EN LA ELABORACIÓN DE LOS COMPROBANTES DE EGRESOS DE LAS OBLIGACIONES CON CARGO A RECURSOS DE REGALÍAS EN EL SINAP. 12. REALIZAR LOS INFORMES DERIVADOS DE SUS ACTIVIDADES. </t>
  </si>
  <si>
    <t>https://community.secop.gov.co/Public/Tendering/OpportunityDetail/Index?noticeUID=CO1.NTC.3893633&amp;isFromPublicArea=True&amp;isModal=true&amp;asPopupView=true</t>
  </si>
  <si>
    <t>OPSP-VAD-0208-2023</t>
  </si>
  <si>
    <t>KEVIN DAVID DAZA MONTENEGRO</t>
  </si>
  <si>
    <t>https://community.secop.gov.co/Public/Tendering/OpportunityDetail/Index?noticeUID=CO1.NTC.3893192&amp;isFromPublicArea=True&amp;isModal=true&amp;asPopupView=true</t>
  </si>
  <si>
    <t>OPSP-VAD-0209-2023</t>
  </si>
  <si>
    <t xml:space="preserve">MARIA MERCEDES PACHECO PACHECO </t>
  </si>
  <si>
    <t xml:space="preserve">LA PRESENTE ORDEN TIENE POR OBJETO: SERVICIOS PROFESIONALES COMO DIRECTOR ADMINISTRATIVO Y FINANCIERO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Y BPIN 2020000100758 DENOMINADO “DESARROLLO DE UN SISTEMA TECNOLÓGICO INTEGRADO PARA LA PROMOCIÓN DE LA SALUD MENTAL, PROBLEMÁTICAS PSICOSOCIALES, SOCIOEMOCIONALES Y PREVENCIÓN DE LA VIOLENCIA DE GÉNERO, CAUSADOS POR LA PANDEMIA DE LA COVID-19 EN EL DEPARTAMENTO DEL MAGDALENA”,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t>
  </si>
  <si>
    <t>https://community.secop.gov.co/Public/Tendering/OpportunityDetail/Index?noticeUID=CO1.NTC.3893195&amp;isFromPublicArea=True&amp;isModal=true&amp;asPopupView=true</t>
  </si>
  <si>
    <t>OPSP-VAD-0210-2023</t>
  </si>
  <si>
    <t>MARTHA CECILIA FRANCO PACHECO</t>
  </si>
  <si>
    <t xml:space="preserve">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POR EL FACTOR.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t>
  </si>
  <si>
    <t>https://community.secop.gov.co/Public/Tendering/OpportunityDetail/Index?noticeUID=CO1.NTC.3893702&amp;isFromPublicArea=True&amp;isModal=true&amp;asPopupView=true</t>
  </si>
  <si>
    <t>OPSP-VAD-0211-2023</t>
  </si>
  <si>
    <t xml:space="preserve">LA PRESENTE ORDEN TIENE POR OBJETO: SERVICIOS PROFESIONALES REQUERIDOS EN LA REALIZACIÓN DE LAS SIGUIENTES ACTIVIDADES ENMARCADAS EN EL DESARROLLO DE LOS PROYECTOS DE REGALÍAS, ASÍ: 1. APOYAR EN LA PARAMETRIZACIÓN Y CREACIÓN DE CADA UNO DE LOS NIVELES, CUENTA, SUBCUENTA, CENTRO DE COSTO Y FUENTES DE INGRESOS, EN EL SISTEMA DE INFORMACIÓN SINAP. 2. APOYAR EN LA PARAMETRIZACIÓN Y CREACIÓN DE CADA UNO DE LOS NIVELES, CUENTA, SUBCUENTA, CENTRO DE COSTO, Y FUENTES DE EGRESOS EN EL SISTEMA DE INFORMACIÓN SINAP. 3. APOYAR EN LA CREACIÓN DE CODIFICACIÓN SICE, CONTRALORÍA, CHIP TANTO DE INGRESOS COMO EGRESOS. 4. APOYAR EN LA REALIZACIÓN DE MOVIMIENTOS DE ADICIÓN PRESUPUESTAL DE INGRESOS Y EGRESOS. 5. APOYAR EN LA CREACIÓN Y CODIFICACIÓN DE RUBROS DEL CATÁLOGO DE CLASIFICACIÓN PRESUPUESTAL. 6. APOYAR EN LA NOTIFICACIÓN AL GRUPO DE CONTABILIDAD Y TESORERÍA DE LOS RUBROS DE INGRESOS Y EGRESOS CREADOS CON CARGO A RECURSOS DEL PROYECTO PARA SU ENLACE CONTABLE Y CREACIÓN DE CONCEPTOS EN LA BASE DE DATOS DEL SISTEMA DE INFORMACIÓN SINAP. 7. APOYAR EN LA RECEPCIÓN, REVISIÓN, ADJUNTO Y CONTROL DE CADA UNA DE LAS SOLICITUDES DE CDP QUE EMITA EL ORDENADOR DEL GASTO CON CARGO AL PROYECTO. 8. APOYAR EN LA ELABORACIÓN DE CERTIFICADOS DE DISPONIBILIDAD PRESUPUESTAL EN EL SISTEMA DE INFORMACIÓN SINAP, QUE SE REQUIERAN. 9. APOYAR EN EL ENVÍO AL ORDENADOR DEL GASTO DE LOS CERTIFICADOS DE DISPONIBILIDAD PRESUPUESTAL CDP, APROBADOS POR EL JEFE DE PRESUPUESTO. 10. APOYAR CON EL ARCHIVO EN CARPETA DIGITAL DE SOLICITUDES Y CDPS. 11. APOYAR EN LA RECEPCIÓN, REVISIÓN, ADJUNTO Y CONTROL DE ACTOS ADMINISTRATIVOS EMITIDOS POR EL ORDENADOR DEL GASTO PARA TRAMITE DE REGISTRO PRESUPUESTAL CON CARGO AL PROYECTO. 12. APOYAR EN LA ELABORACIÓN DE CERTIFICADOS DE REGISTRO PRESUPUESTAL –CRP, EN EL SISTEMA DE INFORMACIÓN SINAP, RELACIONADOS AL PROYECTO. 13. APOYAR CON EL ARCHIVO EN CARPETA DIGITAL DE ACTOS ADMINISTRATIVOS Y REGISTRO DE LOS PROYECTOS DE REGALÍAS. 14. APOYAR ÉL ENVIÓ AL ORDENADOR DEL GASTO LOS CERTIFICADOS DE REGISTRO PRESUPUESTAL CRP, APROBADOS POR EL JEFE DE PRESUPUESTO. 15. APOYAR EN LA RECEPCIÓN Y REVISIÓN DE FORMATOS DE AFECTACIONES AL PRESUPUESTO CUANDO SE REQUIERA LIBERAR, ANULAR Y ADICIONAR CERTIFICADOS DE DISPONIBILIDAD PRESUPUESTAL CDP. 16. APOYAR EN LA ELABORACIÓN Y REVISIÓN DE MOVIMIENTOS DE AFECTACIONES CDPS, EN EL SISTEMA DE INFORMACIÓN SINAP. 17. APOYAR EN LA RECEPCIÓN Y REVISIÓN DE FORMATOS DE AFECTACIONES Y/O ACTOS ADMINISTRATIVOS CUANDO SE REQUIERA LIBERAR, ANULAR Y ADICIONAR CERTIFICADOS DE REGISTRO PRESUPUESTAL CRP. 18. APOYAR EN LA ELABORACIÓN DE MOVIMIENTOS DE AFECTACIONES DE LIBERACIONES, ADICIONES, ANULACIONES DE CRP, EN EL SISTEMA DE INFORMACIÓN SINAP. 19. DESCARGAR DEL SISTEMA DE INFORMACIÓN SINAP, INFORMES DE ESTADOS DE EJECUCIÓN PRESUPUESTAL, TANTO DE INGRESOS COMO DE EGRESOS. 20. CONCILIAR DE MANERA PERMANENTE LA INFORMACIÓN PRESUPUESTAL CON LOS DATOS QUE SE TENGAN A NIVEL CONTABLE Y DE LA TESORERÍA DEL PROYECTO. 21. ENTREGAR REPORTES DE ESTADO CERTIFICADOS DE DISPONIBILIDAD PRESUPUESTAL EXPEDIDOS POR EL GRUPO DE PRESUPUESTO. CUANDO SEAN REQUERIDO POR LOS RESPONSABLES DE PROYECTOS. 22. ENTREGAR REPORTES DE ESTADO CERTIFICADOS DE REGISTRO PRESUPUESTAL EXPEDIDOS POR EL GRUPO DE PRESUPUESTO CON CARGO A PROYECTOS DEL SPGR. CUANDO SEAN REQUERIDO POR LOS RESPONSABLES DEL PROYECTO. 23. CONCILIAR DE MANERA PERMANENTE LOS DATOS DE PROYECTOS CON CARGO A RECURSOS DEL SPGR QUE ARROJA EL SISTEMA DE INFORMACIÓN SINAP CON LA PERSONA RESPONSABLE DEL MANEJO DE INFORMACIÓN EN LA PLATAFORMA DEL SPGR. 24. BAJAR DE LA PLATAFORMA CHIP LAS ACTUALIZACIONES REQUERIDAS POR EL SISTEMA, ANTES DE INGRESO DE REPORTES PRESUPUESTALES. 25. PROCESAR LOS DATOS DE REPORTES DE INFORMES DE EJECUCIÓN DE INGRESOS Y EGRESOS (PROGRAMACIÓN DE INGRESOS, EJECUCIÓN DE INGRESOS, PROGRAMACIÓN DE EGRESOS, EJECUCIÓN DE EGRESOS), EN LA PLATAFORMA CHIP DE LA CONTRALORÍA GENERAL DE LA REPÚBLICA, BAJO COORDINACIÓN DEL JEFE DE PRESUPUESTO. 26. PROCESAR LOS DATOS DE CADA UNO DE LOS PROYECTOS AL CIERRE DE LA VIGENCIA PARA LA INICIALIZACIÓN DE SALDOS DISPONIBLES POR PROYECTOS BAJO COORDINACIÓN DEL JEFE DE PRESUPUESTO. 27. NOTIFICAR LOS MOVIMIENTOS PRESUPUESTALES DIARIOS DE SOLICITUDES DE CDP Y ACTOS ADMINISTRATIVOS PARA CERTIFICADOS DE REGISTRO PRESUPUESTAL AL FUNCIONARIO Y/O CONTRATISTA RESPONSABLE DE INGRESO DE DATOS EN LA PLATAFORMA DEL SISTEMA GENERAL DE REGALÍAS SPGR. 28. INFORMAR AL GRUPO DE PRESUPUESTO DE INCONVENIENTES QUE SE TENGAN CON EL INGRESO DE DATOS EN EL SISTEMA DE INFORMACIÓN SINAP. </t>
  </si>
  <si>
    <t>https://community.secop.gov.co/Public/Tendering/OpportunityDetail/Index?noticeUID=CO1.NTC.3893563&amp;isFromPublicArea=True&amp;isModal=true&amp;asPopupView=true</t>
  </si>
  <si>
    <t>OPSP-VAD-0212-2023</t>
  </si>
  <si>
    <t>MONICA CANDELARIO MOROS</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</si>
  <si>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9. APOYAR EN LA ATENCIÓN TELEFÓNICA Y PRESENCIAL A LOS MIEMBROS DE LA COMUNIDAD UNIVERSITARIA QUE REQUIERAN INFORMACIÓN SOBRE LOS SERVICIOS DE BIENESTAR. 10. REALIZAR ACTIVIDADES DOCENTE ASISTENCIALES BAJO LA MODALIDAD DE SUPERVISIÓN DE PRÁCTICAS FORMATIVAS A LOS ESTUDIANTES DE LA FACULTAD DE CIENCIAS DE LA SALUD DE LA UNIVERSIDAD DEL MAGDALENA. 11. APOYAR EN LA VALIDACIÓN Y VERIFICACIÓN DE LA VERACIDAD DE LAS INCAPACIDADES DE LOS ESTUDIANTES, TENIENDO EN CUENTA LA REGLAMENTACIÓN EXISTENTE PARA TAL EFECTO. 12. APOYAR EN LA ATENCIÓN, SEGUIMIENTO Y CONTROL A TRAVÉS DE MEDIOS TECNOLÓGICOS, A LA COMUNIDAD UNIVERSITARIA QUE LO REQUIERA DE ACUERDO A SU ESPECIALIDAD. </t>
  </si>
  <si>
    <t>https://community.secop.gov.co/Public/Tendering/OpportunityDetail/Index?noticeUID=CO1.NTC.3893564&amp;isFromPublicArea=True&amp;isModal=true&amp;asPopupView=true</t>
  </si>
  <si>
    <t>OPSP-VAD-0213-2023</t>
  </si>
  <si>
    <t>ANA MARIA SUAREZ ALVAREZ</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</si>
  <si>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2023-1. </t>
  </si>
  <si>
    <t>https://community.secop.gov.co/Public/Tendering/OpportunityDetail/Index?noticeUID=CO1.NTC.3893567&amp;isFromPublicArea=True&amp;isModal=true&amp;asPopupView=true</t>
  </si>
  <si>
    <t>OAG-VAD-0214-2023</t>
  </si>
  <si>
    <t>CAMILA ANDREA GUTIERREZ MACIAS</t>
  </si>
  <si>
    <t>https://community.secop.gov.co/Public/Tendering/OpportunityDetail/Index?noticeUID=CO1.NTC.3893391&amp;isFromPublicArea=True&amp;isModal=true&amp;asPopupView=true</t>
  </si>
  <si>
    <t>OPSP-VAD-0215-2023</t>
  </si>
  <si>
    <t>DANIEL MARIA FERNANDEZ NORIEGA</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</si>
  <si>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EN LA ELABORACIÓN DE COMUNICACIONES, ACTOS ADMINISTRATIVOS, DOCUMENTOS E INFORMES DE GESTIÓN DEL PROGRAMA. 15. APOYAR EN LA PROYECCCIÓN,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</si>
  <si>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https://community.secop.gov.co/Public/Tendering/OpportunityDetail/Index?noticeUID=CO1.NTC.3893659&amp;isFromPublicArea=True&amp;isModal=true&amp;asPopupView=true</t>
  </si>
  <si>
    <t>OPSP-VAD-0216-2023</t>
  </si>
  <si>
    <t>DAYANIS ROBLES POLO</t>
  </si>
  <si>
    <t xml:space="preserve">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PROGRAMAS DE PREGRADO PRESENCIAL, VIRTUAL Y DISTANCIA EN LA BÚSQUEDA Y ANÁLISIS DE LOS INDICADORES CONTEMPLADOS EN LAS CONDICIONES DE CALIDAD DE LOS MISMOS. </t>
  </si>
  <si>
    <t>https://community.secop.gov.co/Public/Tendering/OpportunityDetail/Index?noticeUID=CO1.NTC.3893666&amp;isFromPublicArea=True&amp;isModal=true&amp;asPopupView=true</t>
  </si>
  <si>
    <t>OAG-VAD-0217-2023</t>
  </si>
  <si>
    <t>FABIOLA DEL CARMEN ROSADO PERALTA</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</si>
  <si>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LAS ACTIVIDADES DE EXTENSIÓN CULTURAL QUE PROGRAME LA BIBLIOTECA. 9. APOYAR LOS PROCESOS DE EVALUACIÓN DE LOS SERVICIOS DE LA BIBLIOTECA. 10. APOYAR EN LA CONSTRUCCIÓN DE INFORMES Y ESTADÍSTICAS DE SERVICIOS Y/O PROCESOS. </t>
  </si>
  <si>
    <t>https://community.secop.gov.co/Public/Tendering/OpportunityDetail/Index?noticeUID=CO1.NTC.3893676&amp;isFromPublicArea=True&amp;isModal=true&amp;asPopupView=true</t>
  </si>
  <si>
    <t>OAG-VAD-0218-2023</t>
  </si>
  <si>
    <t>HENDERSON ADOLFO VERGARA AHUMADA</t>
  </si>
  <si>
    <t xml:space="preserve">LA PRESENTE ORDEN TIENE POR OBJETO: 1. APOYAR EN LA GRABACIÓN DE IMÁGENES Y SONIDO PARA VIDEOS. 2. APOYAR EN LA REALIZACIÓN DE MOTION GRAPHICS 3. APOYAR EN EL DISEÑO DE PIEZAS GRAFICAS PARA EL PROYECTO. </t>
  </si>
  <si>
    <t>https://community.secop.gov.co/Public/Tendering/OpportunityDetail/Index?noticeUID=CO1.NTC.3893812&amp;isFromPublicArea=True&amp;isModal=true&amp;asPopupView=true</t>
  </si>
  <si>
    <t>OAG-VAD-0219-2023</t>
  </si>
  <si>
    <t>ISAAC MATEO CANTILLO GAMARRA</t>
  </si>
  <si>
    <t>https://community.secop.gov.co/Public/Tendering/OpportunityDetail/Index?noticeUID=CO1.NTC.3893682&amp;isFromPublicArea=True&amp;isModal=true&amp;asPopupView=true</t>
  </si>
  <si>
    <t>OAG-VAD-0220-2023</t>
  </si>
  <si>
    <t>JOHN JAIRO ROMERO LUNA</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</si>
  <si>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PRECLINICA.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</si>
  <si>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https://community.secop.gov.co/Public/Tendering/OpportunityDetail/Index?noticeUID=CO1.NTC.3893690&amp;isFromPublicArea=True&amp;isModal=true&amp;asPopupView=true</t>
  </si>
  <si>
    <t>OPSP-VAD-0221-2023</t>
  </si>
  <si>
    <t>KATERINA ACOSTA MARTINEZ</t>
  </si>
  <si>
    <t xml:space="preserve">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t>
  </si>
  <si>
    <t>https://community.secop.gov.co/Public/Tendering/OpportunityDetail/Index?noticeUID=CO1.NTC.3893422&amp;isFromPublicArea=True&amp;isModal=true&amp;asPopupView=true</t>
  </si>
  <si>
    <t>OPSP-VAD-0222-2023</t>
  </si>
  <si>
    <t>LILIAN ZARATE MONROY</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</si>
  <si>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t>
  </si>
  <si>
    <t>https://community.secop.gov.co/Public/Tendering/OpportunityDetail/Index?noticeUID=CO1.NTC.3893409&amp;isFromPublicArea=True&amp;isModal=true&amp;asPopupView=true</t>
  </si>
  <si>
    <t>OPSP-VAD-0223-2023</t>
  </si>
  <si>
    <t>LILIBETH OLIVEROS VILLANUEVA</t>
  </si>
  <si>
    <t xml:space="preserve">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ACTIVIDADES QUE SE REALIZAN EN LAS CLASES. </t>
  </si>
  <si>
    <t>https://community.secop.gov.co/Public/Tendering/OpportunityDetail/Index?noticeUID=CO1.NTC.3893244&amp;isFromPublicArea=True&amp;isModal=true&amp;asPopupView=true</t>
  </si>
  <si>
    <t>OAG-VAD-0224-2023</t>
  </si>
  <si>
    <t>LILIBETH ESTHER FLOREZ DIAZ</t>
  </si>
  <si>
    <t xml:space="preserve">LA PRESENTE ORDEN TIENE POR OBJETO: 1. APOYAR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APOYAR EN EL DILIGENCIAMIENTO DE MANERA OPORTUNA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ENTREGAR DE MANERA OPORTUNA Y BAJO SU RESPONSABILIDAD LOS INFORMES QUE SE LE SOLICITEN QUE SEAN DE SU COMPETENCIA PARA SER PRESENTADOS EN OTRAS DEPENDENCIAS. </t>
  </si>
  <si>
    <t>https://community.secop.gov.co/Public/Tendering/OpportunityDetail/Index?noticeUID=CO1.NTC.3893086&amp;isFromPublicArea=True&amp;isModal=true&amp;asPopupView=true</t>
  </si>
  <si>
    <t>OPSP-VAD-0225-2023</t>
  </si>
  <si>
    <t>MARIA DE LOS ANGELES ACOSTA MORA</t>
  </si>
  <si>
    <t xml:space="preserve">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t>
  </si>
  <si>
    <t>YANNIS MOSCOTE CASTILLO</t>
  </si>
  <si>
    <t>https://community.secop.gov.co/Public/Tendering/OpportunityDetail/Index?noticeUID=CO1.NTC.3893220&amp;isFromPublicArea=True&amp;isModal=true&amp;asPopupView=true</t>
  </si>
  <si>
    <t>OPSP-VAD-0226-2023</t>
  </si>
  <si>
    <t>MARIA ISABEL FERNANDEZ PINTO</t>
  </si>
  <si>
    <t xml:space="preserve">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t>
  </si>
  <si>
    <t>https://community.secop.gov.co/Public/Tendering/OpportunityDetail/Index?noticeUID=CO1.NTC.3892982&amp;isFromPublicArea=True&amp;isModal=true&amp;asPopupView=true</t>
  </si>
  <si>
    <t>OAG-VAD-0227-2023</t>
  </si>
  <si>
    <t>MARIA JOSE FUENTES ALVAREZ</t>
  </si>
  <si>
    <t xml:space="preserve">LA PRESENTE ORDEN TIENE POR OBJETO: 1. APOYAR EN EL MONTAJE DE IMÁGENES PARA VIDEO. 2. APOYAR EN LA EDICIÓN Y POSTPRODUCCIÓN DE LOS MATERIALES AUDIOVISUALES. </t>
  </si>
  <si>
    <t>https://community.secop.gov.co/Public/Tendering/OpportunityDetail/Index?noticeUID=CO1.NTC.3892893&amp;isFromPublicArea=True&amp;isModal=true&amp;asPopupView=true</t>
  </si>
  <si>
    <t>OPSP-VAD-0228-2023</t>
  </si>
  <si>
    <t>MARY DESIDERIA GARCIA VELASQUEZ</t>
  </si>
  <si>
    <t xml:space="preserve">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5. VELAR QUE LOS TRÁMITES RELACIONADOS CON ACTIVIDADES DE DOCENCIA SERVICIO SE REALICEN. 6. REALIZAR CONSULTORÍA Y ELABORACIÓN DE PROTOCOLOS DE SISTEMA DE CALIDAD DE: CLÍNICA ODONTOLÓGICA, PROGRAMA DE ATENCIÓN PSICOLÓGICA (PAP), LABORATORIO CENTRO DE BIOLOGÍA MOLECULAR Y TOMA DE MUESTRAS. 7. ASESORAR Y APOYAR LOS PROCESOS DE CALIDAD DE CLÍNICA ODONTOLÓGICA, PROGRAMA DE ATENCIÓN PSICOLÓGICA PAP, CENTRO DE BIOLOGÍA MOLECULAR Y DE GENÉTICA, LABORATORIO DE TOMA DE MUESTRA, SERVICIOS DE SALUD DE BIENESTAR UNIVERSITARIO. 8. ELABORAR MANUALES, PROTOCOLOS DERIVADOS DE LOS PROCESOS DE AUTOEVALUACIÓN Y AUDITORIA EN SERVICIOS DE SALUD. 9. APOYAR LA ACTUALIZACIÓN DE PROTOCOLOS, FLUJOGRAMAS DE LAS DEPENDENCIAS CON SERVICIOS DE SALUD HABILITADOS. </t>
  </si>
  <si>
    <t>https://community.secop.gov.co/Public/Tendering/OpportunityDetail/Index?noticeUID=CO1.NTC.3893052&amp;isFromPublicArea=True&amp;isModal=true&amp;asPopupView=true</t>
  </si>
  <si>
    <t>OAG-VAD-0229-2023</t>
  </si>
  <si>
    <t>OMAR DAVID DEAVILA MEJIA</t>
  </si>
  <si>
    <t xml:space="preserve">LA PRESENTE ORDEN TIENE POR OBJETO: 1. APOYAR A LA DIRECCIÓN DE BIENESTAR UNIVERSITARIO EN EL REGISTRO, ACTUALIZACIÓN Y ALMACENAMIENTO DE INFORMACIÓN. 2. APOYAR CON EL ARCHIVO DE LOS DOCUMENTOS PROPIOS DE CADA UNA DE LAS ÁREAS Y GENERAR REPORTES QUE PERMITAN IDENTIFICAR LA TRAZABILIDAD DE LOS PROCEDIMIENTOS EJECUTADOS. 3. APOYAR EN LA ATENCIÓN TELEFÓNICA Y PRESENCIAL A LOS MIEMBROS DE LA COMUNIDAD UNIVERSITARIA QUE REQUIERAN INFORMACIÓN SOBRE LOS DISTINTOS SERVICIOS DE BIENESTAR UNIVERSITARIO.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t>
  </si>
  <si>
    <t>https://community.secop.gov.co/Public/Tendering/OpportunityDetail/Index?noticeUID=CO1.NTC.3892948&amp;isFromPublicArea=True&amp;isModal=true&amp;asPopupView=true</t>
  </si>
  <si>
    <t>OPSP-VAD-0230-2023</t>
  </si>
  <si>
    <t>RAISSA CARIME MURILLO DEMETRIO</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</si>
  <si>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t>
  </si>
  <si>
    <t>https://community.secop.gov.co/Public/Tendering/OpportunityDetail/Index?noticeUID=CO1.NTC.3893029&amp;isFromPublicArea=True&amp;isModal=true&amp;asPopupView=true</t>
  </si>
  <si>
    <t>OPSP-VAD-0231-2023</t>
  </si>
  <si>
    <t>RUTH ELENA NIETO BENJUMEA</t>
  </si>
  <si>
    <t xml:space="preserve">LA PRESENTE ORDEN TIENE POR OBJETO: 1. PRESENTAR EL PLAN DE TRABAJO DE ACTIVIDADES A DESARROLLAR, DETALLANDO OBJETIVOS, FECHAS, METODOLOGÍA, METAS, INDICADORES ACORDES CON LAS DIRECTRICES IMPARTIDAS POR LA DIRECTORA DE DESARROLLO ESTUDIANTIL QUE DÉ RESPUESTA A LAS ACTIVIDADES POR LA CUAL FUE CONTRATADO.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VERIFICAR EL DILIGENCIAMIENTO OPORTUNO DE TODOS LOS FORMATOS ESTABLECIDOS POR LA DIRECCIÓN DE DESARROLLO ESTUDIANTIL EN EL SISTEMA DE GESTIÓN DE LA CALIDAD Y OTROS PROCESOS, PARA EL REGISTRO DE TODAS LAS ACTIVIDADES QUE SE REALICEN DESDE EL SERVICIO QUE USTED ORIENTA.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CON EL SUPERVISOR DE LA ORDEN. 7. ENTREGAR DE MANERA OPORTUNA Y BAJO SU RESPONSABILIDAD LOS INFORMES QUE SE LE SOLICITEN QUE SEAN DE SU COMPETENCIA PARA SER PRESENTADOS EN OTRAS DEPENDENCIAS. </t>
  </si>
  <si>
    <t>https://community.secop.gov.co/Public/Tendering/OpportunityDetail/Index?noticeUID=CO1.NTC.3892848&amp;isFromPublicArea=True&amp;isModal=true&amp;asPopupView=true</t>
  </si>
  <si>
    <t>OPSP-VAD-0232-2023</t>
  </si>
  <si>
    <t>WILSON TOMAS GARCIA MARTINEZ</t>
  </si>
  <si>
    <t xml:space="preserve">LA PRESENTE ORDEN TIENE POR OBJETO: 1. ELABORAR CRONOGRAMA DE TRABAJO Y CUMPLIR LAS ACTIVIDADES ACORDADAS CON LA FACULTAD Y LAS DOCENTES ASIGNADAS A LAS FUNCIONES DE BOSQUE SECO, DENTRO DE LOS TIEMPOS ESTABLECIDOS. 2. REALIZAR UN MONITOREO ORNITOLÓGICO DURANTE Y DESPUÉS DE LA EMERGENCIA SANITARIA CAUSADA POR EL COVID-19 PARA EVALUAR LOS EFECTOS EN LAS COMUNIDADES DE AVES ASOCIADAS AL CAMPUS Y EL BOSQUE SECO. 3. APOYAR TAREAS DE CARÁCTER ADMINISTRATIVO RELACIONADAS CON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ENTRE OTROS). 6. ORGANIZAR INFORMACIÓN DEL BOSQUE SECO CON FINES DE PUBLICACIÓN EN LAS REDES SOCIALES DE LA UNIVERSIDAD Y DE LA FACULTAD DE CIENCIAS BÁSICAS. 7. APOYAR EL CUMPLIMIENTO Y SUPERVISIÓN DE LAS NORMAS DE INGRESO DURANTE LAS VISITAS AL BOSQUE. </t>
  </si>
  <si>
    <t>https://community.secop.gov.co/Public/Tendering/OpportunityDetail/Index?noticeUID=CO1.NTC.3892838&amp;isFromPublicArea=True&amp;isModal=true&amp;asPopupView=true</t>
  </si>
  <si>
    <t>OPSP-VAD-0233-2023</t>
  </si>
  <si>
    <t>ALISON DANIELA FONTALVO NAVARRO</t>
  </si>
  <si>
    <t xml:space="preserve">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t>
  </si>
  <si>
    <t>ADRIANO ISRAEL GUERRA</t>
  </si>
  <si>
    <t>https://community.secop.gov.co/Public/Tendering/OpportunityDetail/Index?noticeUID=CO1.NTC.3892763&amp;isFromPublicArea=True&amp;isModal=true&amp;asPopupView=true</t>
  </si>
  <si>
    <t>OAG-VAD-0234-2023</t>
  </si>
  <si>
    <t>GISSELL PAOLA CHIQUILLO MACIAS</t>
  </si>
  <si>
    <t xml:space="preserve">LA PRESENTE ORDEN TIENE POR OBJETO: 1. APOYAR EN LA ATENCIÓN EN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LA GESTIÓN DOCUMENTAL DEL GRUPO. </t>
  </si>
  <si>
    <t>https://community.secop.gov.co/Public/Tendering/OpportunityDetail/Index?noticeUID=CO1.NTC.3892812&amp;isFromPublicArea=True&amp;isModal=true&amp;asPopupView=true</t>
  </si>
  <si>
    <t>OAG-VAD-0235-2023</t>
  </si>
  <si>
    <t>LUIS ANGEL ACOSTA MARTINEZ</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</si>
  <si>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INVENTARIO SEGUIMIENTO DEL ESTADO Y BUEN USO DE LOS EQUIPOS.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</si>
  <si>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https://community.secop.gov.co/Public/Tendering/OpportunityDetail/Index?noticeUID=CO1.NTC.3892584&amp;isFromPublicArea=True&amp;isModal=true&amp;asPopupView=true</t>
  </si>
  <si>
    <t>OAG-VAD-0236-2023</t>
  </si>
  <si>
    <t>SANDRA MILENA AGUIRRE REDONDO </t>
  </si>
  <si>
    <t xml:space="preserve">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</si>
  <si>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https://community.secop.gov.co/Public/Tendering/OpportunityDetail/Index?noticeUID=CO1.NTC.3892640&amp;isFromPublicArea=True&amp;isModal=true&amp;asPopupView=true</t>
  </si>
  <si>
    <t>OPSP-VAD-0237-2023</t>
  </si>
  <si>
    <t xml:space="preserve">ANGELICA PATRICIA CARREÑO AGUIRRE </t>
  </si>
  <si>
    <t xml:space="preserve">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t>
  </si>
  <si>
    <t>https://community.secop.gov.co/Public/Tendering/OpportunityDetail/Index?noticeUID=CO1.NTC.3904564&amp;isFromPublicArea=True&amp;isModal=true&amp;asPopupView=true</t>
  </si>
  <si>
    <t>OPSP-VAD-0238-2023</t>
  </si>
  <si>
    <t>BERNARDO JOSE NOGUERA DIAZ GRANADOS</t>
  </si>
  <si>
    <t xml:space="preserve">LA PRESENTE ORDEN TIENE POR OBJETO: SERVICIOS PROFESIONALES COMO APOYO A LA DIRECCION DEL PROYECTO CAMBIO CLIMATICO DESARROLLANDO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COORDINACION DE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</si>
  <si>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JAIME MORON CARDENAS</t>
  </si>
  <si>
    <t>https://community.secop.gov.co/Public/Tendering/OpportunityDetail/Index?noticeUID=CO1.NTC.3904764&amp;isFromPublicArea=True&amp;isModal=true&amp;asPopupView=true</t>
  </si>
  <si>
    <t>OPSP-VAD-0239-2023</t>
  </si>
  <si>
    <t xml:space="preserve">LA PRESENTE ORDEN TIENE POR OBJETO: SERVICIOS PROFESIONALES COMO APOYO A LA SUPERVISIÓN PARA LOS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t>
  </si>
  <si>
    <t>https://community.secop.gov.co/Public/Tendering/OpportunityDetail/Index?noticeUID=CO1.NTC.3905123&amp;isFromPublicArea=True&amp;isModal=true&amp;asPopupView=true</t>
  </si>
  <si>
    <t>OPSP-VAD-0240-2023</t>
  </si>
  <si>
    <t xml:space="preserve">LA PRESENTE ORDEN TIENE POR OBJETO: PRESTACIÓN DE SERVICIOS PROFESIONALES COMO DIRECTOR ADMINISTRATIVO Y FINANCIERO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DESARROLLANDO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 DE LAS ACTIVIDADES DEL PROYECTO DE CTEI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8. COORDINAR EN GENERAL LAS COMPRAS DE INSUMOS Y EQUIPOS REQUERIDOS PARA EL DESARROLLO DE LAS ACTIVIDADES DEL PROYECTO. 9. REALIZAR SEGUIMIENTO DE LA LOGÍSTICA DE ENTREGA Y UTILIZACIÓN DE LOS INSUMOS Y REQUERIMIENTOS NECESARIOS PARA EL DESARROLLO DE LAS ACTIVIDADES DEL PROYECTO. </t>
  </si>
  <si>
    <t>HUGO JOSE MERCADO CERVERA</t>
  </si>
  <si>
    <t>https://community.secop.gov.co/Public/Tendering/OpportunityDetail/Index?noticeUID=CO1.NTC.3905243&amp;isFromPublicArea=True&amp;isModal=true&amp;asPopupView=true</t>
  </si>
  <si>
    <t>OAG-VAD-0241-2023</t>
  </si>
  <si>
    <t>CLARIBEL VARGAS GUETTE</t>
  </si>
  <si>
    <t xml:space="preserve">LA PRESENTE ORDEN TIENE POR OBJETO: 1. BRINDAR ORIENTACIÓN A LOS USUARIOS ACERCA DE CÓMO ACCEDER A LOS SERVICIOS DE LA BIBLIOTECA. 2. APOYAR EN LAS ACTIVIDADES DE FORMACIÓN DE USUARIOS. 3. APOYAR EN LAS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LA CONSTRUCCIÓN DE LOS CURSOS VIRTUALES QUE OFERTA LA BIBLIOTECA EN EL BLOQUE 10. 6. APOYAR LA ELABORACIÓN DE MATERIAL AUDIOVISUAL QUE REALIZA LA BIBLIOTECA PARA PROMOVER LOS SERVICIOS QUE OFERTA. 7. APOYAR EN LOS PROCESOS DE DESARROLLO Y MANTENIMIENTO DEL REPOSITORIO DIGITAL INSTITUCIONAL. 8. APOYAR EN EL PROCESO DE ALIMENTACIÓN Y FLUJO DE TRABAJO DEL REPOSITORIO DIGITAL INSTITUCIONAL. 9. APOYAR LAS ACTIVIDADES DEL SERVICIO DE PRÉSTAMO INTERBIBLIOTECARIO. 10. APOYAR EL PROCESO DE SELECCIÓN Y ADQUISICIONES DE MATERIAL BIBLIOGRÁFICO FÍSICO Y ELECTRÓNICO. 11. APOYAR EL PROCESO DE PREPARACIÓN DE MATERIAL BIBLIOGRÁFICO FÍSICO PARA COLOCARLO AL SERVICIO DE LOS USUARIOS. 12. APOYAR EN LA CONSTRUCCIÓN DE ESTADÍSTICAS DE MATERIAL BIBLIOGRÁFICO ADQUIRIDO POR COMPRA, DONACIÓN O CANJE. 13. APOYAR EL PROCESO DE DESARROLLO DE COLECCIONES BIBLIOGRÁFICAS. 14. APOYAR EN LA CONSTRUCCIÓN DE INFORMES Y ESTADÍSTICAS DE SERVICIOS Y/O PROCESOS DE LA BIBLIOTECA. </t>
  </si>
  <si>
    <t>https://community.secop.gov.co/Public/Tendering/OpportunityDetail/Index?noticeUID=CO1.NTC.3905886&amp;isFromPublicArea=True&amp;isModal=true&amp;asPopupView=true</t>
  </si>
  <si>
    <t>OAG-VAD-0242-2023</t>
  </si>
  <si>
    <t>CRISTIN DAVID LAUREN GARCIA</t>
  </si>
  <si>
    <t xml:space="preserve">LA PRESENTE ORDEN TIENE POR OBJETO: 1. APOYAR AL GRUPO INTERNO DE SERVICIOS GENERALES EN LA SUPERVISIÓN DE ESPACIOS FÍSICOS DE LAS SEDE ALTERNA, CERES DE PIVIJAY, MAGDALENA. 2. APOYAR AL GSGR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</si>
  <si>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https://community.secop.gov.co/Public/Tendering/OpportunityDetail/Index?noticeUID=CO1.NTC.3905796&amp;isFromPublicArea=True&amp;isModal=true&amp;asPopupView=true</t>
  </si>
  <si>
    <t>OPSP-VAD-0243-2023</t>
  </si>
  <si>
    <t>ERICK MARTINEZ DIAZ</t>
  </si>
  <si>
    <t xml:space="preserve">LA PRESENTE ORDEN TIENE POR OBJETO: 1. APOYAR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BRINDAR SOPORTE EN LOS PROBLEMAS MÁS COMUNES QUE SE PRESENTAN CON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t>
  </si>
  <si>
    <t>https://community.secop.gov.co/Public/Tendering/OpportunityDetail/Index?noticeUID=CO1.NTC.3906062&amp;isFromPublicArea=True&amp;isModal=true&amp;asPopupView=true</t>
  </si>
  <si>
    <t>OPSP-VAD-0244-2023</t>
  </si>
  <si>
    <t>FRANCISCO JAVIER GARCERANT VILLEGAS</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</si>
  <si>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t>
  </si>
  <si>
    <t>https://community.secop.gov.co/Public/Tendering/OpportunityDetail/Index?noticeUID=CO1.NTC.3906306&amp;isFromPublicArea=True&amp;isModal=true&amp;asPopupView=true</t>
  </si>
  <si>
    <t>OAG-VAD-0245-2023</t>
  </si>
  <si>
    <t>GUSTAVO MANUEL LOPEZ GOMEZ</t>
  </si>
  <si>
    <t>https://community.secop.gov.co/Public/Tendering/OpportunityDetail/Index?noticeUID=CO1.NTC.3906245&amp;isFromPublicArea=True&amp;isModal=true&amp;asPopupView=true</t>
  </si>
  <si>
    <t>OAG-VAD-0246-2023</t>
  </si>
  <si>
    <t>JOSE IGNACIO STROBEL PAREJO</t>
  </si>
  <si>
    <t xml:space="preserve">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MULTIMEDIALES DEL AUDITORIO O VIDEO BEAMS INTERACTIVOS. 5. APOYAR LA CORRECTA OPERACIÓN DEL SOFTWARE, HARDWARE Y DEMÁS DOTACIÓN QUE COMPLEMENTA LA OPERACIÓN DE LOS AUDITORIOS Y SUMINISTRAR LA INFORMACIÓN QUE PERMITA LA CORRECTA Y OPORTUNA GESTIÓN DE SU MANTENIMIENTO. 6. APOYAR EL DISEÑO DE UN MÓDULO EN EL SISTEMA DE INFORMACIÓN DE RECURSOS EDUCATIVOS (REDAL) QUE APOYE SOPORTE TÉCNICO EN LOS ESPACIOS ACADÉMICOS: REGISTRO DE SOLICITUDES DE SOPORTE AUDIOVISUAL, ATENCIÓN Y EVALUACIÓN. 7. APOYAR EN LA ACTUALIZACIÓN, EVALUACIÓN Y MEJORAS DEL MÓDULO DE RESERVA Y PRÉSTAMO DE EQUIPOS AUDIOVISUALES. 8. APOYAR EN EL CUMPLIMIENTO A CABALIDAD CON LOS PROCEDIMIENTOS ESTABLECIDOS PARA LA PRESTACIÓN DE LOS SERVICIOS. 9. APOYAR EN LA GENERACIÓN DE REPORTES DE CUALQUIER NOVEDAD QUE SE PRESENTE CUANDO SE PRESTEN LOS SERVICIOS, POR EJEMPLO, EVENTOS Y RESPONSABLES DEL MAL USO DE LAS HERRAMIENTAS O NOVEDADES FRENTE AL FUNCIONAMIENTO DE LOS EQUIPOS. 10. APOYAR EN LAS ACTIVIDADES QUE SE PROGRAMEN PARA GARANTIZAR LA EFICIENCIA EN LA PRESTACIÓN DE LOS SERVICIOS. 11. APOYAR LA RECOLECCIÓN Y ANÁLISIS DE INFORMACIÓN DE SATISFACCIÓN DEL SERVICIO E INFORMES RELACIONADOS. </t>
  </si>
  <si>
    <t>https://community.secop.gov.co/Public/Tendering/OpportunityDetail/Index?noticeUID=CO1.NTC.3906256&amp;isFromPublicArea=True&amp;isModal=true&amp;asPopupView=true</t>
  </si>
  <si>
    <t>OAG-VAD-0247-2023</t>
  </si>
  <si>
    <t>LAURA CAROLINA PEREZ MARTINEZ</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</si>
  <si>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t>
  </si>
  <si>
    <t>https://community.secop.gov.co/Public/Tendering/OpportunityDetail/Index?noticeUID=CO1.NTC.3906328&amp;isFromPublicArea=True&amp;isModal=true&amp;asPopupView=true</t>
  </si>
  <si>
    <t>OPSP-VAD-0248-2023</t>
  </si>
  <si>
    <t>LORENA GRACIELA DIAZ CASTILLA</t>
  </si>
  <si>
    <t xml:space="preserve">LA PRESENTE ORDEN TIENE POR OBJETO: 1. APOYAR LA COORDINACIÓN  DEL PROGRAMA “SEMESTRE EN UNIMAGDALENA” PARA ESTUDIANTES DE INTERCAMBIO NACIONAL E INTERNACIONAL 2. APOYAR LA COORDINACIÓN DE LA CONVOCATORIA EXPLORA CCYK PARA LA MOVILIDAD NACIONAL ENTRE MIEMBROS DE ESTA ASOCIACIÓN. 3. APOYAR EN EL REGISTRO DE LA MOVILIDAD INTERNACIONAL ENTRANTE Y SALIENTE. 4. APOYAR EN LA CONSOLIDACIÓN Y REPORTE DE INDICADORES INSTITUCIONALES 5. APOYAR EN LA GESTIÓN DE PROYECTOS INTERNACIONALES. </t>
  </si>
  <si>
    <t>https://community.secop.gov.co/Public/Tendering/OpportunityDetail/Index?noticeUID=CO1.NTC.3906330&amp;isFromPublicArea=True&amp;isModal=true&amp;asPopupView=true</t>
  </si>
  <si>
    <t>OAG-VAD-0249-2023</t>
  </si>
  <si>
    <t>MARIA CONCEPCION MARTINEZ DIAZ</t>
  </si>
  <si>
    <t xml:space="preserve">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INTEGRIDAD Y BUEN MANEJO DE LAS IPAD. 8. APOYAR LA REALIZACIÓN DE LA DESINFECCIÓN Y AISLAMIENTO DEL IPAD. </t>
  </si>
  <si>
    <t>https://community.secop.gov.co/Public/Tendering/OpportunityDetail/Index?noticeUID=CO1.NTC.3905981&amp;isFromPublicArea=True&amp;isModal=true&amp;asPopupView=true</t>
  </si>
  <si>
    <t>OPSP-VAD-0250-2023</t>
  </si>
  <si>
    <t>MARIANA STAND AYALA</t>
  </si>
  <si>
    <t xml:space="preserve">LA PRESENTE ORDEN TIENE POR OBJETO: 1. APOYAR LOS PROCESOS Y ACTIVIDADES DE EXTENSIÓN Y PROYECCIÓN SOCIAL DE PROGRAMA COMO FESTIVALES, EXHIBICIONES, CINE CLUBES, CONVENIOS, CONGRESOS. 2. FORMULAR CONVOCATORIAS DE FINANCIACIÓN PARA PROYECTOS INTERNOS DEL PROGRAMA. 3. REVISAR CARTAS DE AUTORIZACIÓN Y CESIÓN DE DERECHOS PARA OBRAS DE LA VOD, Y FORMALIZAR LAS PELÍCULAS QUE HARÁN PARTE DE LA PLATAFORMA. 4. ASESORAR Y APOYAR AL ÁREA DE COMUNICACIONES DEL PROGRAMA. </t>
  </si>
  <si>
    <t>ARMANDO JOSÉ SILVA HAMBURGER</t>
  </si>
  <si>
    <t>https://community.secop.gov.co/Public/Tendering/OpportunityDetail/Index?noticeUID=CO1.NTC.3906613&amp;isFromPublicArea=True&amp;isModal=true&amp;asPopupView=true</t>
  </si>
  <si>
    <t>OPSP-VAD-0251-2023</t>
  </si>
  <si>
    <t>NATALY JINETH MALDONADO COHEN</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</si>
  <si>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t>
  </si>
  <si>
    <t>https://community.secop.gov.co/Public/Tendering/OpportunityDetail/Index?noticeUID=CO1.NTC.3904300&amp;isFromPublicArea=True&amp;isModal=true&amp;asPopupView=true</t>
  </si>
  <si>
    <t>OAG-VAD-0252-2023</t>
  </si>
  <si>
    <t>NEWIN DE JESUS CORREA RIQUETT</t>
  </si>
  <si>
    <t xml:space="preserve">LA PRESENTE ORDEN TIENE POR OBJETO: 1. APOYAR AL GRUPO INTERNO DE SERVICIOS GENERALES EN LA SUPERVISIÓN DE LOS ESPACIOS FÍSICOS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AL GSG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t>
  </si>
  <si>
    <t>https://community.secop.gov.co/Public/Tendering/OpportunityDetail/Index?noticeUID=CO1.NTC.3904629&amp;isFromPublicArea=True&amp;isModal=true&amp;asPopupView=true</t>
  </si>
  <si>
    <t>OAG-VAD-0253-2023</t>
  </si>
  <si>
    <t>NYLLYRETH PINZON JARAMILLO</t>
  </si>
  <si>
    <t xml:space="preserve">LA PRESENTE ORDEN TIENE POR OBJETO: 1. PRESTAR ASESORÍA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PLANIFICAR Y DESARROLLAR EL PLAN DE PREVENCIÓN, PREPARACIÓN ANTE EMERGENCIAS Y ANÁLISIS DE VULNERABILIDAD DEL CENTRO DE TRANSFERENCIA EN SALUD (SEXTO PISO DEL HOSPITAL). 6. APOYAR EN EL SEGUIMIENTO AL GASTO DE INSUMOS Y EJECUCIÓN DEL PLAN DE MANTENIMIENTO ANUAL. </t>
  </si>
  <si>
    <t>https://community.secop.gov.co/Public/Tendering/OpportunityDetail/Index?noticeUID=CO1.NTC.3904641&amp;isFromPublicArea=True&amp;isModal=true&amp;asPopupView=true</t>
  </si>
  <si>
    <t>OPSP-VAD-0254-2023</t>
  </si>
  <si>
    <t>ROBERT FRANKLIN BECERRA ORTEGA</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</si>
  <si>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t>
  </si>
  <si>
    <t>https://community.secop.gov.co/Public/Tendering/OpportunityDetail/Index?noticeUID=CO1.NTC.3904538&amp;isFromPublicArea=True&amp;isModal=true&amp;asPopupView=true</t>
  </si>
  <si>
    <t>OPSP-VAD-0255-2023</t>
  </si>
  <si>
    <t>STEPHANIE CHAVEZ DONADO</t>
  </si>
  <si>
    <t xml:space="preserve">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t>
  </si>
  <si>
    <t>https://community.secop.gov.co/Public/Tendering/OpportunityDetail/Index?noticeUID=CO1.NTC.3904666&amp;isFromPublicArea=True&amp;isModal=true&amp;asPopupView=true</t>
  </si>
  <si>
    <t>OPSP-VAD-0256-2023</t>
  </si>
  <si>
    <t>VANESA PAOLA VIVES CORONEL</t>
  </si>
  <si>
    <t xml:space="preserve">LA PRESENTE ORDEN TIENE POR OBJETO: 1. APOYAR LA COORDINACIÓN Y SUPERVISIÓN DE LOS PROGRAMAS DE INTERCAMBIOS: “CONEXIÓN GLOBAL” "DOBLE TITULACIÓN" "PROGRAMA SEMESTRE EN EL EXTERIOR". 2. APOYAR EN LA REALIZACIÓN, SEGUIMIENTO Y PROMOCIÓN DE LAS CONVOCATORIAS. 3. ASESORAR A ESTUDIANTES. 4. APOYAR EN EL PROCESO DE SELECCIÓN Y POSTULACIÓN DE ESTUDIANTES. 5. REALIZAR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t>
  </si>
  <si>
    <t>https://community.secop.gov.co/Public/Tendering/OpportunityDetail/Index?noticeUID=CO1.NTC.3904677&amp;isFromPublicArea=True&amp;isModal=true&amp;asPopupView=true</t>
  </si>
  <si>
    <t>OAG-VAD-0257-2023</t>
  </si>
  <si>
    <t>VIVIANA ANDREA  CARDENAS ARIAS</t>
  </si>
  <si>
    <t xml:space="preserve">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t>
  </si>
  <si>
    <t>https://community.secop.gov.co/Public/Tendering/OpportunityDetail/Index?noticeUID=CO1.NTC.3904379&amp;isFromPublicArea=True&amp;isModal=true&amp;asPopupView=true</t>
  </si>
  <si>
    <t>OAG-VAD-0258-2023</t>
  </si>
  <si>
    <t>YUBIRIS ZAMBRANO GUERRERO</t>
  </si>
  <si>
    <t xml:space="preserve">LA PRESENTE ORDEN TIENE POR OBJETO: 1. APOYAR EN LA RECEPCIÓN E INGRESO DE PERSONAL A LA CLÍNICA, ESTO INCLUYE A PACIENTES, DOCENTES, ESTUDIANTES Y PERSONAL DE APOYO. 2. APOYAR EN LA ENTREGA DE HISTORIAS CLÍNICAS Y REGISTROS 3. APOYAR EN LA ORGANIZACIÓN, ACTUALIZACIÓN Y SEGURIDAD DEL ARCHIVO DE HISTORIA CLÍNICA. 4. APOYAR EN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</si>
  <si>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https://community.secop.gov.co/Public/Tendering/OpportunityDetail/Index?noticeUID=CO1.NTC.3905193&amp;isFromPublicArea=True&amp;isModal=true&amp;asPopupView=true</t>
  </si>
  <si>
    <t>OAG-VAD-0259-2023</t>
  </si>
  <si>
    <t>ANA MELISSA CABARCAS ACUÑA</t>
  </si>
  <si>
    <t xml:space="preserve">LA PRESENTE ORDEN TIENE POR OBJETO: 1. APOYAR EN LAS ACTIVIDADES DE LOS LABORATORIOS DE LA FACULTAD DE CIENCIAS DE LA SALUD: LAB. CLÍNICA DE SIMULACIÓN UNIV. DEL MAGDALENA Y LAB. SEXTO PISO HOSPITAL.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t>
  </si>
  <si>
    <t>https://community.secop.gov.co/Public/Tendering/OpportunityDetail/Index?noticeUID=CO1.NTC.3905287&amp;isFromPublicArea=True&amp;isModal=true&amp;asPopupView=true</t>
  </si>
  <si>
    <t>OPSP-VAD-0260-2023</t>
  </si>
  <si>
    <t>SEBASTIAN EDUARDO ARRIETA TORRES</t>
  </si>
  <si>
    <t xml:space="preserve">LA PRESENTE ORDEN TIENE POR OBJETO: 1. APOYAR EN LA SUPERVISIÓN DE LAS LABORES CULTURALES EFECTUADAS EN LAS ESPECIES FRUTALES, FORESTALES Y TRANSITORIAS ESTABLECIDAS EN LA UNIVERSIDAD. 2.APOYAR LA TOMA DE MUESTRAS Y REGISTRO PRODUCTIVO DE LOS RENDIMIENTOS EN LOS LOTES EXPERIMENTALES. 3. ELABORAR PLANES DE MANEJO AMBIENTALES. 4. CONSTRUIR CARTILLA DE SALUD OCUPACIONAL 5. APOYAR LA SUPERVISIÓN DEL MANEJO Y CONSUMO DEL AGUA. 6. APOYAR LA COORDINACIÓN DE LAS INSTALACIONES Y REPARACIONES DE LOS SISTEMAS HIDROSANITARIOS. </t>
  </si>
  <si>
    <t>PEDRO MERCADO GONZALEZ</t>
  </si>
  <si>
    <t>https://community.secop.gov.co/Public/Tendering/OpportunityDetail/Index?noticeUID=CO1.NTC.3905419&amp;isFromPublicArea=True&amp;isModal=true&amp;asPopupView=true</t>
  </si>
  <si>
    <t>OAG-VAD-0261-2023</t>
  </si>
  <si>
    <t>OLVIS MARIA LOPEZ CALDERA</t>
  </si>
  <si>
    <t xml:space="preserve">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t>
  </si>
  <si>
    <t>https://community.secop.gov.co/Public/Tendering/OpportunityDetail/Index?noticeUID=CO1.NTC.3905623&amp;isFromPublicArea=True&amp;isModal=true&amp;asPopupView=true</t>
  </si>
  <si>
    <t>OAG-VAD-0262-2023</t>
  </si>
  <si>
    <t>YOLANDA AGUILAR GARCIA</t>
  </si>
  <si>
    <t xml:space="preserve">LA PRESENTE ORDEN TIENE POR OBJETO: 1. APOYAR EN LA ATENCIÓN BÁSICA, OPORTUNA Y ADECUADA EN CONSULTA COMO AUXILIAR DE ENFERMERÍA A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t>
  </si>
  <si>
    <t>https://community.secop.gov.co/Public/Tendering/OpportunityDetail/Index?noticeUID=CO1.NTC.3905631&amp;isFromPublicArea=True&amp;isModal=true&amp;asPopupView=true</t>
  </si>
  <si>
    <t>OPSP-VAD-0263-2023</t>
  </si>
  <si>
    <t>HERNAN ALBERTO ROJAS CEBALLOS</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</si>
  <si>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</si>
  <si>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https://community.secop.gov.co/Public/Tendering/OpportunityDetail/Index?noticeUID=CO1.NTC.3905723&amp;isFromPublicArea=True&amp;isModal=true&amp;asPopupView=true</t>
  </si>
  <si>
    <t>OPSP-VAD-0264-2023</t>
  </si>
  <si>
    <t>HUGO CESAR VEGA ALVAREZ</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</si>
  <si>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t>
  </si>
  <si>
    <t>https://community.secop.gov.co/Public/Tendering/OpportunityDetail/Index?noticeUID=CO1.NTC.3906551&amp;isFromPublicArea=True&amp;isModal=true&amp;asPopupView=true</t>
  </si>
  <si>
    <t>OPSP-VAD-0265-2023</t>
  </si>
  <si>
    <t>KELLY GABRIELA ANDRADE VILLEGAS</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</si>
  <si>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 APOYAR EN EL DISEÑO DE INTERFACES GRÁFICAS DE DESARROLLOS TECNOLÓGICOS DEL CETEP. </t>
  </si>
  <si>
    <t>https://community.secop.gov.co/Public/Tendering/OpportunityDetail/Index?noticeUID=CO1.NTC.3906554&amp;isFromPublicArea=True&amp;isModal=true&amp;asPopupView=true</t>
  </si>
  <si>
    <t>OPSP-VAD-0266-2023</t>
  </si>
  <si>
    <t xml:space="preserve"> MARIA FERNANDA GOMEZ HENAO</t>
  </si>
  <si>
    <t xml:space="preserve">LA PRESENTE ORDEN TIENE POR OBJETO: PRESTAR SERVICIOS PROFESIONALES COMO ASISTENTE DE DIRECCIÓN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VERIFCIACIÓN DEL USO ADECUADO DE LOS RECURSOS FINANCIEROS PARA LA CONTRATACIÓN DEL TALENTO HUMANO, EQUIPOS Y SOFTWARES, SERVICIOS TECNOLÓGICOS, MATERIALES E INSUMOS, GASTOS DE VIAJE Y ADICIONALES; DE ACUERDO A LAS NECESIDADES EN TÉRMINOS DE TIEMPO Y CANTIDAD REQUERIDO POR LOS INVESTIGADORES Y GESTORES DEL PROYECTO. 4. APOYAR A LA DIRECCIÓN ADMINISTRATIVA Y FINANCIERA DEL PROYECTO EN LA ARTICULACIÓN DE LOS RECURSOS TÉCNICOS TECNOLÓGICOS Y LOGÍSTICOS EN CONJUNTO CON EL LÍDER CIENTÍFICO DEL PROYECTO Y LAS DIFERENTES DEPENDENCIAS, CON LA ESTRATEGIA DE ADMINISTRACIÓN ADECUADA PARA EL DESARROLLO DE LAS ACTIVIDADES DEL PROYECTO. 5. APOYAR EN LA COORDINACIÓN DE LAS ACTIVIDADES OPERATIVAS DE PLANEACIÓN Y PROGRAMACIÓN DE LA GESTIÓN ADMINISTRATIVA. 6. ELABORAR SOLICITUDES DE DISPONIBILIDAD PRESUPUESTAL, ESTUDIOS DE CONVENIENCIA, SOLICITUDES DE PROPONENTES Y LOS DEMÁS REQUERIMIENTOS PARA LA CONTRATACIÓN DE BIENES Y SERVICIOS PROFESIONALES Y NO PROFESIONALES. 7. APOYAR LA REVISIÓN JURÍDICA DE LAS CONTRATACIONES DE PERSONAL Y DE COMPRAS DE INSUMOS Y EQUIPOS PARA EL DESARROLLO DE LAS ACTIVIDADES DEL PROYECTO. 8. BRINDAR APOYO JURÍDICO EN LOS CONVENIOS QUE SE ESTABLEZCAN CON LOS BENEFICIARIOS DEL PROYECTO Y DEL USO DE LOS RECURSOS ASIGNADOS. </t>
  </si>
  <si>
    <t>https://community.secop.gov.co/Public/Tendering/OpportunityDetail/Index?noticeUID=CO1.NTC.3906560&amp;isFromPublicArea=True&amp;isModal=true&amp;asPopupView=true</t>
  </si>
  <si>
    <t>OAG-VAD-0267-2023</t>
  </si>
  <si>
    <t>SERGIO ANDRES CRESPO PALMERA</t>
  </si>
  <si>
    <t xml:space="preserve">LA PRESENTE ORDEN TIENE POR OBJETO: 1. APOYAR AL GRUPO INTERNO DE SERVICIOS GENERALES EN LA SUPERVISIÓN DE ESPACIOS FÍSICOS DE LAS SEDE ALTERNA, CERES DE PIVIJAY, MAGDALENA. 2. APOYAR AL GSG EN LAS APERTURAS DE SALONES Y ÁREAS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</si>
  <si>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https://community.secop.gov.co/Public/Tendering/OpportunityDetail/Index?noticeUID=CO1.NTC.3906720&amp;isFromPublicArea=True&amp;isModal=true&amp;asPopupView=true</t>
  </si>
  <si>
    <t>OAG-VAD-0268-2023</t>
  </si>
  <si>
    <t>HENRY ROGER ROJAS FERRARI</t>
  </si>
  <si>
    <t>https://community.secop.gov.co/Public/Tendering/OpportunityDetail/Index?noticeUID=CO1.NTC.3953044&amp;isFromPublicArea=True&amp;isModal=true&amp;asPopupView=true</t>
  </si>
  <si>
    <t>OPSP-VAD-0269-2023</t>
  </si>
  <si>
    <t>CAMILA BARRIOS LEON</t>
  </si>
  <si>
    <t xml:space="preserve">LA PRESENTE ORDEN TIENE POR OBJETO: 1. APOYAR EN LA EVALUACIÓN Y ACTUALIZACIÓN A LOS PROCEDIMIENTOS DESCRITOS EN LA RESOLUCIÓN RECTORAL N° 00721 PARA EL INGRESO, EGRESO Y BAJA DE BIENES DEL GRUPO DE COMPRAS Y ADMINISTRACIÓN DE BIENES. 2. ELABORAR INFORMES SOBRE EL MANEJO DE LOS RUBROS PAA QUE SOPORTEN LOS PROCESOS ADMINISTRATIVOS DE LA INSTITUCIÓN. 3. APOYAR AL GRUPO DE COMPRAS Y ADMINISTRACIÓN DE BIENES EN LAS DIFERENTES ETAPAS DE ELABORACIÓN DEL PLAN ANUAL DE ADQUISICIONES - PAA- 4. APOYAR AL GRUPO DE COMPRAS Y ADMINISTRACIÓN DE BIENES EN REVISIÓN Y ACTUALIZACIÓN DE LA CODIFICACIÓN DE LOS PRESUPUESTOS DE LAS DEPENDENCIAS DE LA INSTITUCIÓN SEGÚN LO ESTABLECIDOS EN EL CLASIFICADOR DE BIENES Y SERVICIOS SECOP II. 5. REALIZAR APOYO EN EL PROCESO DE COMPRAS EN LÍNEA A CARGO DEL GRUPO DE COMPRAS Y ADMINISTRACIÓN DE BIENES. 6. APOYAR EN EL DISEÑO DE ESTRATEGIAS PARA EL MEJORAMIENTO DEL PROCESO DE RECEPCIÓN Y REGISTRO DE BIENES.  7. ASESORAR EN LA IMPLEMENTACIÓN DE ESTRATEGIAS QUE CONTRIBUYAN AL MEJORAMIENTO DEL DESEMPEÑO DE LA DEPENDENCIA. </t>
  </si>
  <si>
    <t>BETTY PATIÑO</t>
  </si>
  <si>
    <t>https://community.secop.gov.co/Public/Tendering/OpportunityDetail/Index?noticeUID=CO1.NTC.3953413&amp;isFromPublicArea=True&amp;isModal=true&amp;asPopupView=true</t>
  </si>
  <si>
    <t>OAG-VAD-0270-2023</t>
  </si>
  <si>
    <t>STANED RAFAEL OROZCO SIERRA</t>
  </si>
  <si>
    <t xml:space="preserve">LA PRESENTE ORDEN TIENE POR OBJETO: 1. APOYAR EN LA CAPTURA DE SONIDO DIRECTO EN PRODUCCIONES AUDIOVISUALES. 2. APOYAR EN LA GRABACIÓN DE PODCAST COMO CONTENIDOS MULTIMEDIA. 3, APOYAR EN LA POSTPRODUCCIÓN DE SONIDO EN PRODUCCIONES AUDIOVISUALES. </t>
  </si>
  <si>
    <t>https://community.secop.gov.co/Public/Tendering/OpportunityDetail/Index?noticeUID=CO1.NTC.3952857&amp;isFromPublicArea=True&amp;isModal=true&amp;asPopupView=true</t>
  </si>
  <si>
    <t>OPSP-VAD-0271-2023</t>
  </si>
  <si>
    <t xml:space="preserve">LA PRESENTE ORDEN TIENE POR OBJETO: 1. APOYAR EN LA EVALUACIÓN DE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EN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8. APOYAR EN LA ATENCIÓN DE LAS ORIENTACIONES DE LA UNIVERSIDAD EN ASPECTOS RELACIONADOS CON PLANES CURRICULARES, ESTRATEGIAS PEDAGÓGICAS Y DE EVALUACIÓN FORMATIVA (DECRETO 780 DE 2016, PARTE 7, CAPÍTULO 1, ARTÍCULO 2.7.1.1.17 PARÁGRAFO 2). 9. APOYAR EN LA VERIFICACIÓN DE QUE LOS PROCESOS Y MANUALES ORGANIZACIONALES DEL PROGRAMA QUE EXISTEN SE CUMPLAN. </t>
  </si>
  <si>
    <t>KAREN AVILA LABASTIDAS</t>
  </si>
  <si>
    <t>https://community.secop.gov.co/Public/Tendering/OpportunityDetail/Index?noticeUID=CO1.NTC.3953047&amp;isFromPublicArea=True&amp;isModal=true&amp;asPopupView=true</t>
  </si>
  <si>
    <t>OPSP-VAD-0272-2023</t>
  </si>
  <si>
    <t>MAYRA ALEJANDRA MENDOZA HERNANDEZ</t>
  </si>
  <si>
    <t xml:space="preserve">LA PRESENTE ORDEN TIENE POR OBJETO: 1. DESARROLLAR ACTIVIDADES DE DIAGNÓSTICO, EVALUACIÓN, INTERVENCIÓN CLÍNICA PARA NIÑOS, ADOLESCENTES Y ADULTOS O LOS SERVICIOS QUE DESDE SU ÁREA REQUIERA EL PROGRAMA, 2. APOYAR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</si>
  <si>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https://community.secop.gov.co/Public/Tendering/OpportunityDetail/Index?noticeUID=CO1.NTC.3952867&amp;isFromPublicArea=True&amp;isModal=true&amp;asPopupView=true</t>
  </si>
  <si>
    <t>OPSP-VAD-0273-2023</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</si>
  <si>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APOYAR EN EL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APOYAR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DÉ RESPUESTA A LAS ACTIVIDADES PARA LAS CUALES FUE CONTRATADO. </t>
  </si>
  <si>
    <t>https://community.secop.gov.co/Public/Tendering/OpportunityDetail/Index?noticeUID=CO1.NTC.3952871&amp;isFromPublicArea=True&amp;isModal=true&amp;asPopupView=true</t>
  </si>
  <si>
    <t>OPSP-VAD-0274-2023</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</si>
  <si>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PARA LSA CUALES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2023-I. 12. REVISAR LOS INFORMES PSICOLÓGICOS DE LAS ENTREVISTAS DE ORIENTACIÓN VOCACIONAL DEL PROCESO DE ADMISIÓN DEL PROGRAMA “TALENTO MAGDALENA” PARA EL PERIODO ACADÉMICO 2023-I. 14. ASESORAR Y APOYAR AL DIRECTOR(A)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t>
  </si>
  <si>
    <t>https://community.secop.gov.co/Public/Tendering/OpportunityDetail/Index?noticeUID=CO1.NTC.3952877&amp;isFromPublicArea=True&amp;isModal=true&amp;asPopupView=true</t>
  </si>
  <si>
    <t>OAG-VAD-0275-2023</t>
  </si>
  <si>
    <t xml:space="preserve">ENRIQUE ALFONSO NAVARRO URBINA </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</si>
  <si>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</si>
  <si>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https://community.secop.gov.co/Public/Tendering/OpportunityDetail/Index?noticeUID=CO1.NTC.3952885&amp;isFromPublicArea=True&amp;isModal=true&amp;asPopupView=true</t>
  </si>
  <si>
    <t>OAG-VAD-0276-2023</t>
  </si>
  <si>
    <t>HEYNER ALONSO CARROL PINEDA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</si>
  <si>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</si>
  <si>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 xml:space="preserve">JESÚS SUESCÚN ARREGOCÉS </t>
  </si>
  <si>
    <t>https://community.secop.gov.co/Public/Tendering/OpportunityDetail/Index?noticeUID=CO1.NTC.3952888&amp;isFromPublicArea=True&amp;isModal=true&amp;asPopupView=true</t>
  </si>
  <si>
    <t>OPSP-VAD-0277-2023</t>
  </si>
  <si>
    <t>OSCAR DAVID VANEGAS QUERUZ</t>
  </si>
  <si>
    <t xml:space="preserve">LA PRESENTE ORDEN TIENE POR OBJETO: 1. PRESENTAR EL PLAN DE TRABAJO DE ACTIVIDADES A DESARROLLAR, DETALLANDO OBJETIVOS, FECHAS, METAS, INDICADORES ACORDES CON LAS DIRECTRICES IMPARTIDAS POR EL DIRECTOR DE DESARROLLO ESTUDIANTIL QUE DÉ RESPUESTA A LAS ACTIVIDADES PARA LAS CUALES FUE CONTRATADO 2. APOYAR EL PROCESO DE ACOMPAÑAMIENTO SOCIOECONÓMICO A LOS ESTUDIANTES PERTENECIENTES AL PROGRAMA "TALENTO MAGDALENA". 3. APOYAR EN LA PLANEACIÓN Y EJECUCIÓN DE ACTIVIDADES RELACIONADAS CON EL DESARROLLO DE HABILIDADES DE LIDERAZGO SOCIAL Y POLÍTICO EN LOS ESTUDIANTES DEL PROGRAMA “TALENTO MAGDALENA”. 4. APOYAR A LA DIRECCIÓN DE DESARROLLO ESTUDIANTIL EN LA EJECUCIÓN DE LAS ESTRATEGIAS DISEÑADAS PARA FAVORECER LA PERMANENCIA ESTUDIANTIL Y DISMINUIR LOS ÍNDICES DE DESERCIÓN DE LOS ESTUDIANTES DEL PROGRAMA “TALENTO MAGDALENA”. 5. APOYAR EN LOS ESPACIOS DE PROTECCIÓN Y PROMOCIÓN DE LOS DERECHOS DE LOS ESTUDIANTES DEL PROGRAMA “TALENTO MAGDALENA”. 6. RECOPILAR LA INFORMACIÓN Y ENTREGA DE INFORMES SOLICITADOS POR EL SUPERVISOR DE LA ORDEN. 7. DESARROLLAR EL PROCESO DE TABULACIÓN DE LA FICHA DE CARACTERIZACIÓN APLICADA, ASÍ COMO LA RESPECTIVA PREPARACIÓN DE INFORMES QUE SEAN SOLICITADOS POR EL SUPERVISOR O LA DIRECCIÓN DE DESARROLLO ESTUDIANTIL.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IDENTIFICAR Y REPORTAR A LOS ESTUDIANTES EN RIESGO DE DESERCIÓN POR FACTORES SOCIOECONÓMICOS DEL PROGRAMA “TALENTO MAGDALENA”. 11. SISTEMATIZAR QUINCENALMENTE LOS DATOS RECOPILADOS EN LA PLATAFORMA DE “TALENTO MAGDALENA”. 12. APOYAR A LA DIRECCIÓN DE DESARROLLO ESTUDIANTIL EN LAS ACTIVIDADES DE INDUCCIÓN DE LOS ESTUDIANTES QUE INGRESAN AL PROGRAMA “TALENTO MAGDALENA”. 13. APOYAR EN LAS ACTIVIDADES REALIZADAS PARA FAVORECER LA PARTICIPACIÓN DE LOS ESTUDIANTES DE LA UNIVERSIDAD DEL MAGDALENA DESDE EL CENTRO DE LIDERAZGO Y PARTICIPACIÓN. </t>
  </si>
  <si>
    <t>https://community.secop.gov.co/Public/Tendering/OpportunityDetail/Index?noticeUID=CO1.NTC.3952892&amp;isFromPublicArea=True&amp;isModal=true&amp;asPopupView=true</t>
  </si>
  <si>
    <t>OAG-VAD-0278-2023</t>
  </si>
  <si>
    <t>RODOLFO DE JESUS MONTERO VILLA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</si>
  <si>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</si>
  <si>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https://community.secop.gov.co/Public/Tendering/OpportunityDetail/Index?noticeUID=CO1.NTC.3952984&amp;isFromPublicArea=True&amp;isModal=true&amp;asPopupView=true</t>
  </si>
  <si>
    <t>OPSP-VAD-0279-2023</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</si>
  <si>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</si>
  <si>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APOYAR LAS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t>
  </si>
  <si>
    <t>https://community.secop.gov.co/Public/Tendering/OpportunityDetail/Index?noticeUID=CO1.NTC.3953116&amp;isFromPublicArea=True&amp;isModal=true&amp;asPopupView=true</t>
  </si>
  <si>
    <t>OAG-VAD-0280-2023</t>
  </si>
  <si>
    <t>CARLOS EDUARDO CONTRERAS ABELLO</t>
  </si>
  <si>
    <t xml:space="preserve">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LOS EQUIPOS DE TRANSMISIONES, LOS CUALES SE DIFUNDEN EN DOS TIPOS DE CANALES, EXTERNOS E INTERNOS. EN LAS PLATAFORMAS DE YOUTUBE Y FACEBOOK INSTITUCIONALES; ASÍ MISMO POR ZOOM Y TEAMS PARA REUNIONES PRIVADAS Y/O PROCESOS DE ACREDITACIÓN. 10. APOYAR EN LA REALIZACIÓN DE ALREDEDOR 30 TRANSMISIONES MENSUALES, EN LAS CUALES SE ENCUENTRAN ENLACES, TRANSMISIONES EN VIVO Y PREGRABADOS. </t>
  </si>
  <si>
    <t>WILSON ARTURO PACHECO PALACIO</t>
  </si>
  <si>
    <t>https://community.secop.gov.co/Public/Tendering/OpportunityDetail/Index?noticeUID=CO1.NTC.3952989&amp;isFromPublicArea=True&amp;isModal=true&amp;asPopupView=true</t>
  </si>
  <si>
    <t>OAG-VAD-0281-2023</t>
  </si>
  <si>
    <t>CAROLY MILDRED CORONADO ALCALA</t>
  </si>
  <si>
    <t xml:space="preserve">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 INTENSIVOS 7. APOYAR EN LA INDUCCIÓN DE MANEJO DE EQUIPOS SI SE REQUIERE. </t>
  </si>
  <si>
    <t>https://community.secop.gov.co/Public/Tendering/OpportunityDetail/Index?noticeUID=CO1.NTC.3953205&amp;isFromPublicArea=True&amp;isModal=true&amp;asPopupView=true</t>
  </si>
  <si>
    <t>OPSP-VAD-0282-2023</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</si>
  <si>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</si>
  <si>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t>
  </si>
  <si>
    <t>https://community.secop.gov.co/Public/Tendering/OpportunityDetail/Index?noticeUID=CO1.NTC.3952994&amp;isFromPublicArea=True&amp;isModal=true&amp;asPopupView=true</t>
  </si>
  <si>
    <t>OPSP-VAD-0283-2023</t>
  </si>
  <si>
    <t>IBIS LENIS RODRIGUEZ CRUZ</t>
  </si>
  <si>
    <t xml:space="preserve">LA PRESENTE ORDEN TIENE POR OBJETO: 1. APOYAR LA GENERACIÓN Y PROYECCIÓN DE INFORME SOBRE EL ÁREA DE PROYECTOS ESPECIALES, TALLERES SABER PRO. 2. APOYAR LA GESTIÓN DE LAS DIFERENTES ÁREAS DE FORMACIÓN GENERAL E INTEGRAL DEL DEPARTAMENTO DE ESTUDIOS GENERALES.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t>
  </si>
  <si>
    <t>https://community.secop.gov.co/Public/Tendering/OpportunityDetail/Index?noticeUID=CO1.NTC.3952997&amp;isFromPublicArea=True&amp;isModal=true&amp;asPopupView=true</t>
  </si>
  <si>
    <t>OAG-VAD-0284-2023</t>
  </si>
  <si>
    <t>LUIS FERNANDO ESCOBAR RESTREPO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</si>
  <si>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PRIMER SEMESTRE 2023-1. 9. ASESORAR A LA DIRECCIÓN DE DESARROLLO ESTUDIANTIL EN LA CREACIÓN DE CAMPAÑAS PUBLICITARIAS DE DIVULGACIÓN MASIVA PARA LA PREVENCIÓN Y PROMOCIÓN DE LA SALUD METAL DE LOS ESTUDIANTES QUE INGRESAN AL PRIMER SEMESTRE 2023-1.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t>
  </si>
  <si>
    <t>https://community.secop.gov.co/Public/Tendering/OpportunityDetail/Index?noticeUID=CO1.NTC.3953137&amp;isFromPublicArea=True&amp;isModal=true&amp;asPopupView=true</t>
  </si>
  <si>
    <t>OAG-VAD-0285-2023</t>
  </si>
  <si>
    <t>CHRISTIAN JAVIER MOZO CABAS</t>
  </si>
  <si>
    <t xml:space="preserve">LA PRESENTE ORDEN TIENE POR OBJETO: 1. APOYAR LA APERTURA, ENTREGA Y CIERRE DEL LABORATORIO DE EDICIÓN, SALA DE REALIZACIÓN, ANIMACIÓN O LA DE SU CORRESPONDENCIA EN LA ROTACIÓN DE RESPONSABILIDADES, DE ACUERDO CON EL CRONOGRAMA ESTABLECIDO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APOYAR EL CUMPLIMIENTO DE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CON LAS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t>
  </si>
  <si>
    <t>https://community.secop.gov.co/Public/Tendering/OpportunityDetail/Index?noticeUID=CO1.NTC.3953404&amp;isFromPublicArea=True&amp;isModal=true&amp;asPopupView=true</t>
  </si>
  <si>
    <t>OAG-VAD-0286-2023</t>
  </si>
  <si>
    <t>JOSE FERNANDO PAVA LOPEZ</t>
  </si>
  <si>
    <t xml:space="preserve">LA PRESENTE ORDEN TIENE POR OBJETO: 1. APOYAR EN EL MONTAJE DE IMÁGENES PARA VIDEO. 2. APOYAR EN LA EDICIÓN Y POSTPRODUCIÓN DE LOS MATERIALES AUDIOVISUALES. </t>
  </si>
  <si>
    <t>https://community.secop.gov.co/Public/Tendering/OpportunityDetail/Index?noticeUID=CO1.NTC.3953406&amp;isFromPublicArea=True&amp;isModal=true&amp;asPopupView=true</t>
  </si>
  <si>
    <t>OAG-VAD-0287-2023</t>
  </si>
  <si>
    <t>CARMEN VANESSA MENDEZ POLO</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</si>
  <si>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 ORGANIZACIÓN Y DESARROLLO DE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</si>
  <si>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https://community.secop.gov.co/Public/Tendering/OpportunityDetail/Index?noticeUID=CO1.NTC.3957589&amp;isFromPublicArea=True&amp;isModal=true&amp;asPopupView=true</t>
  </si>
  <si>
    <t>OAG-VAD-0288-2023</t>
  </si>
  <si>
    <t>CESAR DAVID NAVARRO ALTAMAR</t>
  </si>
  <si>
    <t>https://community.secop.gov.co/Public/Tendering/OpportunityDetail/Index?noticeUID=CO1.NTC.3962856&amp;isFromPublicArea=True&amp;isModal=true&amp;asPopupView=true</t>
  </si>
  <si>
    <t>OAG-VAD-0289-2023</t>
  </si>
  <si>
    <t>JUAN CARLOS MIRANDA VASQUEZ</t>
  </si>
  <si>
    <t xml:space="preserve">LA PRESENTE ORDEN TIENE POR OBJETO: 1. BRINDAR ORIENTACIÓN A LOS USUARIOS ACERCA DE CÓMO ACCEDER A LOS SERVICIOS DE LA BIBLIOTECA. 2. APOYAR CON LA ATENCIÓN DE USUARIOS EN EL SERVICIO DE PRÉSTAMO DE COMPUTADORES EN SALAS VIRTUALES. 3. APOYAR LA ORGANIZACIÓN Y DESARROLLO DE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PROCURAR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</si>
  <si>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https://community.secop.gov.co/Public/Tendering/OpportunityDetail/Index?noticeUID=CO1.NTC.3957915&amp;isFromPublicArea=True&amp;isModal=true&amp;asPopupView=true</t>
  </si>
  <si>
    <t>OAG-VAD-0290-2023</t>
  </si>
  <si>
    <t>LIZARDO JOSE BALLESTEROS MEJIA</t>
  </si>
  <si>
    <t>https://community.secop.gov.co/Public/Tendering/OpportunityDetail/Index?noticeUID=CO1.NTC.3962886&amp;isFromPublicArea=True&amp;isModal=true&amp;asPopupView=true</t>
  </si>
  <si>
    <t>OPSP-VAD-0291-2023</t>
  </si>
  <si>
    <t>LORENA ISABEL GONZALEZ ARIAS</t>
  </si>
  <si>
    <t xml:space="preserve">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APOYAR LA VERIFICACIÓN DE LA CONFORMACIÓN DE LOS MENÚS DE LOS PROGRAMAS ALIMENTARIOS DIRIGIDOS A LA COMUNIDAD UNIVERSITARIA. 9. APOYAR AL SUPERVISOR EN LA ACTUALIZACIÓN DEL INVENTARIO DE LOS EQUIPOS E INSUMOS DE OFICINA Y DE SALUD ADEMÁS APOYAR EN LA VERIFICACIÓN DEL BUEN USO DE LOS MISMOS. </t>
  </si>
  <si>
    <t>https://community.secop.gov.co/Public/Tendering/OpportunityDetail/Index?noticeUID=CO1.NTC.3963061&amp;isFromPublicArea=True&amp;isModal=true&amp;asPopupView=true</t>
  </si>
  <si>
    <t>OPSP-VAD-0292-2023</t>
  </si>
  <si>
    <t>MALORY PAOLA SAAVEDRA PIMIENTA</t>
  </si>
  <si>
    <t xml:space="preserve">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t>
  </si>
  <si>
    <t>https://community.secop.gov.co/Public/Tendering/OpportunityDetail/Index?noticeUID=CO1.NTC.3963072&amp;isFromPublicArea=True&amp;isModal=true&amp;asPopupView=true</t>
  </si>
  <si>
    <t>OAG-VAD-0293-2023</t>
  </si>
  <si>
    <t>MARVI LAIDYS CAICEDO OSPINA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</si>
  <si>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</si>
  <si>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https://community.secop.gov.co/Public/Tendering/OpportunityDetail/Index?noticeUID=CO1.NTC.3962794&amp;isFromPublicArea=True&amp;isModal=true&amp;asPopupView=true</t>
  </si>
  <si>
    <t>OAG-VAD-0294-2023</t>
  </si>
  <si>
    <t>MAURICIO DE JESUS TORRES IZAQUITA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</si>
  <si>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</si>
  <si>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https://community.secop.gov.co/Public/Tendering/OpportunityDetail/Index?noticeUID=CO1.NTC.3963086&amp;isFromPublicArea=True&amp;isModal=true&amp;asPopupView=true</t>
  </si>
  <si>
    <t>OPSP-VAD-0295-2023</t>
  </si>
  <si>
    <t>MILAGRO DEL CARMEN PONCE MONTES</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</si>
  <si>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t>
  </si>
  <si>
    <t>OSCAR CASTILLO MOSCARELLA</t>
  </si>
  <si>
    <t>https://community.secop.gov.co/Public/Tendering/OpportunityDetail/Index?noticeUID=CO1.NTC.3963099&amp;isFromPublicArea=True&amp;isModal=true&amp;asPopupView=true</t>
  </si>
  <si>
    <t>OPSP-VAD-0296-2023</t>
  </si>
  <si>
    <t>ORLANDO SANTIAGO MORENO BARRIGA</t>
  </si>
  <si>
    <t xml:space="preserve">LA PRESENTE ORDEN TIENE POR OBJETO: 1. APOYAR EN LA ATENCIÓN BÁSICA, OPORTUNA Y ADECUADA EN CONSULTA COMO MEDICO DEPORTOLOGO A TODOS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LA PRESTACIÓN DEL SERVICIO.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 </t>
  </si>
  <si>
    <t>https://community.secop.gov.co/Public/Tendering/OpportunityDetail/Index?noticeUID=CO1.NTC.3963327&amp;isFromPublicArea=True&amp;isModal=true&amp;asPopupView=true</t>
  </si>
  <si>
    <t>OAG-VAD-0297-2023</t>
  </si>
  <si>
    <t>TATIANA MARGARITA TERNERA OROZCO</t>
  </si>
  <si>
    <t>https://community.secop.gov.co/Public/Tendering/OpportunityDetail/Index?noticeUID=CO1.NTC.3963234&amp;isFromPublicArea=True&amp;isModal=true&amp;asPopupView=true</t>
  </si>
  <si>
    <t>OAG-VAD-0298-2023</t>
  </si>
  <si>
    <t>WILLIAM EDUARDO VELEZ GONZALEZ</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</si>
  <si>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</si>
  <si>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https://community.secop.gov.co/Public/Tendering/OpportunityDetail/Index?noticeUID=CO1.NTC.3963238&amp;isFromPublicArea=True&amp;isModal=true&amp;asPopupView=true</t>
  </si>
  <si>
    <t>OAG-VAD-0299-2023</t>
  </si>
  <si>
    <t>JOSE PAIPA LUNA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</si>
  <si>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</si>
  <si>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https://community.secop.gov.co/Public/Tendering/OpportunityDetail/Index?noticeUID=CO1.NTC.3963243&amp;isFromPublicArea=True&amp;isModal=true&amp;asPopupView=true</t>
  </si>
  <si>
    <t>OAG-VAD-0300-2023</t>
  </si>
  <si>
    <t>DENIS MARGARITA MOLINA CERVANTES</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</si>
  <si>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</si>
  <si>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MARIA EMMA MORALES</t>
  </si>
  <si>
    <t>https://community.secop.gov.co/Public/Tendering/OpportunityDetail/Index?noticeUID=CO1.NTC.3963181&amp;isFromPublicArea=True&amp;isModal=true&amp;asPopupView=true</t>
  </si>
  <si>
    <t>OAG-VAD-0301-2023</t>
  </si>
  <si>
    <t>GEIDIS MARCELA ARRAZOLA MURILLO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</si>
  <si>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t>
  </si>
  <si>
    <t>https://community.secop.gov.co/Public/Tendering/OpportunityDetail/Index?noticeUID=CO1.NTC.3963274&amp;isFromPublicArea=True&amp;isModal=true&amp;asPopupView=true</t>
  </si>
  <si>
    <t>OPSP-VAD-0302-2023</t>
  </si>
  <si>
    <t>LEONOR MARIA MANOTAS GARCIA </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</si>
  <si>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t>
  </si>
  <si>
    <t>https://community.secop.gov.co/Public/Tendering/OpportunityDetail/Index?noticeUID=CO1.NTC.3963624&amp;isFromPublicArea=True&amp;isModal=true&amp;asPopupView=true</t>
  </si>
  <si>
    <t>OAG-VAD-0303-2023</t>
  </si>
  <si>
    <t>DANIEL ESTEBAN QUIÑONEZ MUÑOZ</t>
  </si>
  <si>
    <t xml:space="preserve">LA PRESENTE ORDEN TIENE POR OBJETO: 1. DESARROLLAR DISEÑO GRÁFICO PARA LOS DISTINTOS PROCESOS INSTITUCIONALES. 2. CONSTRUIR PIEZAS GRÁFICAS SOLICITADAS PARA EL DESARROLLO DE EVENTOS INTERNOS O EXTERNOS DE LA UNIVERSIDAD DE MAGDALENA. 3. APOYAR EN EL DISEÑO DE LA IMAGEN CORPORATIVA DE LA UNIVERSIDAD. 4. DISEÑAR PIEZAS PARA LO OFERTA ACADÉMICA Y ELEMENTOS DE MERCHANDISING PARA DIFERENTES ÁREAS Y/O EVENTOS INSTITUCIONALES. 5.CREAR CONTENIDO AUDIOVISUAL PARA LA PROMOCIÓN DE EVENTOS REALIZADOS ADSCRITOS A LA UNIVERSIDAD DEL MAGDALENA. 6. APOYAR EN EL FORTALECIMIENTO DE LA GESTIÓN DE LA CALIDAD "SISTEMA COGUI". 7, APOYAR EN EL PROCESO DE GESTIÓN DOCUMENTAL. 8. APOYAR EN LOS PROCEDIMIENTOS Y PROCESOS DEL SISTEMA DE GESTIÓN DE LA CALIDAD. 9. PRESENTAR LOS INFORMES QUE SEAN REQUERIDOS POR EL SUPERVISOR DE LA ORDEN. </t>
  </si>
  <si>
    <t>https://community.secop.gov.co/Public/Tendering/OpportunityDetail/Index?noticeUID=CO1.NTC.3963473&amp;isFromPublicArea=True&amp;isModal=true&amp;asPopupView=true</t>
  </si>
  <si>
    <t>OAG-VAD-0304-2023</t>
  </si>
  <si>
    <t>JAMES GARCIA FUENTES</t>
  </si>
  <si>
    <t xml:space="preserve">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t>
  </si>
  <si>
    <t>https://community.secop.gov.co/Public/Tendering/OpportunityDetail/Index?noticeUID=CO1.NTC.3963813&amp;isFromPublicArea=True&amp;isModal=true&amp;asPopupView=true</t>
  </si>
  <si>
    <t>OAG-VAD-0305-2023</t>
  </si>
  <si>
    <t>KARY BEATRIZ BLANCO GOMEZ</t>
  </si>
  <si>
    <t xml:space="preserve">LA PRESENTE ORDEN TIENE POR OBJETO: 1. APOYAR EN LA FORMULACIÓN, PLANIFICACIÓN DE POLÍTICAS, PLANES Y PROYECTOS TENDIENTES A LA PROMOCIÓN, COORDINACIÓN Y DESARROLLO DEL PROGRAMA DE DERECHO. 2. APOYAR EN LA REDACCIÓN, ELABORACIÓN Y CONDENSACIÓN DEL DOCUMENTO REGISTRO CALIFICADO DEL PROGRAMA DE DERECHO. 3. APOYAR AL PROGRAMA DE DERECHO EN EL PROCESO DE AUTOEVALUACIÓN PARA LA RENOVACIÓN DE SU REGISTRO CALIFICADO Y EN EL PROCESO DE ACREDITACIÓN. 4. APOYAR Y ASESORAR EN LA REVISIÓN Y CUMPLIMIENTO DE LOS OBJETIVOS Y APLICACIÓN DE LAS NORMAS INSTITUCIONALES DENTRO DE LOS PROCESOS ACADÉMICOS EN EL PROGRAMA DE DERECHO, CONSULTORIO JURÍDICO Y CENTRO DE CONCILIACIÓN DE CONFORMIDAD CON EL PROYECTO EDUCATIVO INSTITUCIONAL Y EL PLAN DE DESARROLLO. 5. APOYAR EN LAS ACTIVIDADES DEL PROGRAMA DE DERECHO Y CONSULTORIO JURÍDICO, TENIENDO EN CUENTA LAS ACTIVIDADES ACADÉMICAS, EXTENSIÓN, CIENTÍFICO, HUMANÍSTICO Y CULTURAL. 6. APOYAR Y ASESORAR A LOS ESTUDIANTES DEL CONSULTORIO JURÍDICO Y CENTRO DE CONCILIACIÓN QUE SE ENCUENTRAN DESIGNADOS EN PUNTOS DE ATENCIÓN DESCENTRALIZADOS DEL DISTRITO DE SANTA MARTA EN RELACIÓN A LOS DISTINTOS CASOS QUE SON DE SUS CONOCIMIENTOS EN LAS DISTINTAS ÁREAS DEL DERECHO: PUBLICO, CIVIL, COMERCIAL, PENAL, LABORAL, FAMILIA Y DERECHOS HUMANOS. 7. APOYAR AL PROGRAMA DE DERECHO EN LA ORGANIZACIÓN DE CAPACITACIONES DE LOS ESTUDIANTES Y A LA COMUNIDAD EN TEMAS QUE SE RELACIONEN CON LAS COMPETENCIAS LEGALES DEL CONSULTORIO JURÍDICO Y CENTRO DE CONCILIACIÓN. 8. APOYAR Y ASESORAR A LA DIRECCIÓN DE CONSULTORIO JURÍDICO Y DIRECCIÓN DE PROGRAMA DE DERECHO EN LAS JORNADAS DE ASISTENCIA JURÍDICAS A POBLACIÓN VULNERABLE EN EL DISTRITO DE SANTA MARTA. 9. APOYAR CON EL TRÁMITE DE SOLICITUDES DE CONCILIACIÓN QUE SE GENEREN EN LA CASA DE JUSTICIA DEL DISTRITO DE SANTA MARTA Y QUE PUEDAN SER TRAMITADAS POR EL CENTRO DE CONCILIACIÓN EN EL MARCO DE SUS COMPETENCIAS, CONFORME AL ORDENAMIENTO JURÍDICO COLOMBIANO. </t>
  </si>
  <si>
    <t>GIOVANNA MARÍA SIMANCAS TINOCO</t>
  </si>
  <si>
    <t>https://community.secop.gov.co/Public/Tendering/OpportunityDetail/Index?noticeUID=CO1.NTC.3963668&amp;isFromPublicArea=True&amp;isModal=true&amp;asPopupView=true</t>
  </si>
  <si>
    <t>OAG-VAD-0306-2023</t>
  </si>
  <si>
    <t>CLARA INES APREZA FERNANDEZ</t>
  </si>
  <si>
    <t xml:space="preserve">LA PRESENTE ORDEN TIENE POR OBJETO: 1. PRESENTAR PLAN DE TRABAJO DE ACTIVIDADES, DETALLANDO OBJETIVOS, FECHAS, METODOLOGÍA, METAS, INDICADORES ACORDES CON LAS DIRECTRICES IMPARTIDAS POR EL DIRECTOR DE BIENESTAR Y EL COORDINADOR (A) DEL ÁREA QUE DÉ RESPUESTA A LAS ACTIVIDADES POR LA CUAL FUE CONTRATADO. 2. APOYAR EN LA RECEPCIÓN E INGRESO DE LOS NIÑOS Y NIÑAS AL CENTRO, ASÍ COMO LA ORIENTACIÓN DE LOS PADRES EN LOS SERVICIOS QUE SE OFRECEN 3. PROGRAMAR Y ORGANIZAR ACTIVIDADES DESTINADAS A ESTIMULAR EL DESARROLLO PSICOLÓGICO, FÍSICO Y SOCIAL DE LOS NIÑOS. 4. ORIENTAR A PRACTICANTES EN LAS ACTIVIDADES DE ESTIMULACIÓN DISEÑADA PARA LOS NIÑOS EN LOS DIFERENTES RINCONES DE ESTIMULACIÓN, ARMANDO Y CONSTRUCCIÓN, SIMBÓLICO, LITERATURA Y DANZA, CUERPO Y MOVIMIENTO. 5. APOYAR EN LA OBSERVACIÓN A LOS NIÑOS PARA DETECTAR SIGNOS DE DIFICULTADES EN EL APRENDIZAJE O PROBLEMAS EMOCIONALES. 6. SOCIALIZAR PROGRESOS O PROBLEMAS DE LOS NIÑOS CON EL ENCARGADO DEL CENTRO, PARA LA ADECUADA GARANTÍA DE DERECHOS Y LA DERIVACIÓN A OTRAS DEPENDENCIAS 7. PROPONER TALLERES PARA LA CAPACITACIÓN DE PADRES Y MADRES UNIMAGDALENA 8. APOYAR EN LA REALIZACIÓN DE LOS INFORMES QUE SE LE SOLICITEN PARA SER PRESENTADOS EN OTRAS DEPENDENCIAS. 9. DILIGENCIAR OPORTUNAMENTE TODOS LOS FORMATOS ESTABLECIDOS POR BIENESTAR UNIVERSITARIO EN EL SISTEMA DE GESTIÓN DE LA CALIDAD Y OTROS PROCESOS, PARA EL REGISTRO DE TODAS LAS ACTIVIDADES QUE SE REALICEN. </t>
  </si>
  <si>
    <t>https://community.secop.gov.co/Public/Tendering/OpportunityDetail/Index?noticeUID=CO1.NTC.3964280&amp;isFromPublicArea=True&amp;isModal=true&amp;asPopupView=true</t>
  </si>
  <si>
    <t>OPSP-VAD-0307-2023</t>
  </si>
  <si>
    <t>ANDRES FELIPE PEREZ LOPEZ</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</si>
  <si>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DOCENTES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</si>
  <si>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https://community.secop.gov.co/Public/Tendering/OpportunityDetail/Index?noticeUID=CO1.NTC.3972772&amp;isFromPublicArea=True&amp;isModal=true&amp;asPopupView=true</t>
  </si>
  <si>
    <t>OPSP-VAD-0308-2023</t>
  </si>
  <si>
    <t>CARMEN ELENA ROMERO RODRIGUEZ</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</si>
  <si>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t>
  </si>
  <si>
    <t>https://community.secop.gov.co/Public/Tendering/OpportunityDetail/Index?noticeUID=CO1.NTC.3972789&amp;isFromPublicArea=True&amp;isModal=true&amp;asPopupView=true</t>
  </si>
  <si>
    <t>OAG-VAD-0309-2023</t>
  </si>
  <si>
    <t>EFRAIN ALFONSO RADA VARGAS</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</si>
  <si>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</si>
  <si>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JORGE ALFONSO APREZA FERNANDEZ</t>
  </si>
  <si>
    <t>https://community.secop.gov.co/Public/Tendering/OpportunityDetail/Index?noticeUID=CO1.NTC.3973214&amp;isFromPublicArea=True&amp;isModal=true&amp;asPopupView=true</t>
  </si>
  <si>
    <t>OPSP-VAD-0310-2023</t>
  </si>
  <si>
    <t>ESTEFANIA BRAVO MENA</t>
  </si>
  <si>
    <t>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t>
  </si>
  <si>
    <t>https://community.secop.gov.co/Public/Tendering/OpportunityDetail/Index?noticeUID=CO1.NTC.3972959&amp;isFromPublicArea=True&amp;isModal=true&amp;asPopupView=true</t>
  </si>
  <si>
    <t>OAG-VAD-0311-2023</t>
  </si>
  <si>
    <t>HUGO ELIECER ACOSTA MOLINA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</si>
  <si>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EJECUTAR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</si>
  <si>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https://community.secop.gov.co/Public/Tendering/OpportunityDetail/Index?noticeUID=CO1.NTC.3972971&amp;isFromPublicArea=True&amp;isModal=true&amp;asPopupView=true</t>
  </si>
  <si>
    <t>OAG-VAD-0312-2023</t>
  </si>
  <si>
    <t>JOSE LUIS RODRIGUEZ GARCIA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</si>
  <si>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APOYAR Y ASESORAR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DESARROLLO DE LOS GRUPOS Y/O TALLERES CULTURALES OFRECIDOS POR BIENESTAR UNIVERSITARIO. </t>
  </si>
  <si>
    <t>https://community.secop.gov.co/Public/Tendering/OpportunityDetail/Index?noticeUID=CO1.NTC.3973260&amp;isFromPublicArea=True&amp;isModal=true&amp;asPopupView=true</t>
  </si>
  <si>
    <t>OAG-VAD-0313-2023</t>
  </si>
  <si>
    <t>JULIETH KARINA GARCIA GAMARRA</t>
  </si>
  <si>
    <t xml:space="preserve">LA PRESENTE ORDEN TIENE POR OBJETO: 1. APOYAR AL GRUPO INTERNO DE SERVICIOS GENERALES EN LA SUPERVISIÓN DE ESPACIOS FÍSICOS QUE COMPRENDEN LA BIBLIOTECA GERMAN BULA MEYER. 2. APOYAR AL GSG EN APERTURAS DE SALONES, ESPACIOS ACADÉMICOS Y ADMINISTRATIVOS CUANDO SE NECESITE CUBRIR A OTRO CONTRATISTA QUE EJECUTE ACTIVIDADES AFINES Y EN OTROS ESPACIOS DEL CAMPUS O ALGUNA SEDE ALTERNA. 3. APOYAR AL GSG EN REVISIONES A LOS DIFERENTES ESPACIOS QUE CONTROLA EN SU TURNO Y REPORTANDO A SU SUPERVISOR INMEDIATO CUALQUIER ANOMALÍA QUE OBSERVE Y AFECTE NEGATIVAMENTE A LA INSTITUCIÓN. 4. APOYAR AL GSG EN BRINDAR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t>
  </si>
  <si>
    <t>https://community.secop.gov.co/Public/Tendering/OpportunityDetail/Index?noticeUID=CO1.NTC.3973088&amp;isFromPublicArea=True&amp;isModal=true&amp;asPopupView=true</t>
  </si>
  <si>
    <t>OAG-VAD-0314-2023</t>
  </si>
  <si>
    <t>MANUEL ALEJANDRO RAMIREZ VELASQUEZ</t>
  </si>
  <si>
    <t>https://community.secop.gov.co/Public/Tendering/OpportunityDetail/Index?noticeUID=CO1.NTC.3973296&amp;isFromPublicArea=True&amp;isModal=true&amp;asPopupView=true</t>
  </si>
  <si>
    <t>OAG-VAD-0315-2023</t>
  </si>
  <si>
    <t>MARENA SOFIA SABALLET RADA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</si>
  <si>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</si>
  <si>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https://community.secop.gov.co/Public/Tendering/OpportunityDetail/Index?noticeUID=CO1.NTC.3973708&amp;isFromPublicArea=True&amp;isModal=true&amp;asPopupView=true</t>
  </si>
  <si>
    <t>OAG-VAD-0316-2023</t>
  </si>
  <si>
    <t>YUSLAY MISEL VALLE TETTE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</si>
  <si>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</si>
  <si>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https://community.secop.gov.co/Public/Tendering/OpportunityDetail/Index?noticeUID=CO1.NTC.3973436&amp;isFromPublicArea=True&amp;isModal=true&amp;asPopupView=true</t>
  </si>
  <si>
    <t>OAG-VAD-0317-2023</t>
  </si>
  <si>
    <t>ZENITH ELENA DE LA HOZ MONSALVO</t>
  </si>
  <si>
    <t>https://community.secop.gov.co/Public/Tendering/OpportunityDetail/Index?noticeUID=CO1.NTC.3973732&amp;isFromPublicArea=True&amp;isModal=true&amp;asPopupView=true</t>
  </si>
  <si>
    <t>OPSP-VAD-0318-2023</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</si>
  <si>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</si>
  <si>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https://community.secop.gov.co/Public/Tendering/OpportunityDetail/Index?noticeUID=CO1.NTC.3973655&amp;isFromPublicArea=True&amp;isModal=true&amp;asPopupView=true</t>
  </si>
  <si>
    <t>OAG-VAD-0319-2023</t>
  </si>
  <si>
    <t>ALFREDO JOSE DAZA VELEZ</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</si>
  <si>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ORGANIZACIÓN Y REALIZACIÓN DE LOS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</si>
  <si>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https://community.secop.gov.co/Public/Tendering/OpportunityDetail/Index?noticeUID=CO1.NTC.3973753&amp;isFromPublicArea=True&amp;isModal=true&amp;asPopupView=true</t>
  </si>
  <si>
    <t>OAG-VAD-0320-2023</t>
  </si>
  <si>
    <t>BELKYS PATRICIA MANGA BLANCO</t>
  </si>
  <si>
    <t xml:space="preserve">LA PRESENTE ORDEN TIENE POR OBJETO: 1. APOYAR LAS ACTIVIDADES DE RECEPCIÓN TELEFÓNICA Y ATENCIÓN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t>
  </si>
  <si>
    <t>https://community.secop.gov.co/Public/Tendering/OpportunityDetail/Index?noticeUID=CO1.NTC.3973766&amp;isFromPublicArea=True&amp;isModal=true&amp;asPopupView=true</t>
  </si>
  <si>
    <t>OPSP-VAD-0321-2023</t>
  </si>
  <si>
    <t>CRISTHIAN CAMILO SUAREZ IBAÑEZ</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</si>
  <si>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 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14. APOYAR EN LA CONSTRUCCIÓN DE LOS CURSOS VIRTUALES QUE OFERTA LA BIBLIOTECA EN EL BLOQUE 10. 15. APOYAR EN LA ELABORACIÓN DE MATERIAL AUDIOVISUAL QUE REALIZA LA BIBLIOTECA PARA PROMOVER LOS SERVICIOS QUE OFERTA. </t>
  </si>
  <si>
    <t>https://community.secop.gov.co/Public/Tendering/OpportunityDetail/Index?noticeUID=CO1.NTC.3973784&amp;isFromPublicArea=True&amp;isModal=true&amp;asPopupView=true</t>
  </si>
  <si>
    <t>OPSP-VAD-0322-2023</t>
  </si>
  <si>
    <t>DORIS LUCIA FRANCO ARZUAGA</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</si>
  <si>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</si>
  <si>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 xml:space="preserve">RONALD ROJAS DUICA </t>
  </si>
  <si>
    <t>https://community.secop.gov.co/Public/Tendering/OpportunityDetail/Index?noticeUID=CO1.NTC.3974004&amp;isFromPublicArea=True&amp;isModal=true&amp;asPopupView=true</t>
  </si>
  <si>
    <t>OAG-VAD-0323-2023</t>
  </si>
  <si>
    <t>ENRIQUE MORENO SILVA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</si>
  <si>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</si>
  <si>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https://community.secop.gov.co/Public/Tendering/OpportunityDetail/Index?noticeUID=CO1.NTC.3973692&amp;isFromPublicArea=True&amp;isModal=true&amp;asPopupView=true</t>
  </si>
  <si>
    <t>OAG-VAD-0324-2023</t>
  </si>
  <si>
    <t>GINA MARTHA ADARRAGA GOMEZ</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</si>
  <si>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</si>
  <si>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https://community.secop.gov.co/Public/Tendering/OpportunityDetail/Index?noticeUID=CO1.NTC.3974021&amp;isFromPublicArea=True&amp;isModal=true&amp;asPopupView=true</t>
  </si>
  <si>
    <t>OAG-VAD-0325-2023</t>
  </si>
  <si>
    <t>GREGORIA INES ESCORCIA BUSTAMANTE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</si>
  <si>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</si>
  <si>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LINA MARCELA CUAON GARCÍA</t>
  </si>
  <si>
    <t>https://community.secop.gov.co/Public/Tendering/OpportunityDetail/Index?noticeUID=CO1.NTC.3973746&amp;isFromPublicArea=True&amp;isModal=true&amp;asPopupView=true</t>
  </si>
  <si>
    <t>OAG-VAD-0326-2023</t>
  </si>
  <si>
    <t>GUSTAVO ARTURO DANIEL PEREZ MUÑOZ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</si>
  <si>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</si>
  <si>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AQUILES COHEN LLANES</t>
  </si>
  <si>
    <t>https://community.secop.gov.co/Public/Tendering/OpportunityDetail/Index?noticeUID=CO1.NTC.3973748&amp;isFromPublicArea=True&amp;isModal=true&amp;asPopupView=true</t>
  </si>
  <si>
    <t>OPSP-VAD-0327-2023</t>
  </si>
  <si>
    <t>JAVIER DONALDO HERRERA SANTIAGO</t>
  </si>
  <si>
    <t xml:space="preserve">LA PRESENTE ORDEN TIENE POR OBJETO: 1. APOYAR EN LA ESTRUCTURACIÓN DE PROYECTOS INTEGRADORES. 2. APOYAR EN LA ORGANIZACIÓN DE ACTIVIDADES PARA DAR CUMPLIMIENTO AL PLAN DE ACCIÓN DE LOS PROYECTOS INTEGRADORES ESTRUCTURADOS. 3. REALIZAR SEGUIMIENTO A LAS ACTIVIDADES QUE SE DESARROLLEN EN EL MARCO DE LOS PROYECTOS INTEGRADORES ESTRUCTURADOS. </t>
  </si>
  <si>
    <t>JEAN ROGELIO LINERO CUENTO</t>
  </si>
  <si>
    <t>https://community.secop.gov.co/Public/Tendering/OpportunityDetail/Index?noticeUID=CO1.NTC.3973752&amp;isFromPublicArea=True&amp;isModal=true&amp;asPopupView=true</t>
  </si>
  <si>
    <t>OAG-VAD-0328-2023</t>
  </si>
  <si>
    <t>JOSE ALFREDO DE LA HOZ BALLENA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</si>
  <si>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</si>
  <si>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https://community.secop.gov.co/Public/Tendering/OpportunityDetail/Index?noticeUID=CO1.NTC.3973484&amp;isFromPublicArea=True&amp;isModal=true&amp;asPopupView=true</t>
  </si>
  <si>
    <t>OAG-VAD-0329-2023</t>
  </si>
  <si>
    <t>JUAN CARLOS MAESTRE DOMINGUEZ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</si>
  <si>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</si>
  <si>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https://community.secop.gov.co/Public/Tendering/OpportunityDetail/Index?noticeUID=CO1.NTC.3973491&amp;isFromPublicArea=True&amp;isModal=true&amp;asPopupView=true</t>
  </si>
  <si>
    <t>OPSP-VAD-0330-2023</t>
  </si>
  <si>
    <t>JUAN DE JESUS FINCE GUZMAN</t>
  </si>
  <si>
    <t xml:space="preserve">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APOYAR EN LA CAPACITACIÓN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t>
  </si>
  <si>
    <t>HUMBERTO CALABRIA</t>
  </si>
  <si>
    <t>https://community.secop.gov.co/Public/Tendering/OpportunityDetail/Index?noticeUID=CO1.NTC.3973788&amp;isFromPublicArea=True&amp;isModal=true&amp;asPopupView=true</t>
  </si>
  <si>
    <t>OPSP-VAD-0331-2023</t>
  </si>
  <si>
    <t>KATHERINE PATRICIA BALLESTAS MESTRE</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</si>
  <si>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EL BUEN MANEJO DEL ARCHIVO Y LA CORRESPONDENCIA DE ACUERDO A LOS LINEAMIENTOS DEL GRUPO DE GESTIÓN DOCUMENTAL. 6. RENDIR INFORMES MENSUALES SOBRE LAS ACTIVIDADES DESARROLLADAS, EN CUMPLIMIENTO DE LA PRESENTE ORDEN DE PRESTACIÓN DE SERVICIOS. </t>
  </si>
  <si>
    <t>https://community.secop.gov.co/Public/Tendering/OpportunityDetail/Index?noticeUID=CO1.NTC.3973795&amp;isFromPublicArea=True&amp;isModal=true&amp;asPopupView=true</t>
  </si>
  <si>
    <t>OAG-VAD-0332-2023</t>
  </si>
  <si>
    <t>LORENA PIRAGUA CASTRO</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</si>
  <si>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</si>
  <si>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https://community.secop.gov.co/Public/Tendering/OpportunityDetail/Index?noticeUID=CO1.NTC.3974006&amp;isFromPublicArea=True&amp;isModal=true&amp;asPopupView=true</t>
  </si>
  <si>
    <t>OAG-VAD-0333-2023</t>
  </si>
  <si>
    <t>LUIS FERNANDO GARCIA CASTRO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</si>
  <si>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PRESTAR SERVICIOS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</si>
  <si>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https://community.secop.gov.co/Public/Tendering/OpportunityDetail/Index?noticeUID=CO1.NTC.3973922&amp;isFromPublicArea=True&amp;isModal=true&amp;asPopupView=true</t>
  </si>
  <si>
    <t>OPSP-VAD-0334-2023</t>
  </si>
  <si>
    <t>MARIO ALBERTO LOPEZ HERRERA</t>
  </si>
  <si>
    <t xml:space="preserve">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6. APOYAR LAS ACTIVIDADES PARA BRINDAR ATENCIÓN A LA COMUNIDAD UNIVERSITARIA A TRAVÉS DEL CENTRO DE ESCUCHA. 7. REALIZAR SEGUIMIENTO Y APOYO A LOS ESTUDIANTES VINCULADOS COMO FACILITADORES DE SALUD MENTAL QUE HACEN PARTE DEL CENTRO DE ESCUCHA. </t>
  </si>
  <si>
    <t>https://community.secop.gov.co/Public/Tendering/OpportunityDetail/Index?noticeUID=CO1.NTC.3974102&amp;isFromPublicArea=True&amp;isModal=true&amp;asPopupView=true</t>
  </si>
  <si>
    <t>OAG-VAD-0335-2023</t>
  </si>
  <si>
    <t>RAFAEL DE JESUS CABRERA BRICEÑO</t>
  </si>
  <si>
    <t xml:space="preserve">LA PRESENTE ORDEN TIENE POR OBJETO: 1. APOYAR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</si>
  <si>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https://community.secop.gov.co/Public/Tendering/OpportunityDetail/Index?noticeUID=CO1.NTC.3973926&amp;isFromPublicArea=True&amp;isModal=true&amp;asPopupView=true</t>
  </si>
  <si>
    <t>OPSP-VAD-0336-2023</t>
  </si>
  <si>
    <t>RAFAEL JOSE CAMPO CAMPO</t>
  </si>
  <si>
    <t xml:space="preserve">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t>
  </si>
  <si>
    <t>https://community.secop.gov.co/Public/Tendering/OpportunityDetail/Index?noticeUID=CO1.NTC.3973932&amp;isFromPublicArea=True&amp;isModal=true&amp;asPopupView=true</t>
  </si>
  <si>
    <t>OAG-VAD-0337-2023</t>
  </si>
  <si>
    <t>RICHAR DE JESUS MONTERO OJEDA</t>
  </si>
  <si>
    <t>https://community.secop.gov.co/Public/Tendering/OpportunityDetail/Index?noticeUID=CO1.NTC.3974115&amp;isFromPublicArea=True&amp;isModal=true&amp;asPopupView=true</t>
  </si>
  <si>
    <t>OAG-VAD-0338-2023</t>
  </si>
  <si>
    <t>ROMARIO FARIA PEREZ MACHADO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</si>
  <si>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</si>
  <si>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https://community.secop.gov.co/Public/Tendering/OpportunityDetail/Index?noticeUID=CO1.NTC.3974223&amp;isFromPublicArea=True&amp;isModal=true&amp;asPopupView=true</t>
  </si>
  <si>
    <t>OAG-VAD-0339-2023</t>
  </si>
  <si>
    <t>SIGIFREDO GARCIA FUENTES</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</si>
  <si>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</si>
  <si>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https://community.secop.gov.co/Public/Tendering/OpportunityDetail/Index?noticeUID=CO1.NTC.3973959&amp;isFromPublicArea=True&amp;isModal=true&amp;asPopupView=true</t>
  </si>
  <si>
    <t>OAG-VAD-0340-2023</t>
  </si>
  <si>
    <t>YEINNER DE JESUS MEZA RIVAS</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</si>
  <si>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GESTIÓN DE LAS REDES SOCIALES DE LA BIBLIOTECA. 9. APOYAR LOS PROCESOS DE EVALUACIÓN DE LOS SERVICIOS DE LA BIBLIOTECA. 10. APOYAR LA CONSTRUCCIÓN DE INFORMES Y ESTADÍSTICAS DE SERVICIOS Y/O PROCESOS. </t>
  </si>
  <si>
    <t>https://community.secop.gov.co/Public/Tendering/OpportunityDetail/Index?noticeUID=CO1.NTC.3974057&amp;isFromPublicArea=True&amp;isModal=true&amp;asPopupView=true</t>
  </si>
  <si>
    <t>OAG-VAD-0341-2023</t>
  </si>
  <si>
    <t>YUDYS ULISES ARCE VILLAREAL</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</si>
  <si>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</si>
  <si>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https://community.secop.gov.co/Public/Tendering/OpportunityDetail/Index?noticeUID=CO1.NTC.3974060&amp;isFromPublicArea=True&amp;isModal=true&amp;asPopupView=true</t>
  </si>
  <si>
    <t>OPSP-VAD-0342-2023</t>
  </si>
  <si>
    <t>DAYANA SOFIA VALENCIA CUELLAR</t>
  </si>
  <si>
    <t>LA PRESENTE ORDEN TIENE POR OBJETO LA PRESTACIÓN DE SERVICIOS PROFESIONALES COMO ASISTENTE TÉCNICO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Y ASISTIR A LA DIRECCIÓN TÉCNICA Y/O CIENTÍFICA DEL PROYECTO. 2. APOYAR EN LA ELABORACIÓN DE INFORMES TÉCNICOS Y/O CIENTÍFICOS Y MANEJO DE EVIDENCIAS. 3. ARTICULAR ENCUENTROS DE TRABAJO CON COORDINADORES Y EQUIPOS DE TRABAJO DE LOS OBJETIVOS Y ASOCIACIONES BENEFICIARIAS DEL PROYECTO. 4. APOYAR EN LOS PROCESOS DE COMPRA DE EQUIPOS E INSUMOS DEL OBJETIVO 1.</t>
  </si>
  <si>
    <t>HUGO JOSE MERCADO SERVERA</t>
  </si>
  <si>
    <t>https://community.secop.gov.co/Public/Tendering/OpportunityDetail/Index?noticeUID=CO1.NTC.3983168&amp;isFromPublicArea=True&amp;isModal=true&amp;asPopupView=true</t>
  </si>
  <si>
    <t>OPSP-VAD-0343-2023</t>
  </si>
  <si>
    <t>JOSE MANUEL FREYLE MANOTAS</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</si>
  <si>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</si>
  <si>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ALFA SIELO JAIMES SILVA</t>
  </si>
  <si>
    <t>https://community.secop.gov.co/Public/Tendering/OpportunityDetail/Index?noticeUID=CO1.NTC.3983179&amp;isFromPublicArea=True&amp;isModal=true&amp;asPopupView=true</t>
  </si>
  <si>
    <t>OPSP-VAD-0344-2023</t>
  </si>
  <si>
    <t>SIDIS JOHANA SUAREZ MEDINA</t>
  </si>
  <si>
    <t xml:space="preserve">LA PRESENTE ORDEN TIENE POR OBJETO: PRESTACIÓN DE SERVICIOS PROFESIONALES COMO ABOGADA,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</si>
  <si>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https://community.secop.gov.co/Public/Tendering/OpportunityDetail/Index?noticeUID=CO1.NTC.3983188&amp;isFromPublicArea=True&amp;isModal=true&amp;asPopupView=true</t>
  </si>
  <si>
    <t>OPSP-VAD-0345-2023</t>
  </si>
  <si>
    <t>OSCAR FERNANDO BORRERO PARDO</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</si>
  <si>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t>
  </si>
  <si>
    <t>https://community.secop.gov.co/Public/Tendering/OpportunityDetail/Index?noticeUID=CO1.NTC.3983196&amp;isFromPublicArea=True&amp;isModal=true&amp;asPopupView=true</t>
  </si>
  <si>
    <t>OAG-VAD-0346-2023</t>
  </si>
  <si>
    <t>ELVIRA MARIA ATIA BELLO</t>
  </si>
  <si>
    <t xml:space="preserve">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A LOS MIEMBROS DE LA COMUNIDAD UNIVERSITARIA QUE REQUIERAN INFORMACIÓN SOBRE LAS DISTINTAS ÁREAS DE BIENESTAR. </t>
  </si>
  <si>
    <t>https://community.secop.gov.co/Public/Tendering/OpportunityDetail/Index?noticeUID=CO1.NTC.3983522&amp;isFromPublicArea=True&amp;isModal=true&amp;asPopupView=true</t>
  </si>
  <si>
    <t>OAG-VAD-0347-2023</t>
  </si>
  <si>
    <t>ELVIRA OLGA TORREGROZA CABARCAS</t>
  </si>
  <si>
    <t xml:space="preserve">LA PRESENTE ORDEN TIENE POR OBJETO: 1. APOYAR EN LA ORGANIZACIÓN DE LOS EXPEDIENTES DOCUMENTALES DE LA VICERRECTORÍA DE EXTENSIÓN Y PROYECCIÓN SOCIAL DE ACUERDO CON LOS PROCEDIMIENTOS Y DIRECTRICES INSTITUCIONALES. </t>
  </si>
  <si>
    <t>https://community.secop.gov.co/Public/Tendering/OpportunityDetail/Index?noticeUID=CO1.NTC.3983528&amp;isFromPublicArea=True&amp;isModal=true&amp;asPopupView=true</t>
  </si>
  <si>
    <t>OAG-VAD-0348-2023</t>
  </si>
  <si>
    <t>ENEL JESUS NIETO ROPAIN</t>
  </si>
  <si>
    <t xml:space="preserve">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DEL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APOYAR EN EL MANTENIMIENTO GENERAL A LOS EQUIPOS DEL LABORATORIO. 8. APOYAR EN LA TOMA DE DATOS DE CAMPO EN LOS POZOS DE MONITOREO DE AGUA SUBTERRÁNEA. 9. APOYAR EN LA ATENCIÓN PARA EL PRÉSTAMO DE EQUIPOS E INSUMOS DE TOPOGRAFÍA. </t>
  </si>
  <si>
    <t>KATHERINE OLIVOS COLLANTES</t>
  </si>
  <si>
    <t>https://community.secop.gov.co/Public/Tendering/OpportunityDetail/Index?noticeUID=CO1.NTC.3983485&amp;isFromPublicArea=True&amp;isModal=true&amp;asPopupView=true</t>
  </si>
  <si>
    <t>OPSP-VAD-0349-2023</t>
  </si>
  <si>
    <t>FRANCKY NORBERTO CORREDOR SANTAMARIA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</si>
  <si>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FRENTE A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</si>
  <si>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https://community.secop.gov.co/Public/Tendering/OpportunityDetail/Index?noticeUID=CO1.NTC.3983707&amp;isFromPublicArea=True&amp;isModal=true&amp;asPopupView=true</t>
  </si>
  <si>
    <t>OAG-VAD-0350-2023</t>
  </si>
  <si>
    <t>GUSTAVO ADOLFO ARDILA RODRIGUEZ</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</si>
  <si>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GRUPO DE PRESUPUESTO Y DEMÁS DEPENDENCIAS,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t>
  </si>
  <si>
    <t>DEWARD LOPEZ MORGAN</t>
  </si>
  <si>
    <t>https://community.secop.gov.co/Public/Tendering/OpportunityDetail/Index?noticeUID=CO1.NTC.3983551&amp;isFromPublicArea=True&amp;isModal=true&amp;asPopupView=true</t>
  </si>
  <si>
    <t>OPSP-VAD-0351-2023</t>
  </si>
  <si>
    <t>INDIRA ALEJANDRA OLIVEROS OROZCO</t>
  </si>
  <si>
    <t xml:space="preserve">LA PRESENTE ORDEN TIENE POR OBJETO: 1. APOYAR LAS INICIATIVAS DE INTERNACIONALIZACIÓN DE LOS POSGRADOS. 2. APOYAR LA GESTIÓN DE DOBLES TITULACIONES INTERNACIONALES 3. APOYAR LABORES DE ANÁLISIS DE IMPACTO DE LOS PROGRAMAS DE INTERNACIONALIZACIÓN. 4. APOYAR EN LA FORMULACIÓN DE PROYECTOS INTERNACIONALES. 5. APOYAR EN LA EJECUCIÓN DE PROYECTOS INTERNACIONALES. 6. APOYAR EN EL PROCESO DE GESTIÓN DE LA CALIDAD. </t>
  </si>
  <si>
    <t>https://community.secop.gov.co/Public/Tendering/OpportunityDetail/Index?noticeUID=CO1.NTC.3983735&amp;isFromPublicArea=True&amp;isModal=true&amp;asPopupView=true</t>
  </si>
  <si>
    <t>OAG-VAD-0352-2023</t>
  </si>
  <si>
    <t>IVONE PAOLA ARIAS ALCOCER</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</si>
  <si>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t>
  </si>
  <si>
    <t>https://community.secop.gov.co/Public/Tendering/OpportunityDetail/Index?noticeUID=CO1.NTC.3983745&amp;isFromPublicArea=True&amp;isModal=true&amp;asPopupView=true</t>
  </si>
  <si>
    <t>OAG-VAD-0353-2023</t>
  </si>
  <si>
    <t>JADER PINEDA ARRIETA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</si>
  <si>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</si>
  <si>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https://community.secop.gov.co/Public/Tendering/OpportunityDetail/Index?noticeUID=CO1.NTC.3983753&amp;isFromPublicArea=True&amp;isModal=true&amp;asPopupView=true</t>
  </si>
  <si>
    <t>OPSP-VAD-0354-2023</t>
  </si>
  <si>
    <t>JOSE ALFONSO VILLACOB ROYERTH</t>
  </si>
  <si>
    <t xml:space="preserve">LA PRESENTE ORDEN TIENE POR OBJETO: 1. APOYAR LA FACULTAD DE CIENCIAS BÁSICAS EN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 ACREDITACIÓN Y REGISTRO CALIFICADO DEL PROGRAMA DE BIOLOGÍA. 6. APOYAR EN LA DIVULGACIÓN DE INFORMACIÓN DE REGULACIÓN ACADÉMICA, CALENDARIOS, EVENTOS, PROMOCIÓN DE LA OFERTA ACADÉMICA, CONVOCATORIA DE REUNIONES, EN LAS REDES SOCIALES DE LA FACULTAD. 7. APOYAR EN EL PROCESO DE CONSTRUCCIÓN DEL PROGRAMA ACADÉMICO DE ETNOBIOLOGÍA. </t>
  </si>
  <si>
    <t>https://community.secop.gov.co/Public/Tendering/OpportunityDetail/Index?noticeUID=CO1.NTC.3983663&amp;isFromPublicArea=True&amp;isModal=true&amp;asPopupView=true</t>
  </si>
  <si>
    <t>OAG-VAD-0355-2023</t>
  </si>
  <si>
    <t>LAUDYS  ESTHER GUTIERREZ  PABA</t>
  </si>
  <si>
    <t>https://community.secop.gov.co/Public/Tendering/OpportunityDetail/Index?noticeUID=CO1.NTC.3983772&amp;isFromPublicArea=True&amp;isModal=true&amp;asPopupView=true</t>
  </si>
  <si>
    <t>OAG-VAD-0356-2023</t>
  </si>
  <si>
    <t>LILIANA ESTHER CARDONA PERTUZ</t>
  </si>
  <si>
    <t xml:space="preserve">LA PRESENTE ORDEN TIENE POR OBJETO: 1. APOYAR AL GRUPO INTERNO DE SERVICIOS GENERALES EN LA ATENCIÓN A LOS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t>
  </si>
  <si>
    <t>https://community.secop.gov.co/Public/Tendering/OpportunityDetail/Index?noticeUID=CO1.NTC.3983577&amp;isFromPublicArea=True&amp;isModal=true&amp;asPopupView=true</t>
  </si>
  <si>
    <t>OAG-VAD-0357-2023</t>
  </si>
  <si>
    <t>LUIS JOSE AYALA CORREDOR</t>
  </si>
  <si>
    <t>https://community.secop.gov.co/Public/Tendering/OpportunityDetail/Index?noticeUID=CO1.NTC.3983583&amp;isFromPublicArea=True&amp;isModal=true&amp;asPopupView=true</t>
  </si>
  <si>
    <t>OPSP-VAD-0358-2023</t>
  </si>
  <si>
    <t>MARIA INES MOSCARELLA VALLE</t>
  </si>
  <si>
    <t xml:space="preserve">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EL BUEN MANEJO DEL ARCHIVO Y LA CORRESPONDENCIA DE ACUERDO A LOS LINEAMIENTOS DEL GRUPO DE GESTIÓN DOCUMENTAL. 7. RENDIR INFORMES MENSUALES SOBRE LAS ACTIVIDADES DESARROLLADAS, EN CUMPLIMIENTO DE LA PRESENTE ORDEN DE PRESTACIÓN DE SERVICIOS. </t>
  </si>
  <si>
    <t>https://community.secop.gov.co/Public/Tendering/OpportunityDetail/Index?noticeUID=CO1.NTC.3983684&amp;isFromPublicArea=True&amp;isModal=true&amp;asPopupView=true</t>
  </si>
  <si>
    <t>OPSP-VAD-0359-2023</t>
  </si>
  <si>
    <t>NATALIA MARIA LARA SAMPAYO</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</si>
  <si>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</si>
  <si>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https://community.secop.gov.co/Public/Tendering/OpportunityDetail/Index?noticeUID=CO1.NTC.3983795&amp;isFromPublicArea=True&amp;isModal=true&amp;asPopupView=true</t>
  </si>
  <si>
    <t>OPSP-VAD-0360-2023</t>
  </si>
  <si>
    <t>ORLANDO CLARETH LABORDE MONTES</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</si>
  <si>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</si>
  <si>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https://community.secop.gov.co/Public/Tendering/OpportunityDetail/Index?noticeUID=CO1.NTC.3983804&amp;isFromPublicArea=True&amp;isModal=true&amp;asPopupView=true</t>
  </si>
  <si>
    <t>OAG-VAD-0361-2023</t>
  </si>
  <si>
    <t>RAFAEL ANGEL VARGAS CONTRERAS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</si>
  <si>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</si>
  <si>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https://community.secop.gov.co/Public/Tendering/OpportunityDetail/Index?noticeUID=CO1.NTC.3983811&amp;isFromPublicArea=True&amp;isModal=true&amp;asPopupView=true</t>
  </si>
  <si>
    <t>OPSP-VAD-0362-2023</t>
  </si>
  <si>
    <t>RODRIGO DAVID FRANCO BERROCAL</t>
  </si>
  <si>
    <t xml:space="preserve">LA PRESENTE ORDEN TIENE POR OBJETO: 1. APOYAR EN LA CONSOLIDACIÓN Y ELABORAR REPORTES DE SNIES. 2. APOYAR EN LA ORGANIZACIÓN Y LIDERAR LA REALIZACIÓN DE ACTIVIDADES EN LAS SEDES DIGITALES BLOQUE 10 DE LA UNIVERSIDAD DEL MAGDALENA. 3. APOYAR EN LA GESTIÓN ALIANZAS PARA LA PUESTA EN FUNCIONAMIENTO DE NUEVAS SEDES DIGITALES BLOQUE 10. </t>
  </si>
  <si>
    <t>https://community.secop.gov.co/Public/Tendering/OpportunityDetail/Index?noticeUID=CO1.NTC.3983814&amp;isFromPublicArea=True&amp;isModal=true&amp;asPopupView=true</t>
  </si>
  <si>
    <t>OAG-VAD-0363-2023</t>
  </si>
  <si>
    <t>STEVEN DANIEL CODINA CANTILLO</t>
  </si>
  <si>
    <t xml:space="preserve">LA PRESENTE ORDEN TIENE POR OBJETO: 1. APOYAR A LA DIRECCION DE BIENESTAR UNIVERSITARIO EN LA ELABORACIÓN DE UN PLAN DE TRABAJO, PROPONIENDO METAS ENCAMINADAS AL DESARROLLO DE LAS ACTIVIDADES OBJETO DE LA PRESENTE ORDEN.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LAS ACTIVIDADES. </t>
  </si>
  <si>
    <t>https://community.secop.gov.co/Public/Tendering/OpportunityDetail/Index?noticeUID=CO1.NTC.3983821&amp;isFromPublicArea=True&amp;isModal=true&amp;asPopupView=true</t>
  </si>
  <si>
    <t>OAG-VAD-0364-2023</t>
  </si>
  <si>
    <t>YASNIRIS JULIO MUÑOZ</t>
  </si>
  <si>
    <t>LA PRESENTE ORDEN TIENE POR OBJETO: 1. APOYAR AL GRUPO INTERNO DE SERVICIOS GENERALES EN LA SUPERVISIÓN DE ESPACIOS FÍSICOS QUE COMPRENDEN LA BIBLIOTECA GERMAN BULA MEYER. 2. APOYAR AL GSG EN APERTURAS DE SALONES, ESPACIOS ACADÉMICOS Y ADMINISTRATIVOS DEL CAMPUS O ALGUNA SEDE ALTERNA. 3. APOYAR AL GSG EN REVISIONES A LOS DIFERENTES ESPACIOS Y REPORTAR CUALQUIER ANOMALÍA QUE OBSERVE Y AFECTE NEGATIVAMENTE A LA INSTITUCIÓN. 4. APOYAR AL GSG EN LA ENTREGA DE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7. CUMPLIR CON LAS NORMAS DE HIGIENE, MEDICINA DEL TRABAJO, SALUD OCUPACIONAL, PREVENCIÓN Y CONTROL DE RIESGO QUE DETERMINE LA INSTITUCIÓN COMO DE OBLIGATORIO CUMPLIMIENTO</t>
  </si>
  <si>
    <t>https://community.secop.gov.co/Public/Tendering/OpportunityDetail/Index?noticeUID=CO1.NTC.3983750&amp;isFromPublicArea=True&amp;isModal=true&amp;asPopupView=true</t>
  </si>
  <si>
    <t>OAG-VAD-0365-2023</t>
  </si>
  <si>
    <t>ANA KARINA CAMPO VERGARA</t>
  </si>
  <si>
    <t xml:space="preserve">LA PRESENTE ORDEN TIENE POR OBJETO: 1.APOYAR A LA DIRECCIÓN DE BIENESTAR UNIVERSITARIO EN EL DISEÑO GRÁFICO DE LOS DISTINTOS PROCESOS INSTITUCIONALES. 2. APOYAR EN LA CONSTRUCCIÓN DE PIEZAS GRÁFICAS SOLICITADAS PARA EL DESARROLLO DE EVENTOS INTERNOS O EXTERNOS DE LA UNIVERSIDAD DEL MAGDALENA. 3. APOYAR EN EL DISEÑO DE LA IMAGEN CORPORATIVA DE LA UNIVERSIDAD. 4. APOYAR EN LA ELABORACIÓN DE PIEZAS PARA LA OFERTA ACADÉMICA Y ELEMENTOS DE MERCHANDISING PARA DIFERENTES ÁREAS Y/O EVENTOS INSTITUCIONALES. 5. APOYAR EN LA ATENCIÓN A LOS MIEMBROS DE LA COMUNIDAD UNIVERSITARIA QUE REQUIERAN INFORMACIÓN SOBRE LAS DISTINTAS ÁREAS DE BIENESTAR. </t>
  </si>
  <si>
    <t>https://community.secop.gov.co/Public/Tendering/OpportunityDetail/Index?noticeUID=CO1.NTC.3983276&amp;isFromPublicArea=True&amp;isModal=true&amp;asPopupView=true</t>
  </si>
  <si>
    <t>OPSP-VAD-0366-2023</t>
  </si>
  <si>
    <t>CRISTINA ISABEL PEINADO GUTIERREZ</t>
  </si>
  <si>
    <t xml:space="preserve">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t>
  </si>
  <si>
    <t>https://community.secop.gov.co/Public/Tendering/OpportunityDetail/Index?noticeUID=CO1.NTC.3983836&amp;isFromPublicArea=True&amp;isModal=true&amp;asPopupView=true</t>
  </si>
  <si>
    <t>OPSP-VAD-0367-2023</t>
  </si>
  <si>
    <t>DANIEL JOSE TAMAYO ELJURE</t>
  </si>
  <si>
    <t>https://community.secop.gov.co/Public/Tendering/OpportunityDetail/Index?noticeUID=CO1.NTC.3983841&amp;isFromPublicArea=True&amp;isModal=true&amp;asPopupView=true</t>
  </si>
  <si>
    <t>OAG-VAD-0368-2023</t>
  </si>
  <si>
    <t>EDILBERTO GOMEZ ANAYA</t>
  </si>
  <si>
    <t>https://community.secop.gov.co/Public/Tendering/OpportunityDetail/Index?noticeUID=CO1.NTC.3983766&amp;isFromPublicArea=True&amp;isModal=true&amp;asPopupView=true</t>
  </si>
  <si>
    <t>OAG-VAD-0369-2023</t>
  </si>
  <si>
    <t>GUSTAVO ENRIQUE CUAO CAMPO</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</si>
  <si>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5. DILIGENCIAR OPORTUNAMENTE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</si>
  <si>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https://community.secop.gov.co/Public/Tendering/OpportunityDetail/Index?noticeUID=CO1.NTC.3983770&amp;isFromPublicArea=True&amp;isModal=true&amp;asPopupView=true</t>
  </si>
  <si>
    <t>OAG-VAD-0370-2023</t>
  </si>
  <si>
    <t>JAIME RAFAEL VILLA VALENCIA</t>
  </si>
  <si>
    <t>https://community.secop.gov.co/Public/Tendering/OpportunityDetail/Index?noticeUID=CO1.NTC.3983775&amp;isFromPublicArea=True&amp;isModal=true&amp;asPopupView=true</t>
  </si>
  <si>
    <t>OAG-VAD-0371-2023</t>
  </si>
  <si>
    <t>LUIS MIGUEL MADERO OLIVARES</t>
  </si>
  <si>
    <t xml:space="preserve">LA PRESENTE ORDEN TIENE POR OBJETO: 1. APOYAR A LA DIRECCION DE BIENESTAR UNIVERSITARIO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</si>
  <si>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https://community.secop.gov.co/Public/Tendering/OpportunityDetail/Index?noticeUID=CO1.NTC.3983781&amp;isFromPublicArea=True&amp;isModal=true&amp;asPopupView=true</t>
  </si>
  <si>
    <t>OAG-VAD-0372-2023</t>
  </si>
  <si>
    <t>MARTIN ALONSO SUAREZ MAZENETT</t>
  </si>
  <si>
    <t xml:space="preserve">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t>
  </si>
  <si>
    <t>https://community.secop.gov.co/Public/Tendering/OpportunityDetail/Index?noticeUID=CO1.NTC.3983675&amp;isFromPublicArea=True&amp;isModal=true&amp;asPopupView=true</t>
  </si>
  <si>
    <t>OAG-VAD-0373-2023</t>
  </si>
  <si>
    <t>RODNEY DAVID GARCIA OSPINO</t>
  </si>
  <si>
    <t xml:space="preserve">LA PRESENTE ORDEN TIENE POR OBJETO: 1. APOYAR A LA DIRECCION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</si>
  <si>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https://community.secop.gov.co/Public/Tendering/OpportunityDetail/Index?noticeUID=CO1.NTC.3983581&amp;isFromPublicArea=True&amp;isModal=true&amp;asPopupView=true</t>
  </si>
  <si>
    <t>OPSP-VAD-0374-2023</t>
  </si>
  <si>
    <t>RODRIGO ANTONIO PEÑARREDONDA DUEÑAS</t>
  </si>
  <si>
    <t xml:space="preserve">LA PRESENTE ORDEN TIENE POR OBJETO: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 POR LA DIRECCIÓN DE PRÁCTICAS PROFESIONALES. </t>
  </si>
  <si>
    <t>https://community.secop.gov.co/Public/Tendering/OpportunityDetail/Index?noticeUID=CO1.NTC.3983588&amp;isFromPublicArea=True&amp;isModal=true&amp;asPopupView=true</t>
  </si>
  <si>
    <t>OPSP-VAD-0375-2023</t>
  </si>
  <si>
    <t>YEINS ORLANDO RODRIGUEZ GUTIERREZ</t>
  </si>
  <si>
    <t>https://community.secop.gov.co/Public/Tendering/OpportunityDetail/Index?noticeUID=CO1.NTC.3983589&amp;isFromPublicArea=True&amp;isModal=true&amp;asPopupView=true</t>
  </si>
  <si>
    <t>OPSP-VAD-0376-2023</t>
  </si>
  <si>
    <t>LUIS FERNANDO SANCHEZ LOPEZ</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</si>
  <si>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 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t>
  </si>
  <si>
    <t>https://community.secop.gov.co/Public/Tendering/OpportunityDetail/Index?noticeUID=CO1.NTC.3983592&amp;isFromPublicArea=True&amp;isModal=true&amp;asPopupView=true</t>
  </si>
  <si>
    <t>OPSP-VAD-0377-2023</t>
  </si>
  <si>
    <t>MARIA CRISTINA LOPEZ HOYOS</t>
  </si>
  <si>
    <t xml:space="preserve">LA PRESENTE ORDEN TIENE POR OBJETO: 1. APOYAR A LA DIRECCIÓN DE COMUNICACIONES EN EL DESARROLLO DE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t>
  </si>
  <si>
    <t>https://community.secop.gov.co/Public/Tendering/OpportunityDetail/Index?noticeUID=CO1.NTC.3983598&amp;isFromPublicArea=True&amp;isModal=true&amp;asPopupView=true</t>
  </si>
  <si>
    <t>OAG-VAD-0378-2023</t>
  </si>
  <si>
    <t>ALFREDO SHARYNE VALDELAMAR SALJA</t>
  </si>
  <si>
    <t>https://community.secop.gov.co/Public/Tendering/OpportunityDetail/Index?noticeUID=CO1.NTC.3996156&amp;isFromPublicArea=True&amp;isModal=true&amp;asPopupView=true</t>
  </si>
  <si>
    <t>OAG-VAD-0379-2023</t>
  </si>
  <si>
    <t>ALISON PAOLA LLANES LOBO</t>
  </si>
  <si>
    <t xml:space="preserve">LA PRESENTE ORDEN TIENE POR OBJETO: 1. APOYAR EN LA FORMULACIÓN DE PLANES DE OPERACIÓN DE LA SALA AMIGA DE LA FAMILIA LACTANTE. 2. APOYAR EN LA APLICACIÓN DE INSTRUMENTOS DE CHEQUEO CON BASE EN LA RES. 2423/2018. 3. APOYAR EN LA IDENTIFICACIÓN DE LAS NECESIDADES DE RECURSOS, EQUIPOS E INSUMOS Y REALIZAR PEDIDOS A LA DEPENDENCIA CORRESPONDIENTE. 4. APOYAR EN LA SUPERVISIÓN DEL CUMPLIMIENTO DE LAS RUTAS Y PROTOCOLOS PARA EL CORRECTO FUNCIONAMIENTO DE LA SALA AMIGA DE LA FAMILIA LACTANTE. 5. APOYAR EN EL DILIGENCIAMIENTO DE LOS REGISTROS RELACIONADOS CON EL INGRESO, ESTANCIA Y EGRESO DE LA MADRE A LA SALA AMIGA DE LA FAMILIA LACTANTE. 6. APOYAR EN LA LIMPIEZA Y ESTERILIZACIÓN DE FRASCOS, TAPAS, UTENSILIOS ANTES, DURANTE Y DESPUÉS DE CADA JORNADA. 7. APOYAR EN EL ALMACENAMIENTO DE LA LECHE MATERNA EXTRAÍDA INMEDIATAMENTE SE COMPLETE EL PROCESO DE RECOLECCIÓN, REGISTRO Y ROTULACIÓN. 8. ENTREGAR DE MANERA OPORTUNA Y BAJO SU RESPONSABILIDAD LOS INFORMES QUE SE LE SOLICITEN CON SOPORTES ESTADÍSTICOS. 9. APOYAR EN LA ORGANIZACIÓN, EJECUCIÓN Y SEGUIMIENTO DE LOS PROGRAMAS OFERTADOS POR BIENESTAR UNIVERSITARIO. </t>
  </si>
  <si>
    <t>https://community.secop.gov.co/Public/Tendering/OpportunityDetail/Index?noticeUID=CO1.NTC.3996160&amp;isFromPublicArea=True&amp;isModal=true&amp;asPopupView=true</t>
  </si>
  <si>
    <t>OPSP-VAD-0380-2023</t>
  </si>
  <si>
    <t>ANA ISABEL TETTE MARQUEZ</t>
  </si>
  <si>
    <t xml:space="preserve">LA PRESENTE ORDEN TIENE POR OBJETO: 1. APOYAR EN EL FORTALECIMIENTO DEL PROGRAMA DE SEGURIDAD DEL PACIENTE DE LA CLÍNICA ODONTOLÓGICA. 2. APOYAR EN EL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 </t>
  </si>
  <si>
    <t>ROSALIA LIA BUSTILLO VERBEL</t>
  </si>
  <si>
    <t>https://community.secop.gov.co/Public/Tendering/OpportunityDetail/Index?noticeUID=CO1.NTC.3996164&amp;isFromPublicArea=True&amp;isModal=true&amp;asPopupView=true</t>
  </si>
  <si>
    <t>OAG-VAD-0381-2023</t>
  </si>
  <si>
    <t>ANDRES FELIPE VALLE GONZALEZ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</si>
  <si>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</si>
  <si>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RONAL MARTINEZ ABUABARA</t>
  </si>
  <si>
    <t>https://community.secop.gov.co/Public/Tendering/OpportunityDetail/Index?noticeUID=CO1.NTC.3996235&amp;isFromPublicArea=True&amp;isModal=true&amp;asPopupView=true</t>
  </si>
  <si>
    <t>OPSP-VAD-0382-2023</t>
  </si>
  <si>
    <t>BRAYAN JOSE PARRA ORTIZ</t>
  </si>
  <si>
    <t xml:space="preserve">LA PRESENTE ORDEN TIENE POR OBJETO: 1. APOYAR EN LAS ETAPAS PRECONTRACTUALES, CONTRACTUALES Y POTSCONTRACTUAL DEL PROCESO DE CONTRATACIÓN DE LOS TUTORES DE PRÁCTICAS PROFESIONALES. 2. APOYAR EL PROCESO DE SEGUIMIENTO A LOS TUTORES EN PRÁCTICAS PROFESIONALES. 3. APOYAR LA REALIZACIÓN DE ENCUESTAS DE SATISFACCIÓN DEL SERVICIO A LOS EMPRESARIOS. 4. APOYAR EN LA ORGANIZACIÓN DE LAS ACTIVIDADES QUE SE REALICEN A LOS TUTORES COMO CAPACITACIÓN, CONVOCATORIAS 5. ELABORAR REPORTES DE EVALUACIÓN DE LOS EMPRESARIOS Y ESTUDIANTES A LOS TUTORES DE PRÁCTICAS. 6. APOYAR EN LA ORIENTACIÓN Y ACOMPAÑAMIENTO A LOS TUTORES DE PRÁCTICAS. </t>
  </si>
  <si>
    <t>https://community.secop.gov.co/Public/Tendering/OpportunityDetail/Index?noticeUID=CO1.NTC.3996169&amp;isFromPublicArea=True&amp;isModal=true&amp;asPopupView=true</t>
  </si>
  <si>
    <t>OPSP-VAD-0383-2023</t>
  </si>
  <si>
    <t>CARLOS RAFAEL GARIZABALO HOYOS</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</si>
  <si>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LA REVISIÓN, ANALISIS Y ELABORACIÓN DE INFORME DE EVALUACIÓN A LA GESTIÓN CONTRACTUAL TRIMESTRAL. 5. APOYAR A LA OFICINA DE CONTROL INTERNO EN LA ELABORACIÓN DE INFORME DE SEGUIMIENTO AL ESTADO DE LAS PQRS RECIBIDAS POR LA UNIVERSIDAD CON PERIODICIDAD SEMESTRAL Y ANUAL. 6. APOYAR A LA OFICINA DE CONTROL INTERNO EN EL ESTUDIO, EVALUACIÓN Y EMISIÓN DE CONCEPTOS QUE LE SEAN REQUERIDOS, EN EL ANÁLISIS Y RESPUESTA DE POSIBLES PQRS Y EN EL SEGUIMIENTO AL CUMPLIMIENTO DE LOS REQUERIMIENTOS.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</si>
  <si>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MILENA PATRICIA DE LEON MENDOZA</t>
  </si>
  <si>
    <t>https://community.secop.gov.co/Public/Tendering/OpportunityDetail/Index?noticeUID=CO1.NTC.3996237&amp;isFromPublicArea=True&amp;isModal=true&amp;asPopupView=true</t>
  </si>
  <si>
    <t>OAG-VAD-0384-2023</t>
  </si>
  <si>
    <t>CHRISTHIAN CAMILO NUÑEZ GARCIA</t>
  </si>
  <si>
    <t>https://community.secop.gov.co/Public/Tendering/OpportunityDetail/Index?noticeUID=CO1.NTC.3996171&amp;isFromPublicArea=True&amp;isModal=true&amp;asPopupView=true</t>
  </si>
  <si>
    <t>OPSP-VAD-0385-2023</t>
  </si>
  <si>
    <t>DANIEL CAMILO AARON LINERO</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</si>
  <si>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</si>
  <si>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https://community.secop.gov.co/Public/Tendering/OpportunityDetail/Index?noticeUID=CO1.NTC.3996526&amp;isFromPublicArea=True&amp;isModal=true&amp;asPopupView=true</t>
  </si>
  <si>
    <t>OPSP-VAD-0386-2023</t>
  </si>
  <si>
    <t>DANILA RIZA MEDINA</t>
  </si>
  <si>
    <t xml:space="preserve">LA PRESENTE ORDEN TIENE POR OBJETO: 1. APOYAR EN LA COORDINACIÓN DE LA CONVOCATORIA EXPLORA CCYK DE MOVILIDAD NACIONAL ENTRE UNIVERSIDADES MIEMBRO DE LA RED CCYK (COLOMBIA CHALLENGE YOUR KNOWLEDGE). 2. APOYAR LA GESTIÓN DE LAS CONVOCATORIAS DE MOVILIDAD NACIONAL E INTERNACIONAL SALIENTE – CONEXIÓN GLOBAL, DOBLE TITULACIÓN INTERNACIONAL, PASANTÍAS GLOBALES Y OTRAS QUE SURJAN COMO RESULTADO DE LA PARTICIPACIÓN DE LA OFICINA EN CONVOCATORIAS Y PROGRAMAS INTERNACIONALES. 3. APOYAR EL REPORTE Y REGISTRO DE LA MOVILIDAD INTERNACIONAL ENTRANTE Y SALIENTE. 4. APOYAR LAS ACTIVIDADES DE TIPO INFORMATIVAS Y DE DIFUSIÓN DE LA ORI Y GESTIÓN DE LAS REDES SOCIALES DE LA OFICINA. </t>
  </si>
  <si>
    <t>https://community.secop.gov.co/Public/Tendering/OpportunityDetail/Index?noticeUID=CO1.NTC.3996531&amp;isFromPublicArea=True&amp;isModal=true&amp;asPopupView=true</t>
  </si>
  <si>
    <t>OAG-VAD-0387-2023</t>
  </si>
  <si>
    <t>DILAN DAVID SOLAR TOUS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</si>
  <si>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</si>
  <si>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https://community.secop.gov.co/Public/Tendering/OpportunityDetail/Index?noticeUID=CO1.NTC.3996246&amp;isFromPublicArea=True&amp;isModal=true&amp;asPopupView=true</t>
  </si>
  <si>
    <t>OAG-VAD-0388-2023</t>
  </si>
  <si>
    <t>EDWIN DAVID ROSADO FLOREZ</t>
  </si>
  <si>
    <t>https://community.secop.gov.co/Public/Tendering/OpportunityDetail/Index?noticeUID=CO1.NTC.3996535&amp;isFromPublicArea=True&amp;isModal=true&amp;asPopupView=true</t>
  </si>
  <si>
    <t>OAG-VAD-0389-2023</t>
  </si>
  <si>
    <t>EMILY VANESSA CANTILLO VENERA</t>
  </si>
  <si>
    <t>https://community.secop.gov.co/Public/Tendering/OpportunityDetail/Index?noticeUID=CO1.NTC.3996540&amp;isFromPublicArea=True&amp;isModal=true&amp;asPopupView=true</t>
  </si>
  <si>
    <t>OAG-VAD-0390-2023</t>
  </si>
  <si>
    <t>ESTEFANY RAMOS PEREZ</t>
  </si>
  <si>
    <t xml:space="preserve">LA PRESENTE ORDEN TIENE POR OBJETO: 1. REALIZAR INDICACIÓN AL PERSONAL QUE INGRESE A LA CLÍNICA SOBRE EL PROTOCOLO DE LAVADO DE MANOS. 2. APOYAR EN LA VERIFICACIÓN DEL USO OBLIGATORIO DE TAPABOCA AL INGRESO DE LA CLÍNICA. 3. RECIBIR INSTRUMENTAL CONTAMINADO, LAVADO Y EMPAQUE DEL INSTRUMENTAL EN LA CENTRAL DE ESTERILIZACIÓN, DESPUÉS DEL TURNO CLÍNICO. 4. APOYAR EN EL PROCESO DE ESTERILIZACIÓN, LIMPIEZA Y DESINFECCIÓN DE LAS ÁREAS DE LA CLÍNICA ODONTOLÓGICA. 5. APOYAR EL CUMPLIMIENTO DEL PROCESO DE ESTERILIZACIÓN DE LA CLÍNICA ODONTOLÓGICA. 6. APOYAR LA ENTREGA OPORTUNA DEL INSTRUMENTAL ESTERILIZADO A LOS ESTUDIANTES DE PRÁCTICAS CLÍNICA. </t>
  </si>
  <si>
    <t>https://community.secop.gov.co/Public/Tendering/OpportunityDetail/Index?noticeUID=CO1.NTC.3996543&amp;isFromPublicArea=True&amp;isModal=true&amp;asPopupView=true</t>
  </si>
  <si>
    <t>OAG-VAD-0391-2023</t>
  </si>
  <si>
    <t>IMAEL FABRICIO VARGAS MONTENEGRO</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</si>
  <si>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t>
  </si>
  <si>
    <t>JOAQUÍN ALBERTO POMARES BLAISE</t>
  </si>
  <si>
    <t>https://community.secop.gov.co/Public/Tendering/OpportunityDetail/Index?noticeUID=CO1.NTC.3996256&amp;isFromPublicArea=True&amp;isModal=true&amp;asPopupView=true</t>
  </si>
  <si>
    <t>OPSP-VAD-0392-2023</t>
  </si>
  <si>
    <t>HERNANDO JOSE SAUCEDO HERNANDEZ</t>
  </si>
  <si>
    <t xml:space="preserve">LA PRESENTE ORDEN TIENE POR OBJETO: 1. APOYAR Y ASESORAR EN LA IDENTIFICACIÓN DE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</si>
  <si>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https://community.secop.gov.co/Public/Tendering/OpportunityDetail/Index?noticeUID=CO1.NTC.3996182&amp;isFromPublicArea=True&amp;isModal=true&amp;asPopupView=true</t>
  </si>
  <si>
    <t>OAG-VAD-0393-2023</t>
  </si>
  <si>
    <t>JULIO ENRIQUE CORVACHO LARA</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</si>
  <si>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</si>
  <si>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https://community.secop.gov.co/Public/Tendering/OpportunityDetail/Index?noticeUID=CO1.NTC.3995929&amp;isFromPublicArea=True&amp;isModal=true&amp;asPopupView=true</t>
  </si>
  <si>
    <t>OAG-VAD-0394-2023</t>
  </si>
  <si>
    <t>KAREN ROCIO SARMIENTOPEREZ VILLAREAL</t>
  </si>
  <si>
    <t xml:space="preserve">LA PRESENTE ORDEN TIENE POR OBJETO: 1. APOYAR EN EL INGRESO Y REVISIÓN DE INFORMACIÓN EN LA PLATAFORMA SIA OBSERVA. 2. APOYAR EN EL CARGUE Y REVISIÓN DE INFORMACIÓN EN LA PLATAFORMA SECOP II. 3. APOYAR EN LA ELABORACIÓN DE INFORME DE TRASPARENCIA MENSUAL. 4. APOYAR EN LA ELABORACIÓN DE INFORME DE CONTRATACIÓN SEMESTRAL. 5. APOYAR EN LA ELABORACIÓN DEL INFORME DE CONTRATACIÓN F20. </t>
  </si>
  <si>
    <t>https://community.secop.gov.co/Public/Tendering/OpportunityDetail/Index?noticeUID=CO1.NTC.3995947&amp;isFromPublicArea=True&amp;isModal=true&amp;asPopupView=true</t>
  </si>
  <si>
    <t>OAG-VAD-0395-2023</t>
  </si>
  <si>
    <t>KELLYS MARIA MANCERA LOPEZ</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</si>
  <si>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CONSEVACIÓN DEL ARCHIVO DE HISTORIA CLÍNICA. 4.APOYAR EL REGISTRO DIARIO DE CONSULTAS DE LA CLÍNICA ODONTOLÓGICA. 5. APOYAR EN LA ATENCIÓN DE ESTUDIANTES, DOCENTES Y PÚBLICO EN GENERAL. 6. VERIFICAR EL BUEN MANEJO DE LOS RECURSOS MATERIALES DE LA CLÍNICA. 7. APOYAR EN LA VERIFICACIÓN DE LA SEGURIDAD, ORDEN Y LIMPIEZA DEL ÁREA DE TRABAJO DE LA CLÍNICA. </t>
  </si>
  <si>
    <t>https://community.secop.gov.co/Public/Tendering/OpportunityDetail/Index?noticeUID=CO1.NTC.3995956&amp;isFromPublicArea=True&amp;isModal=true&amp;asPopupView=true</t>
  </si>
  <si>
    <t>OAG-VAD-0396-2023</t>
  </si>
  <si>
    <t>LILIANA PAOLA RIOS PERDOMO</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</si>
  <si>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</si>
  <si>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LINA MARCELA CUAO GARCÍA</t>
  </si>
  <si>
    <t>https://community.secop.gov.co/Public/Tendering/OpportunityDetail/Index?noticeUID=CO1.NTC.3995960&amp;isFromPublicArea=True&amp;isModal=true&amp;asPopupView=true</t>
  </si>
  <si>
    <t>OAG-VAD-0397-2023</t>
  </si>
  <si>
    <t>LUIS ALEXANDER HERRERA PEREZ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</si>
  <si>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t>
  </si>
  <si>
    <t>https://community.secop.gov.co/Public/Tendering/OpportunityDetail/Index?noticeUID=CO1.NTC.3996055&amp;isFromPublicArea=True&amp;isModal=true&amp;asPopupView=true</t>
  </si>
  <si>
    <t>OAG-VAD-0398-2023</t>
  </si>
  <si>
    <t>MARA PAOLA OLMEDO ESPINOZA</t>
  </si>
  <si>
    <t xml:space="preserve">LA PRESENTE ORDEN TIENE POR OBJETO:1. APOYAR AL GRUPO DE CONTABILIDAD EN LA PREPARACIÓN Y PRESENTACIÓN DE LAS DIFERENTES DECLARACIONES TRIBUTARIAS (IMPUESTOS NACIONALES Y TERRITORIALES) QUE CORRESPONDE PRESENTAR A LA UNIVERSIDAD DEL MAGDALENA. 2. APOYAR AL GRUPO DE CONTABILIDAD Y OFICINA DE TALENTO HUMANO EN LA PROYECCIÓN DEL CÁLCULO DEL PORCENTAJE FIJO DE RETENCIÓN EN LA FUENTE (PROCEDIMIENTO 2). 3. APOYAR AL GRUPO DE CONTABILIDAD EN TODO LO RELACIONADO CON EL PROCESO DE DEVOLUCIÓN DE IVA, QUE DEBE PRESENTAR LA UNIVERSIDAD ANTE LA DIRECCIÓN DE IMPUESTOS Y ADUANAS NACIONALES – DIAN, 4. APOYAR AL GRUPO DE CONTABILIDAD EN LA REVISIÓN DE LA CODIFICACIÓN CONTABLE DE LAS CUENTAS POR PAGAR Y OBLIGACIONES PRESUPUESTALES ELABORADAS PARA PROCESO DE PAGO. 5. APOYAR AL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GRUPO DE CONTABILIDAD EN EL PROCESO DE CONCILIACIÓN DE CARTERA, CON EL GRUPO DE FACTURACIÓN, CRÉDITO Y CARTERA Y CONCILIACIÓN DE LA PROPIEDAD, PLANTA Y EQUIPO, ACTIVIDADES DE CIERRE. 7. APOYAR AL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t>
  </si>
  <si>
    <t>https://community.secop.gov.co/Public/Tendering/OpportunityDetail/Index?noticeUID=CO1.NTC.3996068&amp;isFromPublicArea=True&amp;isModal=true&amp;asPopupView=true</t>
  </si>
  <si>
    <t>OPSP-VAD-0399-2023</t>
  </si>
  <si>
    <t>MARTHA PATRICIA PALACIO LIZCANO</t>
  </si>
  <si>
    <t xml:space="preserve">LA PRESENTE ORDEN TIENE POR OBJETO: 1. APOYAR EN LA ATENCIÓN BÁSICA, OPORTUNA Y ADECUADA EN CONSULTA COMO ODONTÓLOGO A LOS MIEMBROS DE COMUNIDAD UNIVERSITARIA.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t>
  </si>
  <si>
    <t>https://community.secop.gov.co/Public/Tendering/OpportunityDetail/Index?noticeUID=CO1.NTC.3996081&amp;isFromPublicArea=True&amp;isModal=true&amp;asPopupView=true</t>
  </si>
  <si>
    <t>OAG-VAD-0400-2023</t>
  </si>
  <si>
    <t>MARVIN ALEXI GARCIA RODRIGUEZ</t>
  </si>
  <si>
    <t xml:space="preserve">LA PRESENTE ORDEN TIENE POR OBJETO: 1. APOYAR  A LA DIRECCIÓN DE BIENESTAR UNIVERSITARIO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</si>
  <si>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https://community.secop.gov.co/Public/Tendering/OpportunityDetail/Index?noticeUID=CO1.NTC.3996131&amp;isFromPublicArea=True&amp;isModal=true&amp;asPopupView=true</t>
  </si>
  <si>
    <t>OAG-VAD-0401-2023</t>
  </si>
  <si>
    <t>OLGA MARINA LOPEZ CASTRO</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</si>
  <si>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</si>
  <si>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https://community.secop.gov.co/Public/Tendering/OpportunityDetail/Index?noticeUID=CO1.NTC.3996143&amp;isFromPublicArea=True&amp;isModal=true&amp;asPopupView=true</t>
  </si>
  <si>
    <t>OAG-VAD-0402-2023</t>
  </si>
  <si>
    <t>OSCAR IVAN ORDOÑEZ VALERA</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</si>
  <si>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</si>
  <si>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https://community.secop.gov.co/Public/Tendering/OpportunityDetail/Index?noticeUID=CO1.NTC.3996405&amp;isFromPublicArea=True&amp;isModal=true&amp;asPopupView=true</t>
  </si>
  <si>
    <t>OAG-VAD-0403-2023</t>
  </si>
  <si>
    <t>SAIDI MARIA  RODRIGUEZ RATIVA</t>
  </si>
  <si>
    <t xml:space="preserve">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t>
  </si>
  <si>
    <t>https://community.secop.gov.co/Public/Tendering/OpportunityDetail/Index?noticeUID=CO1.NTC.3996511&amp;isFromPublicArea=True&amp;isModal=true&amp;asPopupView=true</t>
  </si>
  <si>
    <t>OAG-VAD-0404-2023</t>
  </si>
  <si>
    <t>SEBASTIAN  CAMILO MANOTAS VELASQUEZ</t>
  </si>
  <si>
    <t xml:space="preserve">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t>
  </si>
  <si>
    <t>https://community.secop.gov.co/Public/Tendering/OpportunityDetail/Index?noticeUID=CO1.NTC.3996355&amp;isFromPublicArea=True&amp;isModal=true&amp;asPopupView=true</t>
  </si>
  <si>
    <t>OPSP-VAD-0405-2023</t>
  </si>
  <si>
    <t>XAVIER ALEXANDER MEJIA ZAGARRA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</si>
  <si>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t>
  </si>
  <si>
    <t>https://community.secop.gov.co/Public/Tendering/OpportunityDetail/Index?noticeUID=CO1.NTC.3996168&amp;isFromPublicArea=True&amp;isModal=true&amp;asPopupView=true</t>
  </si>
  <si>
    <t>OAG-VAD-0406-2023</t>
  </si>
  <si>
    <t>YULIMA PATRICIA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</si>
  <si>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 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PREVIO ACUERDO CON EL SUPERVISOR DE LA ORDEN. 9. REALIZAR ACOMPAÑAMIENTO COMO INTÉRPRETE DE LENGUA DE SEÑAS COLOMBIANA EN EVENTOS INSTITUCIONALES. 10. PRESTAR SERVICIO DE INTERPRETACIÓN EN LENGUA DE SEÑAS COLOMBIANA Y CASTELLANO EN LAS GRABACIONES DEL PROGRAMA “CAMPUS TV”. </t>
  </si>
  <si>
    <t>https://community.secop.gov.co/Public/Tendering/OpportunityDetail/Index?noticeUID=CO1.NTC.3996364&amp;isFromPublicArea=True&amp;isModal=true&amp;asPopupView=true</t>
  </si>
  <si>
    <t>OPSP-VAD-0407-2023</t>
  </si>
  <si>
    <t>YASMERYS CRUZ RODRIGUEZ NOGUERA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</si>
  <si>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</si>
  <si>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https://community.secop.gov.co/Public/Tendering/OpportunityDetail/Index?noticeUID=CO1.NTC.4005447&amp;isFromPublicArea=True&amp;isModal=true&amp;asPopupView=true</t>
  </si>
  <si>
    <t>OAG-VAD-0408-2023</t>
  </si>
  <si>
    <t>ALEXANDER MANUEL ARANGO ROJAS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</si>
  <si>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AUDIOVISUAES. 4. APOYAR EN LA VERIFICACIÓN PERIÓDICAMENTE DEL ESTADO DE LOS EQUIPOS AUDIOVISUALES, SUS HORAS ACTUALES Y ACUMULADAS DE USO Y LOS ACCESORIOS DISPUESTOS EN CADA ESPACIO ACADÉMICO. 5. APOYAR EN EL CUMPLIMIENTO DE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</si>
  <si>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https://community.secop.gov.co/Public/Tendering/OpportunityDetail/Index?noticeUID=CO1.NTC.4005452&amp;isFromPublicArea=True&amp;isModal=true&amp;asPopupView=true</t>
  </si>
  <si>
    <t>OAG-VAD-0409-2023</t>
  </si>
  <si>
    <t>ANDREA LIZETH CASTRO VELEZ</t>
  </si>
  <si>
    <t xml:space="preserve">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t>
  </si>
  <si>
    <t>https://community.secop.gov.co/Public/Tendering/OpportunityDetail/Index?noticeUID=CO1.NTC.4005462&amp;isFromPublicArea=True&amp;isModal=true&amp;asPopupView=true</t>
  </si>
  <si>
    <t>OAG-VAD-0410-2023</t>
  </si>
  <si>
    <t>ANDREA  MARCELA RAMIREZ HERNANDEZ</t>
  </si>
  <si>
    <t>https://community.secop.gov.co/Public/Tendering/OpportunityDetail/Index?noticeUID=CO1.NTC.4005470&amp;isFromPublicArea=True&amp;isModal=true&amp;asPopupView=true</t>
  </si>
  <si>
    <t>OAG-VAD-0411-2023</t>
  </si>
  <si>
    <t>CARLOS LUIS FONSECA MENDOZA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</si>
  <si>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</si>
  <si>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https://community.secop.gov.co/Public/Tendering/OpportunityDetail/Index?noticeUID=CO1.NTC.4005474&amp;isFromPublicArea=True&amp;isModal=true&amp;asPopupView=true</t>
  </si>
  <si>
    <t>OPSP-VAD-0412-2023</t>
  </si>
  <si>
    <t>ELIU MANUEL FAJARDO CASTILLO</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</si>
  <si>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</si>
  <si>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https://community.secop.gov.co/Public/Tendering/OpportunityDetail/Index?noticeUID=CO1.NTC.4005479&amp;isFromPublicArea=True&amp;isModal=true&amp;asPopupView=true</t>
  </si>
  <si>
    <t>OPSP-VAD-0413-2023</t>
  </si>
  <si>
    <t>GISELL GRAVINI PORRAS</t>
  </si>
  <si>
    <t xml:space="preserve">LA PRESENTE ORDEN TIENE POR OBJETO: PRESTAR SERVICIOS JURÍDICOS PARA EL ACOMPAÑAMIENTO DEL COMITÉ DE INCLUSIÓN E INTERCULTURALIDAD DURANTE EL PERÍODO ACADÉMICO 2023-1, MEDIANTE EL DESARROLLO DE LAS SIGUIENTES ACTIVIDADES: 1. ASESORAR Y APOYAR LAS ESTRATEGIAS DE ATENCIÓN Y ACOMPAÑAMIENTO DE LA COMUNIDAD ESTUDIANTIL EN RIESGO DE DISCRIMINACIÓN, SEGREGACIÓN Y DESERCIÓN DE LA UNIVERSIDAD DEL MAGDALENA. 2.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REALIZAR ACTIVIDADES QUE PROMUEVAN LA PROTECCIÓN Y PROMOCIÓN DE LOS DERECHOS HUMANOS DE LAS POBLACIONES ESTUDIANTILES DE COMUNIDADES INDÍGENAS, AFROCOLOMBIANOS, POBLACIÓN “LGTBIQ+”, ESTUDIANTES CON DISCAPACIDAD Y POBLACIÓN EN RIESGO DE VULNERABILIDAD. 5. APOYAR EN LA REALIZACIÓN DE ACTIVIDADES Y PROCESOS QUE PROMUEVAN LA INCLUSIÓN REAL Y EFECTIVA DE TODOS LOS ESTUDIANTES EN LA UNIVERSIDAD DEL MAGDALENA. 6. 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 APOYAR EN LA FORMULACIÓN Y EJECUCIÓN DEL PLAN Y CAPACITACIÓN DE LOS DOCENTES CON RESPECTO A LA FUNCIÓN ESPECÍFICA DE EDUCAR A ESTUDIANTES CON DISCAPACIDAD. 10. RENDIR INFORMES MENSUALES O CUANDO EL SUPERVISOR ASÍ LO REQUIERA, SOBRE LAS ACTIVIDADES DESARROLLADAS EN CUMPLIMIENTO DE LA ORDEN DE PRESTACIÓN DE SERVICIOS. </t>
  </si>
  <si>
    <t xml:space="preserve">ALICIA ESTHER CASTRO VILLEGAS </t>
  </si>
  <si>
    <t>https://community.secop.gov.co/Public/Tendering/OpportunityDetail/Index?noticeUID=CO1.NTC.4005701&amp;isFromPublicArea=True&amp;isModal=true&amp;asPopupView=true</t>
  </si>
  <si>
    <t>OPSP-VAD-0414-2023</t>
  </si>
  <si>
    <t>GUSTAVO ADOLFO AMAYA CANDIA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</si>
  <si>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</si>
  <si>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https://community.secop.gov.co/Public/Tendering/OpportunityDetail/Index?noticeUID=CO1.NTC.4005653&amp;isFromPublicArea=True&amp;isModal=true&amp;asPopupView=true</t>
  </si>
  <si>
    <t>OAG-VAD-0415-2023</t>
  </si>
  <si>
    <t>HEIMAR SONELL HINCAPIE PISCIOTTI</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</si>
  <si>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</si>
  <si>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https://community.secop.gov.co/Public/Tendering/OpportunityDetail/Index?noticeUID=CO1.NTC.4005453&amp;isFromPublicArea=True&amp;isModal=true&amp;asPopupView=true</t>
  </si>
  <si>
    <t>OAG-VAD-0416-2023</t>
  </si>
  <si>
    <t>LUIS CARLOS OLIVEROS MANJARRES</t>
  </si>
  <si>
    <t>https://community.secop.gov.co/Public/Tendering/OpportunityDetail/Index?noticeUID=CO1.NTC.4005469&amp;isFromPublicArea=True&amp;isModal=true&amp;asPopupView=true</t>
  </si>
  <si>
    <t>OPSP-VAD-0417-2023</t>
  </si>
  <si>
    <t>LUISA FERNANDA OSPINO MENDOZA</t>
  </si>
  <si>
    <t xml:space="preserve">LA PRESENTE ORDEN TIENE POR OBJETO: 1. ASESORAR Y APOYAR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AL GRUPO DE ESTAMPILLA EN LA EVALUACIÓN DE LA PRIMERA ETAPA DE LA AUDITORIA A LOS CONTRATOS QUE LAS ENTIDADES ENVÍAN COMO EXENTOS DEL PAGO DE LA ESTAMPILLA. 4. APOYAR AL GRUPO DE ESTAMPILLA EN LA CLASIFICACIÓN DE LOS HALLAZGOS RESULTANTES DE LA PRIMERA ETAPA Y ELABORACIÓN DE LAS COMUNICACIONES PERTINENTES. 5. APOYAR AL GRUPO DE ESTAMPILLA EN EL ANÁLISIS Y VERIFICACIÓN DE LOS ACUERDOS MUNICIPALES POR MEDIO DE LOS CUALES LOS MUNICIPIOS ADOPTARON LA ESTAMPILLA. 6. ASESORAR Y APOYAR EN EL ANALISIS DE LOS HALLAZGOS ENCONTRADOS CON LA COORDINACIÓN DE LA OFICINA Y EL ASESOR JURÍDICO. 7. ASESORAR Y APOYAR AL GRUPO DE ESTAMPILLA EN LA PROYECCIÓN DE SOLICITUD DE INFORMACIÓN ADICIONAL QUE SE REQUIERA DE LOS CONTRATOS OBJETOS DE ESTUDIO DE AUDITORIA. 8. ASESORAR Y APOYAR EN EL ANÁLISIS DE LAS ACTIVIDADES QUE SE DETERMINEN EN LAS DIFERENTES MESAS DE TRABAJOS. 9. APOYAR AL GRUPO DE ESTAMPILLA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</si>
  <si>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https://community.secop.gov.co/Public/Tendering/OpportunityDetail/Index?noticeUID=CO1.NTC.4005641&amp;isFromPublicArea=True&amp;isModal=true&amp;asPopupView=true</t>
  </si>
  <si>
    <t>OAG-VAD-0418-2023</t>
  </si>
  <si>
    <t>MARIA PATRICIA RIASCOS FANDIÑO</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</si>
  <si>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AL GSG EN LOS CONTROLES QUE SE DEBEN REALIZAR A LOS MANTENIMIENTOS DE MOTOBOMBAS, MOTORES ELÉCTRICOS, VEHÍCULOS INSTITUCIONALES, ASCENSORES, SOLDADURA, CERRAJERÍA, POLARIZADOS, LAVADO DE ALBERCAS, CARPINTERÍA EN MADERA Y PLANTAS ELÉCTRICAS.</t>
  </si>
  <si>
    <t>https://community.secop.gov.co/Public/Tendering/OpportunityDetail/Index?noticeUID=CO1.NTC.4005565&amp;isFromPublicArea=True&amp;isModal=true&amp;asPopupView=true</t>
  </si>
  <si>
    <t>OAG-VAD-0419-2023</t>
  </si>
  <si>
    <t>MARINA MERCEDES MIER MANGA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</si>
  <si>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EL CONTROL DE USUARIOS EN SALAS DE LECTURA Y DE CIRCULACIÓN Y PRÉSTAMO. 6. APOYAR EN LA ORGANIZACIÓN DE LAS COLECCIONES BIBLIOGRÁFICAS EN LA ESTANTERÍA Y PARA MANTENERLAS EN ORDEN. 7. APOYAR EN LA REPARACIÓN DE EJEMPLARES FÍSICOS DETERIORADOS. </t>
  </si>
  <si>
    <t>https://community.secop.gov.co/Public/Tendering/OpportunityDetail/Index?noticeUID=CO1.NTC.4005579&amp;isFromPublicArea=True&amp;isModal=true&amp;asPopupView=true</t>
  </si>
  <si>
    <t>OAG-VAD-0420-2023</t>
  </si>
  <si>
    <t>VANESA ALEXANDRA BARRANCO EVILLA</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</si>
  <si>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LIMPIEZA Y MONITOREO DE REPRODUCTORES 16. APOYAR EN EL TRANSPORTE DE PECES DESDE LA CIENAGA GRANDE DE SANTA MARTA HASTA LA ESTACIÓN PSICÍCOLA DE LA INSTITUCIÓN. </t>
  </si>
  <si>
    <t>https://community.secop.gov.co/Public/Tendering/OpportunityDetail/Index?noticeUID=CO1.NTC.4005589&amp;isFromPublicArea=True&amp;isModal=true&amp;asPopupView=true</t>
  </si>
  <si>
    <t>OAG-VAD-0421-2023</t>
  </si>
  <si>
    <t>VICTOR ALBERTO LARA MARTINEZ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</si>
  <si>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APOYAR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</si>
  <si>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https://community.secop.gov.co/Public/Tendering/OpportunityDetail/Index?noticeUID=CO1.NTC.4005592&amp;isFromPublicArea=True&amp;isModal=true&amp;asPopupView=true</t>
  </si>
  <si>
    <t>OAG-VAD-0422-2023</t>
  </si>
  <si>
    <t>WALDIR MANGA BARROS</t>
  </si>
  <si>
    <t xml:space="preserve">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t>
  </si>
  <si>
    <t>https://community.secop.gov.co/Public/Tendering/OpportunityDetail/Index?noticeUID=CO1.NTC.4006009&amp;isFromPublicArea=True&amp;isModal=true&amp;asPopupView=true</t>
  </si>
  <si>
    <t>OAG-VAD-0423-2023</t>
  </si>
  <si>
    <t>ADRIANA PAOLA NAVARRO BECERRA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</si>
  <si>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</si>
  <si>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https://community.secop.gov.co/Public/Tendering/OpportunityDetail/Index?noticeUID=CO1.NTC.4015148&amp;isFromPublicArea=True&amp;isModal=true&amp;asPopupView=true</t>
  </si>
  <si>
    <t>OAG-VAD-0424-2023</t>
  </si>
  <si>
    <t>ANA JOSEFA ANAYA HERNANDEZ</t>
  </si>
  <si>
    <t>https://community.secop.gov.co/Public/Tendering/OpportunityDetail/Index?noticeUID=CO1.NTC.4015146&amp;isFromPublicArea=True&amp;isModal=true&amp;asPopupView=true</t>
  </si>
  <si>
    <t>OAG-VAD-0425-2023</t>
  </si>
  <si>
    <t>ANDREA PAOLA JARUFFE PINILLA</t>
  </si>
  <si>
    <t>https://community.secop.gov.co/Public/Tendering/OpportunityDetail/Index?noticeUID=CO1.NTC.4015334&amp;isFromPublicArea=True&amp;isModal=true&amp;asPopupView=true</t>
  </si>
  <si>
    <t>OAG-VAD-0426-2023</t>
  </si>
  <si>
    <t>CARLOS MEIKOLL PARRA CUEVA</t>
  </si>
  <si>
    <t>https://community.secop.gov.co/Public/Tendering/OpportunityDetail/Index?noticeUID=CO1.NTC.4015141&amp;isFromPublicArea=True&amp;isModal=true&amp;asPopupView=true</t>
  </si>
  <si>
    <t>OAG-VAD-0427-2023</t>
  </si>
  <si>
    <t>CLAUDIA MILENA VALENCIA PEREZ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</si>
  <si>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5.APOYAR EL REGISTRO DIARIO DE CONSULTAS DE LA CLÍNICA ODONTOLÓGICA. 6. APOYAR EN EL BUEN MANEJO DE LOS RECURSOS MATERIALES DE LA CLÍNICA. 7. APOYAR EN LA SEGURIDAD, ORDEN Y LIMPIEZA DEL ÁREA DE TRABAJO. </t>
  </si>
  <si>
    <t>https://community.secop.gov.co/Public/Tendering/OpportunityDetail/Index?noticeUID=CO1.NTC.4015330&amp;isFromPublicArea=True&amp;isModal=true&amp;asPopupView=true</t>
  </si>
  <si>
    <t>OPSP-VAD-0428-2023</t>
  </si>
  <si>
    <t>FEDY RAFAEL AVILA MACIAS</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</si>
  <si>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SIA CONTRALORIAS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AUDITORIAS, SEGUIMIENTOS, ASESORIAS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</si>
  <si>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https://community.secop.gov.co/Public/Tendering/OpportunityDetail/Index?noticeUID=CO1.NTC.4015328&amp;isFromPublicArea=True&amp;isModal=true&amp;asPopupView=true</t>
  </si>
  <si>
    <t>OPSP-VAD-0429-2023</t>
  </si>
  <si>
    <t>GREISI MARIA BARRANCO MANOTAS</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</si>
  <si>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</si>
  <si>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https://community.secop.gov.co/Public/Tendering/OpportunityDetail/Index?noticeUID=CO1.NTC.4015326&amp;isFromPublicArea=True&amp;isModal=true&amp;asPopupView=true</t>
  </si>
  <si>
    <t>OAG-VAD-0430-2023</t>
  </si>
  <si>
    <t>JOSE MARIA GARCIA DIAZ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</si>
  <si>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</si>
  <si>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https://community.secop.gov.co/Public/Tendering/OpportunityDetail/Index?noticeUID=CO1.NTC.4015323&amp;isFromPublicArea=True&amp;isModal=true&amp;asPopupView=true</t>
  </si>
  <si>
    <t>OPSP-VAD-0431-2023</t>
  </si>
  <si>
    <t>LUDYS ETEL SANTODOMINGO VIANA</t>
  </si>
  <si>
    <t xml:space="preserve">LA PRESENTE ORDEN TIENE POR OBJETO: 1. ASESORAR Y APOYAR AL GRUPO DE ESTAMPILLA EN LAS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</si>
  <si>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https://community.secop.gov.co/Public/Tendering/OpportunityDetail/Index?noticeUID=CO1.NTC.4015320&amp;isFromPublicArea=True&amp;isModal=true&amp;asPopupView=true</t>
  </si>
  <si>
    <t>OAG-VAD-0432-2023</t>
  </si>
  <si>
    <t>MARTHA BEATRIZ HUMANES MENDOZA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</si>
  <si>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</si>
  <si>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https://community.secop.gov.co/Public/Tendering/OpportunityDetail/Index?noticeUID=CO1.NTC.4014797&amp;isFromPublicArea=True&amp;isModal=true&amp;asPopupView=true</t>
  </si>
  <si>
    <t>OAG-VAD-0433-2023</t>
  </si>
  <si>
    <t>MILEIBYS CAROLINA ROJANO DEL TORO</t>
  </si>
  <si>
    <t xml:space="preserve"> 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LA REVISIÓN Y ACTUALIZACIÓN DE LA DOCUMENTACIÓN. </t>
  </si>
  <si>
    <t>https://community.secop.gov.co/Public/Tendering/OpportunityDetail/Index?noticeUID=CO1.NTC.4015440&amp;isFromPublicArea=True&amp;isModal=true&amp;asPopupView=true</t>
  </si>
  <si>
    <t>OPSP-VAD-0434-2023</t>
  </si>
  <si>
    <t>NIDIA PETRONA VEGA VELAIDES</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</si>
  <si>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DEL CUAL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</si>
  <si>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https://community.secop.gov.co/Public/Tendering/OpportunityDetail/Index?noticeUID=CO1.NTC.4015317&amp;isFromPublicArea=True&amp;isModal=true&amp;asPopupView=true</t>
  </si>
  <si>
    <t>OAG-VAD-0435-2023</t>
  </si>
  <si>
    <t>TEODOSIA VERGARA VENERA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</si>
  <si>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</si>
  <si>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https://community.secop.gov.co/Public/Tendering/OpportunityDetail/Index?noticeUID=CO1.NTC.4015314&amp;isFromPublicArea=True&amp;isModal=true&amp;asPopupView=true</t>
  </si>
  <si>
    <t>OAG-VAD-0436-2023</t>
  </si>
  <si>
    <t>WILMA JOSE PINTO CRISTHOFFER</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</si>
  <si>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</si>
  <si>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https://community.secop.gov.co/Public/Tendering/OpportunityDetail/Index?noticeUID=CO1.NTC.4015304&amp;isFromPublicArea=True&amp;isModal=true&amp;asPopupView=true</t>
  </si>
  <si>
    <t>OAG-VAD-0437-2023</t>
  </si>
  <si>
    <t>YONAIRA PATRICIA RODRIGUEZ LOBATO</t>
  </si>
  <si>
    <t xml:space="preserve">LA PRESENTE ORDEN TIENE POR OBJETO: 1. APOYAR A LA COORDINACIÓN DEL ÁREA DE IDIOMAS EN LA ATENCIÓN AL PÚBLICO EN GENERAL. 2. APOYAR EN LA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APOYAR EN LA REALIZACIÓN DE INFORMES SOBRE DOCENTES, ESTUDIANTES, ÍNDICES DE DESERCIÓN Y DE RENDIMIENTO EXAMEN DE SUFICIENCIA. 14. APOYAR LA GENERACIÓN DEL INFORME SNIES. </t>
  </si>
  <si>
    <t>https://community.secop.gov.co/Public/Tendering/OpportunityDetail/Index?noticeUID=CO1.NTC.4014786&amp;isFromPublicArea=True&amp;isModal=true&amp;asPopupView=true</t>
  </si>
  <si>
    <t>OAG-VAD-0438-2023</t>
  </si>
  <si>
    <t>ANYELI TATIANA VILALOBOS GUERRERO</t>
  </si>
  <si>
    <t>https://community.secop.gov.co/Public/Tendering/OpportunityDetail/Index?noticeUID=CO1.NTC.4014999&amp;isFromPublicArea=True&amp;isModal=true&amp;asPopupView=true</t>
  </si>
  <si>
    <t>OPSP-VAD-0439-2023</t>
  </si>
  <si>
    <t>CAMILO DAVID PINEDO DIAZGRANADOS</t>
  </si>
  <si>
    <t>https://community.secop.gov.co/Public/Tendering/OpportunityDetail/Index?noticeUID=CO1.NTC.4014993&amp;isFromPublicArea=True&amp;isModal=true&amp;asPopupView=true</t>
  </si>
  <si>
    <t>OAG-VAD-0440-2023</t>
  </si>
  <si>
    <t>CARLOS ANDRES VICENTE VELILLA</t>
  </si>
  <si>
    <t xml:space="preserve">LA PRESENTE ORDEN TIENE POR OBJETO: 1. APOYAR EN LA COORDINACIÓN DE LAS ACTIVIDADES ASOCIADAS A LA TRANSMISIÓN DE EVENTOS DENTRO DE LOS AUDITORIOS DEL EDIFICIO MAR CARIBE Y LAS SALAS ESPECIALIZADAS. 2. APOYAR EN EL MANTENIMIENTO EN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CON 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EN LA ENTREGA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t>
  </si>
  <si>
    <t>https://community.secop.gov.co/Public/Tendering/OpportunityDetail/Index?noticeUID=CO1.NTC.4014991&amp;isFromPublicArea=True&amp;isModal=true&amp;asPopupView=true</t>
  </si>
  <si>
    <t>OPSP-VAD-0441-2023</t>
  </si>
  <si>
    <t>CLAUDIA PATRICIA AARON COVELLI</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</si>
  <si>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AUDITORÍA. 8. APOYAR AL GRUPO DE ESTAMPILLA EN EL ANÁLISIS DE LAS ACTIVIDADES QUE SE DETERMINEN EN LAS DIFERENTES MESAS DE TRABAJOS.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</si>
  <si>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https://community.secop.gov.co/Public/Tendering/OpportunityDetail/Index?noticeUID=CO1.NTC.4014989&amp;isFromPublicArea=True&amp;isModal=true&amp;asPopupView=true</t>
  </si>
  <si>
    <t>OAG-VAD-0442-2023</t>
  </si>
  <si>
    <t>DINA MORALES GONZALEZ</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</si>
  <si>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LA ELABORACIÓN DE CERTIFICADOS CONTRACTUALES SOLICITADOS POR LOS DIFERENTES USUARIOS. </t>
  </si>
  <si>
    <t>https://community.secop.gov.co/Public/Tendering/OpportunityDetail/Index?noticeUID=CO1.NTC.4014982&amp;isFromPublicArea=True&amp;isModal=true&amp;asPopupView=true</t>
  </si>
  <si>
    <t>OAG-VAD-0443-2023</t>
  </si>
  <si>
    <t>HEILEN MARIA ECHEVERRIA CRESPO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</si>
  <si>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</si>
  <si>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https://community.secop.gov.co/Public/Tendering/OpportunityDetail/Index?noticeUID=CO1.NTC.4014599&amp;isFromPublicArea=True&amp;isModal=true&amp;asPopupView=true</t>
  </si>
  <si>
    <t>OAG-VAD-0444-2023</t>
  </si>
  <si>
    <t>ISAAC DANIEL HENRIQUEZ BOUHOT</t>
  </si>
  <si>
    <t>https://community.secop.gov.co/Public/Tendering/OpportunityDetail/Index?noticeUID=CO1.NTC.4014975&amp;isFromPublicArea=True&amp;isModal=true&amp;asPopupView=true</t>
  </si>
  <si>
    <t>OPSP-VAD-0445-2023</t>
  </si>
  <si>
    <t>JADER DANIEL BARBOSA JULIO</t>
  </si>
  <si>
    <t xml:space="preserve">LA PRESENTE ORDEN TIENE POR OBJETO: 1. APOYAR EN LA COORDINACIÓN DE LAS ACTIVIDADES ASOCIADAS A LA TRANSMISIÓN DE EVENTOS DENTRO DE LOS AUDITORIOS DEL EDIFICIO MAR CARIBE Y LAS SALAS ESPECIALIZADAS. 2. APOYAR EN EL MANTENIMIENTO EN ESTADO FUNCIONAL LAS HERRAMIENTAS MULTIMEDIALES QUE DAN SOPORTE A LAS TRANSMISIONES DE EVENTOS DURANTE EL USO DE LOS AUDITORIOS. 3. APOYAR EN LA COORDINACIÓN CONJUNTA CON EL PERSONAL DE PRENSA, CETEP, Y NUEVAS TECNOLOGÍAS LAS ACCIONES NECESARIAS PARA GARANTIZAR LA PRODUCCIÓN DE CONTENIDOS STREAMING QUE SE REALIZAN DESDE LOS AUDITORIOS. 4. APOYAR EN LA COMUNICACIÓN PERMANENTE CON LA OFICINA DE TIC, A FIN DE MEJORAR EL SOPORTE Y LA CONFIGURACIÓN DE LOS EQUIPOS MULTIMEDIALES (ATRIL PILOT Y SISTEMA DE AUTOMATIZACIÓN) CON QUE CUENTAN LAS SALAS ESPECIALIZADAS Y AUDITORIOS. 5. APOYAR EN EL REGISTRO DE EVENTOS Y RESPONSABLES DEL MAL USO DE LAS HERRAMIENTAS Y REPORTAR SU MAL DESEMPEÑO ANTE EL SUPERVISOR. 6. VERIFICAR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HACER RECOMENDACIONES A LOS USUARIOS SOBRE EL USO ESPECIAL QUE DEBE DARSE A LOS RECURSOS, YA SEA A TRAVÉS DE INSTRUCTIVOS, CAPACITACIONES O DIRECTAMENTE EN EL MOMENTO DEL PRÉSTAMO. 11. REALIZAR CAPACITACIONES A LOS USUARIOS EN EL MANEJO DE LAS AYUDAS MULTIMEDIALES DEL AUDITORIO. 12. APOYAR LA ENTREGA DE LOS RECURSOS PARA GARANTIZAR EL CUMPLIMIENTO DE LA PROGRAMACIÓN QUE DESDE LA PLATAFORMA SIARE SE ESTABLEZCA PARA EL USO DE LOS ESPACIOS. 13. HACER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t>
  </si>
  <si>
    <t>https://community.secop.gov.co/Public/Tendering/OpportunityDetail/Index?noticeUID=CO1.NTC.4014597&amp;isFromPublicArea=True&amp;isModal=true&amp;asPopupView=true</t>
  </si>
  <si>
    <t>OAG-VAD-0446-2023</t>
  </si>
  <si>
    <t>KAREN LORENA POLO MALDONADO</t>
  </si>
  <si>
    <t xml:space="preserve">LA PRESENTE ORDEN TIENE POR OBJETO: 1. APOYAR AL GRUPO INTERNO DE CONTRATACIÓN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2. APOYAR AL GRUPO INTERNO DE CONTRATACIÓN EN LOS TRÁMITES DE AFILIACIÓN A LA ADMINISTRADORA DE RIESGOS LABORALES QUE CORRESPONDA DE LOS CONTRATISTAS QUE VINCULE LA VICERRECTORÍA ADMINISTRATIVA. 3. APOYAR AL GRUPO INTERNO DE CONTRATACIÓN EN LOS TRÁMITES NECESARIOS PARA LA VERIFICACIÓN DE LAS CONDUCTAS RELACIONADAS CON VIOLENCIA DE GÉNERO DE LOS CONTRATISTAS QUE VINCULE LA VICERRECTORÍA ADMINISTRATIVA. 4. APOYAR AL GRUPO INTERNO DE CONTRATACIÓN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AL GRUPO INTERNO DE CONTRATACIÓN CON LA REVISIÓN EN LA PLATAFORMA DEL GEDOCO Y SIGEP II DE LOS DOCUMENTOS PRECONTRACTUALES NECESARIOS PARA LA ELABORACIÓN DE ÓRDENES DE SERVICIOS PROFESIONALES Y DE APOYO A LA GESTIÓN DE LA VICERRECTORÍA Y/O DIRECCIÓN ADMINISTRATIVA. 6. APOYAR AL GRUPO INTERNO DE CONTRATACIÓN EN LA REVISIÓN DE LOS FORMATOS DE RECIBIDO A SATISFACCIÓN PARA TRAMITES DE PAGO DE HONORARIOS DE LOS CONTRATISTAS POR PRESTACIÓN DE SERVICIOS PROFESIONALES Y DE APOYO A LA GESTIÓN DE LA VICERRECTORÍA Y/O DIRECCIÓN ADMINISTRATIVA. 7. APOYAR AL GRUPO INTERNO DE CONTRATACIÓN EN LA VERIFICACIÓN QUE EL PAGO QUE REALICEN LOS CONTRATISTAS AL SISTEMA DE SEGURIDAD SOCIAL EN EJECUCIÓN DE LAS ÓRDENES DE PRESTACIÓN DE SERVICIOS PROFESIONALES Y DE APOYO A LA GESTIÓN SUSCRITAS POR EL VICERRECTOR ADMINISTRATIVO O EL DIRECTOR ADMINISTRATIVO CORRESPONDA A LO ESTABLECIDO EN LA LEY. 8. APOYAR AL GRUPO INTERNO DE CONTRATACIÓN EN EL CARGUE DE INFORMACIÓN PRECONTRACTUAL, CONTRACTUAL Y POSTCONTRACTUAL A LA PLATAFORMA DEL SECOP II DE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EL VICERRECTOR ADMINISTRATIVO O EL DIRECTOR ADMINISTRATIVO. </t>
  </si>
  <si>
    <t>https://community.secop.gov.co/Public/Tendering/OpportunityDetail/Index?noticeUID=CO1.NTC.4014594&amp;isFromPublicArea=True&amp;isModal=true&amp;asPopupView=true</t>
  </si>
  <si>
    <t>OPSP-VAD-0447-2023</t>
  </si>
  <si>
    <t>MARCELA AYALA VESGA</t>
  </si>
  <si>
    <t xml:space="preserve">LA PRESENTE ORDEN TIENE POR OBJETO: 1. APOYAR EN EL DESARROLLO DE LAS ACTIVIDADES ESTABLECIDAS PARA LA IMPLEMENTACIÓN DE LA ATENCIÓN PRIMARIA EN SALUD, CON LOS PACIENTES DE LA CLÍNICA ODONTOLÓGICA DE LA UNIVERSIDAD DEL MAGDALENA; EN BUSCA DE FOMENTAR EL AUTOCUIDADO DE LA SALUD BUCAL. 2. APOYAR EN EL DESARROLLO DE LAS ACTIVIDADES EXTRAMURALES ESTABLECIDAS PARA LA IMPLEMENTACIÓN DE LA ATENCIÓN PRIMARIA EN SALUD, CON LA POBLACIÓN DE LAS COMUNIDADES DEL ÁREA DE INFLUENCIA DE LA UNIVERSIDAD DEL MAGDALENA; EN BUSCA DE FOMENTAR EL AUTOCUIDADO DE LA SALUD BUCAL. 3. APOYAR EN LA PROMOCIÓN Y MANTENIMIENTO DE LA SALUD, MEDIANTE ESTRATEGIAS DE EDUCACIÓN PARA LA SALUD QUE INCIDAN EN LOS FACTORES PROTECTORES Y DE RIESGOS EN SALUD ORAL DE LA POBLACIÓN ABORDADA. 4. APOYAR EN LA CARACTERIZACIÓN E IDENTIFICACIÓN DE RIESGOS EN SALUD ORAL DE LA POBLACIÓN ATENDIDA EN LAS ACTIVIDADES EXTRAMURALES. 5. APOYAR EN EL SEGUIMIENTO A PACIENTES DE LA CLÍNICA ODONTOLÓGICA. 6. APOYAR EN LA CREACIÓN DE ESTRATEGIAS Y PLANES DE ACCIÓN QUE PROPENDAN POR EL FORTALECIMIENTO DE LA BASE DE DATOS DEL BANCO DE PACIENTES DE LA CLÍNICA ODONTOLÓGICA. 7. APOYAR EN EL SEGUIMIENTO DE LA BASE DE DATOS DEL BANCO DE PACIENTES. 8. APOYAR EN LA APLICACIÓN DE ENCUESTAS DE SATISFACCIÓN A LOS PACIENTES DE LA CLÍNICA ODONTOLÓGICA UNIVERSIDAD DEL MAGDALENA. </t>
  </si>
  <si>
    <t>https://community.secop.gov.co/Public/Tendering/OpportunityDetail/Index?noticeUID=CO1.NTC.4014591&amp;isFromPublicArea=True&amp;isModal=true&amp;asPopupView=true</t>
  </si>
  <si>
    <t>OPSP-VAD-0448-2023</t>
  </si>
  <si>
    <t>RICHAR STEVEN RAMOS DURAN</t>
  </si>
  <si>
    <t xml:space="preserve">LA PRESENTE ORDEN TIENE POR OBJETO: 1. APOYAR EN LA CONSTRUCCIÓN Y CODIFICACIÓN DE COMPONENTES SOFTWARE EN EL NUEVO SISTEMA DE REGISTRO ACADÉMICO. 2. APOYAR EN LA CONSTRUCCIÓN DE CONTROLADORES FUNCIONALES. 3. APOYAR EN LA IMPLEMENTACIÓN SERVICIOS WEB API EN EL NUEVO SISTEMA DE INFORMACIÓN DE REGISTRO ACADÉMICO. 4. APOYAR EN EL DISEÑO DE BASE DE DATOS QUE SOPORTEN DE ACUERDO CON LAS RESTRICCIONES DE NEGOCIO. 5. APOYAR EN LA IMPLEMENTACIÓN DE PRUEBAS DE UNIDAD Y PRUEBAS DE INTEGRACIÓN 6. APOYAR EN LA CONSTRUCCIÓN UI/UX. 7. APLICAR GESTIÓN DE LA CONFIGURACIÓN A LOS PROYECTOS. </t>
  </si>
  <si>
    <t>https://community.secop.gov.co/Public/Tendering/OpportunityDetail/Index?noticeUID=CO1.NTC.4014964&amp;isFromPublicArea=True&amp;isModal=true&amp;asPopupView=true</t>
  </si>
  <si>
    <t>OPSP-VAD-0449-2023</t>
  </si>
  <si>
    <t>VICENTE MARTINEZ PANETTA</t>
  </si>
  <si>
    <t xml:space="preserve">LA PRESENTE ORDEN TIENE POR OBJETO: 1. REVISAR Y AUTOEVALUAR LOS ESTÁNDARES DE HABILITACIÓN DE LOS SERVICIOS DE SALUD PARA EL FORTALECIMIENTO DE LOS PROCESOS DE LA DIRECCIÓN DE BIENESTAR UNIVERSITARIO. 2. APOYAR Y HACER SEGUIMIENTO A LOS PROCESOS QUE SE DERIVEN DE LA HABITACIÓN DE LOS SERVICIOS DE SALUD, DE ACUERDO A LO ESTABLECIDO EN LA RESOLUCIÓN N‘ 3100 DE 2019 DEL MINISTERIO DE SALUD Y PROTECCIÓN SOCIAL. 3. VELAR POR EL DILIGENCIAMIENTO OPORTUNO DE TODOS LOS FORMATOS ESTABLECIDOS POR BIENESTAR UNIVERSITARIO EN EL SISTEMA DE GESTIÓN DE LA CALIDAD. 4. PRESENTAR INFORMES AL SUPERVISOR SOBRE LAS ACTIVIDADES DESARROLLADAS Y PLANTEADAS EN EL PLAN DE TRABAJO, PARA LA VERIFICACIÓN Y EL CUMPLIMIENTO DE LAS METAS PROPUESTAS; EL INFORME DEBE TENER ANEXOS ESTADÍSTICOS 5. APOYAR A TRAVÉS DE LA REALIZACIÓN DE ACTIVIDADES DE PROMOCIÓN Y MANTENIMIENTO DE LA SALUD AL INTERIOR DE LA COMUNIDAD UNIVERSITARIA. 6. APOYAR EN LA ATENCIÓN TELEFÓNICA Y PRESENCIAL A LOS MIEMBROS DE LA COMUNIDAD UNIVERSITARIA QUE REQUIERAN INFORMACIÓN SOBRE LOS SERVICIOS DE BIENESTAR UNIVERSITARIO. 7. APOYAR A LA DIRECCIÓN DE BIENESTAR UNIVERSITARIO, EN LAS ACTIVIDADES QUE ESTÉN RELACIONADAS CON EL CUMPLIMIENTO DE LOS OBJETIVOS DE LA DEPENDENCIA Y LA INSTITUCIÓN. 8 APOYAR AL SUPERVISOR EN LA ACTUALIZACIÓN DEL INVENTARIO DE LOS EQUIPOS E INSUMOS DE OFICINA Y DE SALUD PARA GARANTIZAR EL BUEN USO DE LOS MISMOS. </t>
  </si>
  <si>
    <t>https://community.secop.gov.co/Public/Tendering/OpportunityDetail/Index?noticeUID=CO1.NTC.4015322&amp;isFromPublicArea=True&amp;isModal=true&amp;asPopupView=true</t>
  </si>
  <si>
    <t>OAG-VAD-0450-2023</t>
  </si>
  <si>
    <t>YURANIS PATRICIA BOTTO JIMENEZ</t>
  </si>
  <si>
    <t>https://community.secop.gov.co/Public/Tendering/OpportunityDetail/Index?noticeUID=CO1.NTC.4015134&amp;isFromPublicArea=True&amp;isModal=true&amp;asPopupView=true</t>
  </si>
  <si>
    <t>OPSP-VAD-0451-2023</t>
  </si>
  <si>
    <t>CAMILO DAVID TORRES CALLEJAS</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</si>
  <si>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</si>
  <si>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https://community.secop.gov.co/Public/Tendering/OpportunityDetail/Index?noticeUID=CO1.NTC.4015514&amp;isFromPublicArea=True&amp;isModal=true&amp;asPopupView=true</t>
  </si>
  <si>
    <t>OPSP-VAD-0452-2023</t>
  </si>
  <si>
    <t>GLORIA MARGARITA GUTIERREZ DE PIÑERES OSPINO</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</si>
  <si>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2023-I DE LA MODALIDAD PREGRADO PRESENCIAL. </t>
  </si>
  <si>
    <t>https://community.secop.gov.co/Public/Tendering/OpportunityDetail/Index?noticeUID=CO1.NTC.4015517&amp;isFromPublicArea=True&amp;isModal=true&amp;asPopupView=true</t>
  </si>
  <si>
    <t>OPSP-VAD-0453-2023</t>
  </si>
  <si>
    <t>JORGE LUIS PINEDA MONTAGUT</t>
  </si>
  <si>
    <t xml:space="preserve">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t>
  </si>
  <si>
    <t>https://community.secop.gov.co/Public/Tendering/OpportunityDetail/Index?noticeUID=CO1.NTC.4015346&amp;isFromPublicArea=True&amp;isModal=true&amp;asPopupView=true</t>
  </si>
  <si>
    <t>OAG-VAD-0454-2023</t>
  </si>
  <si>
    <t>JOSE GREGORIO COTES CEBALLOS</t>
  </si>
  <si>
    <t xml:space="preserve">LA PRESENTE ORDEN TIENE POR OBJETO: 1. APOYAR EN EL DISEÑO DE PIEZAS GRÁFICAS. 2. APOYAR EN LA PRODUCCIÓN AUDIOVISUAL MULTIMEDIA. 3. APOYAR EN LA PARTE LOGÍSTICA DE GRABACIONES. 4. APOYAR EN LAS ACTIVIDADES DE STREAMING. </t>
  </si>
  <si>
    <t>https://community.secop.gov.co/Public/Tendering/OpportunityDetail/Index?noticeUID=CO1.NTC.4015351&amp;isFromPublicArea=True&amp;isModal=true&amp;asPopupView=true</t>
  </si>
  <si>
    <t>OAG-VAD-0455-2023</t>
  </si>
  <si>
    <t>KEVIN YORDY ROMERO CASTRO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</si>
  <si>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VIRTUALES DE APRENDIZAJE (OVA). 6. APOYAR EN EL REGISTRO FOTOGRÁFICO Y AUDIOVISUAL DE LAS PRODUCCIONES AUDIOVISUALES DE CETEP. </t>
  </si>
  <si>
    <t>https://community.secop.gov.co/Public/Tendering/OpportunityDetail/Index?noticeUID=CO1.NTC.4015354&amp;isFromPublicArea=True&amp;isModal=true&amp;asPopupView=true</t>
  </si>
  <si>
    <t>OAG-VAD-0456-2023</t>
  </si>
  <si>
    <t>MARIA ALEJANDRA ALCAZAR QUINTO</t>
  </si>
  <si>
    <t xml:space="preserve">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t>
  </si>
  <si>
    <t>https://community.secop.gov.co/Public/Tendering/OpportunityDetail/Index?noticeUID=CO1.NTC.4015040&amp;isFromPublicArea=True&amp;isModal=true&amp;asPopupView=true</t>
  </si>
  <si>
    <t>OAG-VAD-0457-2023</t>
  </si>
  <si>
    <t>MARLON JOSE PAVA NIEBLES</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</si>
  <si>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t>
  </si>
  <si>
    <t>https://community.secop.gov.co/Public/Tendering/OpportunityDetail/Index?noticeUID=CO1.NTC.4015042&amp;isFromPublicArea=True&amp;isModal=true&amp;asPopupView=true</t>
  </si>
  <si>
    <t>OAG-VAD-0458-2023</t>
  </si>
  <si>
    <t>RUBEN ENRIQUE REALES BRITTO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</si>
  <si>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 DE APRENDIZAJE (OVA). 6. APOYAR EN EL REGISTRO FOTOGRÁFICO Y AUDIOVISUAL DE LAS PRODUCCIONES AUDIOVISUALES DE CETEP. </t>
  </si>
  <si>
    <t>https://community.secop.gov.co/Public/Tendering/OpportunityDetail/Index?noticeUID=CO1.NTC.4015044&amp;isFromPublicArea=True&amp;isModal=true&amp;asPopupView=true</t>
  </si>
  <si>
    <t>OAG-VAD-0459-2023</t>
  </si>
  <si>
    <t>RADAMES ALEXANDER FERREIRA BARROS</t>
  </si>
  <si>
    <t xml:space="preserve">LA PRESENTE ORDEN TIENE POR OBJETO: 1. APOYAR EN EL DESARROLLO DE LAS SESIONES TEÓRICAS Y PRÁCTICAS, SINCRÓNICAS Y ASINCRÓNICAS PARA LA ASIGNATURA DE ALIMENTOS Y BEBIDAS III: COCINA Y SERVICIO DE COMEDOR Y BAR PARA LOS CUATRO (4) GRUPOS DE CLASE. 2. APOYAR EN EL FUNCIONAMIENTO DEL LABORATORIO DE GASTRONOMÍA E INNOVACIÓN DE LA UNIVERSIDAD DEL MAGDALENA, MEDIANTE LA REVISIÓN Y AJUSTES DE MANUALES Y FORMATOS NECESARIOS PARA ELLO. 3. APOYAR LA CONSTRUCCIÓN DEL DOCUMENTO DE SOLICITUD DE REGISTRO CALIFICADO PARA EL PROGRAMA PROFESIONAL DEN GASTRONOMÍA. 4. APOYAR EN LA COORDINACIÓN DE LAS SESIONES PRÁCTICAS EN EL LABORATORIO DE GASTRONOMÍA E INNOVACIÓN DE LA UNIVERSIDAD DEL MAGDALENA. </t>
  </si>
  <si>
    <t>https://community.secop.gov.co/Public/Tendering/OpportunityDetail/Index?noticeUID=CO1.NTC.4015488&amp;isFromPublicArea=True&amp;isModal=true&amp;asPopupView=true</t>
  </si>
  <si>
    <t>OAG-VAD-0460-2023</t>
  </si>
  <si>
    <t>ERLIDES MARIA ALFARO VEGA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</si>
  <si>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</si>
  <si>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https://community.secop.gov.co/Public/Tendering/OpportunityDetail/Index?noticeUID=CO1.NTC.4015053&amp;isFromPublicArea=True&amp;isModal=true&amp;asPopupView=true</t>
  </si>
  <si>
    <t>OPSP-VAD-0461-2023</t>
  </si>
  <si>
    <t>IRIS MARIA FONSECA LIDUEÑA</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</si>
  <si>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HAYA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APOYAR EN LA ELABORACIÓN DE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PRESTAR ASESORÍA EN LA PROYECCIÓN DE AUTOS DE APERTURA DE INDAGACIÓN, INVESTIGACIÓN, PRUEBAS, ARCHIVOS, CARGOS Y FALLOS. </t>
  </si>
  <si>
    <t>CARMEN SILENA LABARCES</t>
  </si>
  <si>
    <t>https://community.secop.gov.co/Public/Tendering/OpportunityDetail/Index?noticeUID=CO1.NTC.4015470&amp;isFromPublicArea=True&amp;isModal=true&amp;asPopupView=true</t>
  </si>
  <si>
    <t>OAG-VAD-0462-2023</t>
  </si>
  <si>
    <t>MARIELA VARON RODRIGUEZ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</si>
  <si>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t>
  </si>
  <si>
    <t>https://community.secop.gov.co/Public/Tendering/OpportunityDetail/Index?noticeUID=CO1.NTC.4015460&amp;isFromPublicArea=True&amp;isModal=true&amp;asPopupView=true</t>
  </si>
  <si>
    <t>OAG-VAD-0463-2023</t>
  </si>
  <si>
    <t>ROCIO DEL CARMEN MOLINA GUTIERREZ</t>
  </si>
  <si>
    <t>https://community.secop.gov.co/Public/Tendering/OpportunityDetail/Index?noticeUID=CO1.NTC.4015463&amp;isFromPublicArea=True&amp;isModal=true&amp;asPopupView=true</t>
  </si>
  <si>
    <t>OAG-VAD-0464-2023</t>
  </si>
  <si>
    <t>SANDY DEL CARMEN ALDANA MERCADO</t>
  </si>
  <si>
    <t>https://community.secop.gov.co/Public/Tendering/OpportunityDetail/Index?noticeUID=CO1.NTC.4015475&amp;isFromPublicArea=True&amp;isModal=true&amp;asPopupView=true</t>
  </si>
  <si>
    <t>OAG-VAD-0465-2023</t>
  </si>
  <si>
    <t>ARLINTHONG JOSE PEREZ CAMPO</t>
  </si>
  <si>
    <t xml:space="preserve">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t>
  </si>
  <si>
    <t>https://community.secop.gov.co/Public/Tendering/OpportunityDetail/Index?noticeUID=CO1.NTC.4015239&amp;isFromPublicArea=True&amp;isModal=true&amp;asPopupView=true</t>
  </si>
  <si>
    <t>OPSP-VAD-0466-2023</t>
  </si>
  <si>
    <t>LINA MARCELA MARTES CASTRO</t>
  </si>
  <si>
    <t xml:space="preserve">LA PRESENTE ORDEN TIENE POR OBJETO: 1. APOYAR LA REALIZACIÓN DE SEGUIMIENTOS A LOS PACIENTES DE LA CLÍNICA ODONTOLÓGICA. 2. APOYAR EN EL ÁREA DE AUDITORÍA DE LA CLÍNICA ODONTOLÓGICA. 3. APOYAR EN EL PROCESO DE EGRESO DEL PACIENTE DE LA CLÍNICA ODONTOLÓGICA.  4. APOYAR LA REALIZACIÓN DE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REALIZAR LOS INFORMES QUE SE DERIVEN DE LA GESTIÓN DE LOS PROCESOS LIDERADOS DENTRO DE LA CLÍNICA ODONTOLÓGICA. </t>
  </si>
  <si>
    <t>https://community.secop.gov.co/Public/Tendering/OpportunityDetail/Index?noticeUID=CO1.NTC.4015477&amp;isFromPublicArea=True&amp;isModal=true&amp;asPopupView=true</t>
  </si>
  <si>
    <t>OAG-VAD-0467-2023</t>
  </si>
  <si>
    <t>JOSE AMABLE ARAUJO BLANCO</t>
  </si>
  <si>
    <t xml:space="preserve">LA PRESENTE ORDEN TIENE POR OBJETO: 1. APOYAR A LA DIRECCIÓN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</si>
  <si>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https://community.secop.gov.co/Public/Tendering/OpportunityDetail/Index?noticeUID=CO1.NTC.4015286&amp;isFromPublicArea=True&amp;isModal=true&amp;asPopupView=true</t>
  </si>
  <si>
    <t>OAG-VAD-0468-2023</t>
  </si>
  <si>
    <t>YANETH DEL SOCORRO DIAZ CHARRIS</t>
  </si>
  <si>
    <t xml:space="preserve">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EN LA EJECUCIÓN DE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APOYAR CON LA ACTUALIZACIÓN DE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</si>
  <si>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https://community.secop.gov.co/Public/Tendering/OpportunityDetail/Index?noticeUID=CO1.NTC.4015486&amp;isFromPublicArea=True&amp;isModal=true&amp;asPopupView=true</t>
  </si>
  <si>
    <t>OAG-VAD-0469-2023</t>
  </si>
  <si>
    <t>YELITZA PAOLA GRANADOS CUAO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</si>
  <si>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</si>
  <si>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https://community.secop.gov.co/Public/Tendering/OpportunityDetail/Index?noticeUID=CO1.NTC.4015472&amp;isFromPublicArea=True&amp;isModal=true&amp;asPopupView=true</t>
  </si>
  <si>
    <t>OPSP-VAD-0470-2023</t>
  </si>
  <si>
    <t>ORIANA PATRICIA DAZA BRITO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</si>
  <si>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LA ACTUALIZACIÓN DEL INVENTARIO DE QUÍMICOS E INSUMOS DEL LIIC. 9. APOYAR EN LA ATENCIÓN PARA EL PRÉSTAMO DE EQUIPOS E INSUMOS DE TOPOGRAFÍA. </t>
  </si>
  <si>
    <t>https://community.secop.gov.co/Public/Tendering/OpportunityDetail/Index?noticeUID=CO1.NTC.4015465&amp;isFromPublicArea=True&amp;isModal=true&amp;asPopupView=true</t>
  </si>
  <si>
    <t>OPSP-VAD-0471-2023</t>
  </si>
  <si>
    <t>MAYRA CRISTINA ZABALETA RAMOS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</si>
  <si>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 </t>
  </si>
  <si>
    <t>https://community.secop.gov.co/Public/Tendering/OpportunityDetail/Index?noticeUID=CO1.NTC.4015483&amp;isFromPublicArea=True&amp;isModal=true&amp;asPopupView=true</t>
  </si>
  <si>
    <t>OPSP-VAD-0472-2023</t>
  </si>
  <si>
    <t>DIEGO ARMANDO SILVA OLAYA</t>
  </si>
  <si>
    <t xml:space="preserve">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6. APOYAR LA REALIZACIÓN DE DISEÑOS GRÁFICOS DEL PROGRAMA PARA LA PROMOCIÓN Y DIFUSIÓN EN REDES SOCIALES. </t>
  </si>
  <si>
    <t>https://community.secop.gov.co/Public/Tendering/OpportunityDetail/Index?noticeUID=CO1.NTC.4015464&amp;isFromPublicArea=True&amp;isModal=true&amp;asPopupView=true</t>
  </si>
  <si>
    <t>OPSP-VAD-0473-2023</t>
  </si>
  <si>
    <t>DANIEL DE JESUS CASTILLO SANCHEZ</t>
  </si>
  <si>
    <t>https://community.secop.gov.co/Public/Tendering/OpportunityDetail/Index?noticeUID=CO1.NTC.4015490&amp;isFromPublicArea=True&amp;isModal=true&amp;asPopupView=true</t>
  </si>
  <si>
    <t>OPSP-VAD-0474-2023</t>
  </si>
  <si>
    <t>AYMER ALBERTO  LOPESIERRA PALACIO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</si>
  <si>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EN LA ACTUALIZACIÓN DEL INVENTARIO DE EQUIPOS DEL LIIC. 9. APOYAR EN LA ATENCIÓN PARA EL PRÉSTAMO DE EQUIPOS E INSUMOS DE TOPOGRAFÍA. </t>
  </si>
  <si>
    <t>https://community.secop.gov.co/Public/Tendering/OpportunityDetail/Index?noticeUID=CO1.NTC.4015462&amp;isFromPublicArea=True&amp;isModal=true&amp;asPopupView=true</t>
  </si>
  <si>
    <t>OPSP-VAD-0475-2023</t>
  </si>
  <si>
    <t xml:space="preserve">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</si>
  <si>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https://community.secop.gov.co/Public/Tendering/OpportunityDetail/Index?noticeUID=CO1.NTC.4024826&amp;isFromPublicArea=True&amp;isModal=true&amp;asPopupView=true</t>
  </si>
  <si>
    <t>OPSP-VAD-0476-2023</t>
  </si>
  <si>
    <t xml:space="preserve">LA PRESENTE ORDEN TIENE POR OBJETO: 1. DESARROLLAR LAS ACTIVIDADES DE DIAGNÓSTICO, EVALUACIÓN, INTERVENCIÓN, REHABILITACIÓN NEUROCOGNITIVA. 2.  PARTICIPAR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</si>
  <si>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https://community.secop.gov.co/Public/Tendering/OpportunityDetail/Index?noticeUID=CO1.NTC.4024917&amp;isFromPublicArea=True&amp;isModal=true&amp;asPopupView=true</t>
  </si>
  <si>
    <t>OPSP-VAD-0477-2023</t>
  </si>
  <si>
    <t>JENIFER SOFIA CARVAJAL LORDUY</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</si>
  <si>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</si>
  <si>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https://community.secop.gov.co/Public/Tendering/OpportunityDetail/Index?noticeUID=CO1.NTC.4024829&amp;isFromPublicArea=True&amp;isModal=true&amp;asPopupView=true</t>
  </si>
  <si>
    <t>OAG-VAD-0478-2023</t>
  </si>
  <si>
    <t>DANNY ZORAIDA VILLANUEVA DIAZ</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</si>
  <si>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</si>
  <si>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https://community.secop.gov.co/Public/Tendering/OpportunityDetail/Index?noticeUID=CO1.NTC.4024836&amp;isFromPublicArea=True&amp;isModal=true&amp;asPopupView=true</t>
  </si>
  <si>
    <t>OPSP-VAD-0479-2023</t>
  </si>
  <si>
    <t>VANESA PAOLA LIZCANO ARAGON</t>
  </si>
  <si>
    <t>https://community.secop.gov.co/Public/Tendering/OpportunityDetail/Index?noticeUID=CO1.NTC.4024838&amp;isFromPublicArea=True&amp;isModal=true&amp;asPopupView=true</t>
  </si>
  <si>
    <t>OPSP-VAD-0480-2023</t>
  </si>
  <si>
    <t>BRIAN JOSE HERNANDEZ OBREGON</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</si>
  <si>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t>
  </si>
  <si>
    <t>CARLOS CORONADO</t>
  </si>
  <si>
    <t>https://community.secop.gov.co/Public/Tendering/OpportunityDetail/Index?noticeUID=CO1.NTC.4024840&amp;isFromPublicArea=True&amp;isModal=true&amp;asPopupView=true</t>
  </si>
  <si>
    <t>OAG-VAD-0481-2023</t>
  </si>
  <si>
    <t>ALICIA ESTHER VEGA FERNANDEZ</t>
  </si>
  <si>
    <t xml:space="preserve">LA PRESENTE ORDEN TIENE POR OBJETO: 1. APOYAR EL SEGUIMIENTO Y APOYO AL PROCESO DE MANTENIMIENTO DE EQUIPOS DE COMPUTO.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t>
  </si>
  <si>
    <t>HILDEMAR DAVID QUINTANA HERNANDEZ</t>
  </si>
  <si>
    <t>https://community.secop.gov.co/Public/Tendering/OpportunityDetail/Index?noticeUID=CO1.NTC.4033800&amp;isFromPublicArea=True&amp;isModal=true&amp;asPopupView=true</t>
  </si>
  <si>
    <t>OAG-VAD-0482-2023</t>
  </si>
  <si>
    <t>DENNIS JOSE PERNIA LAREZ</t>
  </si>
  <si>
    <t>https://community.secop.gov.co/Public/Tendering/OpportunityDetail/Index?noticeUID=CO1.NTC.4034057&amp;isFromPublicArea=True&amp;isModal=true&amp;asPopupView=true</t>
  </si>
  <si>
    <t>OPSP-VAD-0483-2023</t>
  </si>
  <si>
    <t>JUAN JOSE CARDENAS CARREÑO</t>
  </si>
  <si>
    <t xml:space="preserve">LA PRESENTE ORDEN TIENE POR OBJETO: 1. APOYAR LA ARTICULACIÓN ENTRE BIENESTAR UNIVERSITARIO Y TODOS LOS PROGRAMAS ACADÉMICOS DE LA FACULTAD DE INGENIERÍA. 2. APOYAR A LA DIRECCIÓN DE BIENESTAR UNIVERSITARIO EN EL SEGUIMIENTO DE LOS CASOS DE ESTUDIANTES Y DOCENTES CON DIFICULTADES REPORTADOS POR LA FACULTAD DE INGENIERÍA. 3. APOYAR A LA DIRECCIÓN DE BIENESTAR UNIVERSITARIO EN LA IMPLEMENTACIÓN DE ESTRATEGIAS DE PROMOCIÓN DE LOS SERVICIOS Y ACTIVIDADES DE BIENESTAR UNIVERSITARIO EN LA FACULTAD DE INGENIERÍA.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8. APOYAR EN LA PROYECCIÓN DE SOLICITUDES, INFORMES Y RESPUESTAS DE DERECHO DE PETICIÓN QUE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</si>
  <si>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https://community.secop.gov.co/Public/Tendering/OpportunityDetail/Index?noticeUID=CO1.NTC.4034060&amp;isFromPublicArea=True&amp;isModal=true&amp;asPopupView=true</t>
  </si>
  <si>
    <t>OAG-VAD-0484-2023</t>
  </si>
  <si>
    <t>KELLY DAYANA ROMANO MOLINA</t>
  </si>
  <si>
    <t xml:space="preserve">LA PRESENTE ORDEN TIENE POR OBJETO: 1. APOYAR EN LA CONVOCATORIA Y AFIANZAMIENTO DE LA ARTICULACIÓN ENTRE BIENESTAR UNIVERSITARIO Y LOS ESTUDIANTES PADRES Y MADRES CABEZA DE HOGAR.  2. APOYAR EN LA COORDINACIÓN LA IMPLEMENTACIÓN DE ESTRATEGIAS DE PROMOCIÓN DE LOS SERVICIOS Y ACTIVIDADES DE BIENESTAR UNIVERSITARIO CON LOS ESTUDIANTES PADRES Y MADRES CABEZA DE HOGAR DE LA UNIVERSIDAD DEL MAGDALENA. 3. APOYAR EN EL DESARROLLO DE LAS RUTAS DE ATENCIÓN, ACOMPAÑAMIENTO Y SENSIBILIZACIÓN HACIA LA COMUNIDAD UNIVERSITARIA QUE PERMITA MEJORAR LA INCLUSIÓN Y PERMANENCIA DE LOS ESTUDIANTES PADRES Y MADRES CABEZA DE HOGAR. 4. DILIGENCIAR OPORTUNAMENTE TODOS LOS FORMATOS ESTABLECIDOS POR BIENESTAR UNIVERSITARIO EN EL SISTEMA DE GESTIÓN DE LA CALIDAD.  5. ENTREGAR OPORTUNAMENTE INFORMES, CON SOPORTES ESTADÍSTICOS DE LAS ACTIVIDADES REALIZADAS.  6. APOYAR A LA DIRECCIÓN DE BIENESTAR UNIVERSITARIO EN EL REGISTRO, ACTUALIZACIÓN Y ALMACENAMIENTO DE INFORMACIÓN. 7. APOYAR EN LA PLANEACIÓN Y EJECUCIÓN DE LAS ACTIVIDADES REALIZADAS EN CENTRO DE ATENCIÓN INTEGRAL A LA INFANCIA. 8. APOYAR EN LA REALIZACIÓN DE EVENTOS ACADÉMICOS, CULTURALES, DEPORTIVOS Y ARTÍSTICOS DE LA DIRECCIÓN DE BIENESTAR UNIVERSITARIO DIRIGIDOS A LA COMUNIDAD UNIVERSITARIA. </t>
  </si>
  <si>
    <t>https://community.secop.gov.co/Public/Tendering/OpportunityDetail/Index?noticeUID=CO1.NTC.4034064&amp;isFromPublicArea=True&amp;isModal=true&amp;asPopupView=true</t>
  </si>
  <si>
    <t>OPSP-VAD-0485-2023</t>
  </si>
  <si>
    <t>LUIS EDUARDO ANAYA BOTERO</t>
  </si>
  <si>
    <t xml:space="preserve">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LOS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MODALIDES. 15. APOYAR EN LOS EVENTOS INSTITUCIONALES EN LOS QUE SE REQUIERA FINANCIAMIENTO EN LA ADQUISIÓN DE SERVICIOS O PRODUCTOS COMO: FERIA DEL LIBRO, FERIA ARTESANAL, FERIA AGRICOLA, FERIA DE POSTGRADOS. </t>
  </si>
  <si>
    <t xml:space="preserve">ROSMERY DEVIA </t>
  </si>
  <si>
    <t>https://community.secop.gov.co/Public/Tendering/OpportunityDetail/Index?noticeUID=CO1.NTC.4034068&amp;isFromPublicArea=True&amp;isModal=true&amp;asPopupView=true</t>
  </si>
  <si>
    <t>OAG-VAD-0486-2023</t>
  </si>
  <si>
    <t>MARINA ESMERALDA TORRES ALMEIDA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</si>
  <si>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</si>
  <si>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https://community.secop.gov.co/Public/Tendering/OpportunityDetail/Index?noticeUID=CO1.NTC.4034212&amp;isFromPublicArea=True&amp;isModal=true&amp;asPopupView=true</t>
  </si>
  <si>
    <t>OPSP-VAD-0487-2023</t>
  </si>
  <si>
    <t>MARTHA LUZ GRANADOS VANEGAS</t>
  </si>
  <si>
    <t>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LOS EVENTOS INSTITUCIONALES EN LOS QUE SE REQUIERA FINANCIAMIENTO EN LA ADQUISICIÓN DE SERVICIOS O PRODUCTOS COMO: FERIA DEL LIBRO, FERIA ARTESANAL, FERIA AGRÍCOLA, FERIA DE POSTGRADOS.</t>
  </si>
  <si>
    <t>https://community.secop.gov.co/Public/Tendering/OpportunityDetail/Index?noticeUID=CO1.NTC.4034214&amp;isFromPublicArea=True&amp;isModal=true&amp;asPopupView=true</t>
  </si>
  <si>
    <t>OAG-VAD-0488-2023</t>
  </si>
  <si>
    <t>MARTIN JOSE LLANOS PERTUZ</t>
  </si>
  <si>
    <t>https://community.secop.gov.co/Public/Tendering/OpportunityDetail/Index?noticeUID=CO1.NTC.4034216&amp;isFromPublicArea=True&amp;isModal=true&amp;asPopupView=true</t>
  </si>
  <si>
    <t>OAG-VAD-0489-2023</t>
  </si>
  <si>
    <t>MIGUEL ANGEL LOPEZ TERNERA</t>
  </si>
  <si>
    <t xml:space="preserve">LA PRESENTE ORDEN TIENE POR OBJETO: 1. APOYAR EL SEGUIMIENTO Y ACTUALIZACIÓN AL PROCESO APOYO TECNOLÓGICO TIC, PARA LA TOMA DE ACCIONES PREVENTIVAS, CORRECTIVAS Y MEJORAS. 2. APOYAR EN LA ELABORACIÓN DE MANUALES, FORMATOS DE PROCEDIMIENTO, GUÍAS, INSTRUCTIVOS E INDICADORES AL PROCESO DE APOYO TECNOLÓGICO. 3. APOYAR LOS SEGUIMIENTOS AL PDU Y PDA. 4. APOYAR EN EL LEVANTAMIENTO FORMATOS, PROCEDIMIENTO, GUÍAS, INSTRUCTIVOS, MANUALES E INDICADORES AL PROCESO DE APOYO TECNOLÓGICO. </t>
  </si>
  <si>
    <t>https://community.secop.gov.co/Public/Tendering/OpportunityDetail/Index?noticeUID=CO1.NTC.4034186&amp;isFromPublicArea=True&amp;isModal=true&amp;asPopupView=true</t>
  </si>
  <si>
    <t>OPSP-VAD-0490-2023</t>
  </si>
  <si>
    <t>NERLYS VANESSA SOBRINO ERAZO</t>
  </si>
  <si>
    <t xml:space="preserve">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ASESORÍA BÁSICA, OPORTUNA Y ADECUADA COMO APOYO A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t>
  </si>
  <si>
    <t>https://community.secop.gov.co/Public/Tendering/OpportunityDetail/Index?noticeUID=CO1.NTC.4033865&amp;isFromPublicArea=True&amp;isModal=true&amp;asPopupView=true</t>
  </si>
  <si>
    <t>OPSP-VAD-0491-2023</t>
  </si>
  <si>
    <t>ROSSANA DIAZ ORTIZ</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</si>
  <si>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VALIDACION Y VERIFICACION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LOS EVENTOS ACADÉMICOS, CIENTÍFICOS, ARTÍSTICOS, CULTURALES Y DEPORTIVOS DENTRO Y FUERA DEL LUGAR HABITUAL DE LA EJECUCIÓN DE SUS ACTIVIDADES. 7. APOYAR LAS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</si>
  <si>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https://community.secop.gov.co/Public/Tendering/OpportunityDetail/Index?noticeUID=CO1.NTC.4034224&amp;isFromPublicArea=True&amp;isModal=true&amp;asPopupView=true</t>
  </si>
  <si>
    <t>OPSP-VAD-0492-2023</t>
  </si>
  <si>
    <t>SARA JURAIMA MERCADO MANGA</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</si>
  <si>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</si>
  <si>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https://community.secop.gov.co/Public/Tendering/OpportunityDetail/Index?noticeUID=CO1.NTC.4033869&amp;isFromPublicArea=True&amp;isModal=true&amp;asPopupView=true</t>
  </si>
  <si>
    <t>OPSP-VAD-0493-2023</t>
  </si>
  <si>
    <t>SILVANA KARINA ALMARALES BERDUGO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</si>
  <si>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MAESTRÍAS). </t>
  </si>
  <si>
    <t xml:space="preserve">JOSÉ MANUEL PACHECO RICAURTE </t>
  </si>
  <si>
    <t>https://community.secop.gov.co/Public/Tendering/OpportunityDetail/Index?noticeUID=CO1.NTC.4033519&amp;isFromPublicArea=True&amp;isModal=true&amp;asPopupView=true</t>
  </si>
  <si>
    <t>OAG-VAD-0494-2023</t>
  </si>
  <si>
    <t>URILIS PAOLA FONTALVO ARIZA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</si>
  <si>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</si>
  <si>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https://community.secop.gov.co/Public/Tendering/OpportunityDetail/Index?noticeUID=CO1.NTC.4033540&amp;isFromPublicArea=True&amp;isModal=true&amp;asPopupView=true</t>
  </si>
  <si>
    <t>OAG-VAD-0495-2023</t>
  </si>
  <si>
    <t>VILMA MARGARITA CARRILLO GARCIA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</si>
  <si>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</si>
  <si>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https://community.secop.gov.co/Public/Tendering/OpportunityDetail/Index?noticeUID=CO1.NTC.4033545&amp;isFromPublicArea=True&amp;isModal=true&amp;asPopupView=true</t>
  </si>
  <si>
    <t>OPSP-VAD-0496-2023</t>
  </si>
  <si>
    <t>ASDRUBAL SENEN OROZCO SANJUANELO</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</si>
  <si>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APOYAR LA REALIZACIÓN DE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</si>
  <si>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https://community.secop.gov.co/Public/Tendering/OpportunityDetail/Index?noticeUID=CO1.NTC.4033289&amp;isFromPublicArea=True&amp;isModal=true&amp;asPopupView=true</t>
  </si>
  <si>
    <t>OAG-VAD-0497-2023</t>
  </si>
  <si>
    <t>JOSE MANUEL BETANCOURT AVILA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</si>
  <si>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A LA DIRECCIÓN DE BIENESTAR UNIVERSITARIO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</si>
  <si>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https://community.secop.gov.co/Public/Tendering/OpportunityDetail/Index?noticeUID=CO1.NTC.4033579&amp;isFromPublicArea=True&amp;isModal=true&amp;asPopupView=true</t>
  </si>
  <si>
    <t>OAG-VAD-0498-2023</t>
  </si>
  <si>
    <t>JULIO JOSE ALVAREZ NUÑEZ</t>
  </si>
  <si>
    <t xml:space="preserve">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t>
  </si>
  <si>
    <t>https://community.secop.gov.co/Public/Tendering/OpportunityDetail/Index?noticeUID=CO1.NTC.4033387&amp;isFromPublicArea=True&amp;isModal=true&amp;asPopupView=true</t>
  </si>
  <si>
    <t>OAG-VAD-0499-2023</t>
  </si>
  <si>
    <t>LUIS ALEJANDRO DAVILA CHAVEZ</t>
  </si>
  <si>
    <t xml:space="preserve">LA PRESENTE ORDEN TIENE POR OBJETO: 1. APOYAR EN EL PROCESO DE ADMISIÓN A EL PROGRAMA DE MAESTRÍA EN GESTIÓN DEL TURISMO SOSTENIBLE. 2. APOYAR EN LA REALIZACIÓN DE LA PROGRAMACIÓN DE ACTIVIDADES ACADÉMICAS. 3. APOYAR EN LA PROYECCIÓN Y ELABORACIÓN DEL PRESUPUESTO DE INGRESOS Y GASTOS. 4. APOYAR CON LA VERIFICACIÓN DE LA ORGANIZACIÓN Y MARCHA DEL PROGRAMA MAESTRÍA EN GESTIÓN DEL TURISMO SOSTENIBLE. 5. RENDIR INFORMES REQUERIDOS EN LOS QUE SE PLANTEEN LOS BALANCES SOBRE LA SITUACIÓN ACADÉMICA Y FINANCIERA DE LOS ESTUDIANTES DEL PROGRAMA DE MAESTRÍA EN GESTIÓN DEL TURISMO SOSTENIBLE. 6. APOYAR EN LA PRESENTACIÓN DEL PRESUPUESTO SEMESTRAL DE EJECUCIÓN DE LOS PROGRAMAS, ANTE EL DECANO(A) DE LA FACULTAD 7. ASESORAR Y APOYAR EN LOS PROCESOS DE AUTOEVALUACIÓN, DE EVALUACIÓN DE PARES Y DE ACREDITACIÓN DE LOS RESPECTIVOS PROGRAMAS. 8. PRESTAR ASESORÍA EN EL DISEÑO DE ESTRATEGIAS Y REALIZAR DIVULGACIÓN Y PUBLICIDAD DE LOS PROGRAMAS OFERTADOS DE POSTGRADOS Y FORMACIÓN CONTINUA. 9. APOYAR EN LA SOLUCIÓN DE PROBLEMAS QUE PUEDAN SURGIR ENTRE ESTUDIANTES, PROFESORES Y JURADOS, EN PARTICULAR CON LOS DIRECTORES DE MONOGRAFÍA, TRABAJO DE INVESTIGACIÓN Y TESIS. 10. APOYAR CON EL SEGUIMIENTO A LAS PETICIONES, QUEJAS, RECLAMOS Y TRÁMITES JUDICIALES PRESENTADOS DURANTE EL DESARROLLO DEL PROGRAMA. 11. APOYAR CON EL SEGUIMIENTO, ANTE LAS INSTANCIAS COMPETENTES INTERNAS Y EXTERNAS DE LA UNIVERSIDAD A LAS SOLICITUDES DE APROBACIÓN, REGISTRO CALIFICADO, ACTUALIZACIÓN Y APERTURA DE NUEVAS COHORTES DE LOS PROGRAMAS DE POSGRADO A SU CARGO. 12. APOYAR EN LA PLANEACIÓN, ORGANIZACIÓN Y ACTIVIDADES DE DOCENCIA E INVESTIGACIÓN DEL PROGRAMA. 13. APOYAR EN LA PRESENTACIÓN ANTE DECANO (A) Y/O CONSEJO DE PROGRAMA, EL PERSONAL DOCENTE A VINCULAR EN EL POSGRADO A CARGO. 14. ASESORAR Y APOYAR EL GRUPO DE TRABAJO POR EL COMERCIO JUSTO, PLANTEANDO ACTIVIDADES DE INVESTIGACIÓN DESDE LA MAESTRÍA EN GESTIÓN DEL TURISMO SOSTENIBLE. </t>
  </si>
  <si>
    <t>https://community.secop.gov.co/Public/Tendering/OpportunityDetail/Index?noticeUID=CO1.NTC.4033808&amp;isFromPublicArea=True&amp;isModal=true&amp;asPopupView=true</t>
  </si>
  <si>
    <t>OPSP-VAD-0500-2023</t>
  </si>
  <si>
    <t>MARIA FERNANDA AMADOR ORTIZ</t>
  </si>
  <si>
    <t xml:space="preserve">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EL FOMENTO AL INTERIOR DE LA COMUNIDAD UNIVERSITARIA ACTIVIDADES DE PROMOCIÓN Y PREVENCIÓN DE LA VIOLENCIA BASADA EN GÉNERO Y VIOLENCIA SEXUAL. 3. APOYAR EN LAS ACTIVIDADES Y EVENTOS ACADÉMICOS, SOCIALES, DEPORTIVOS Y CULTURALES DE LA DIRECCIÓN DE BIENESTAR UNIVERSITARIO. 4. ENTREGAR DE MANERA OPORTUNA Y BAJO SU RESPONSABILIDAD LOS INFORMES CON LOS SOPORTES NECESARIOS. 5. APOYAR EN LA GRABACIÓN Y EDICIÓN DE MENSAJES INSTITUCIONALES. 6. APOYAR EN EL DILIGENCIAMIENTO OPORTUNO DE TODOS LOS FORMATOS ESTABLECIDOS POR BIENESTAR UNIVERSITARIO EN EL SISTEMA DE GESTIÓN DE LA CALIDAD Y OTROS PROCESOS, PARA EL REGISTRO DE TODAS LAS ACTIVIDADES QUE SE REALICEN. </t>
  </si>
  <si>
    <t>https://community.secop.gov.co/Public/Tendering/OpportunityDetail/Index?noticeUID=CO1.NTC.4034005&amp;isFromPublicArea=True&amp;isModal=true&amp;asPopupView=true</t>
  </si>
  <si>
    <t>OAG-VAD-0501-2023</t>
  </si>
  <si>
    <t>OLGA YISETH VILLAMIL MEJIA</t>
  </si>
  <si>
    <t xml:space="preserve">LA PRESENTE ORDEN TIENE POR OBJETO: 1. APOYAR EN LA ATENCIÓN A LOS DIFERENTES USUARIOS DEL PROGRAMA DE ATENCIÓN PSICOLÓGICA. 2. APOYAR CON LA ENTREGA A LOS PSICÓLOGOS O TERAPEUTAS EN FORMACIÓN DEL MATERIAL NECESARIO PARA LA ATENCIÓN A PACIENTES. 3. APOYAR LA ATENCIÓN VÍA TELEFONICA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t>
  </si>
  <si>
    <t>https://community.secop.gov.co/Public/Tendering/OpportunityDetail/Index?noticeUID=CO1.NTC.4033937&amp;isFromPublicArea=True&amp;isModal=true&amp;asPopupView=true</t>
  </si>
  <si>
    <t>OAG-VAD-0502-2023</t>
  </si>
  <si>
    <t>PATRICIA MILENA RICO CASTRO</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</si>
  <si>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SEGURIDAD DEL ARCHIVO DE HISTORIA CLÍNICA. 4. APOYAR EL REGISTRO DE LAS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</si>
  <si>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https://community.secop.gov.co/Public/Tendering/OpportunityDetail/Index?noticeUID=CO1.NTC.4033767&amp;isFromPublicArea=True&amp;isModal=true&amp;asPopupView=true</t>
  </si>
  <si>
    <t>OPSP-VAD-0503-2023</t>
  </si>
  <si>
    <t>YIBETH MARCELA HERRERA HERNANDEZ</t>
  </si>
  <si>
    <t xml:space="preserve">LA PRESENTE ORDEN TIENE POR OBJETO: 1. APOYAR EN LA PRESTACIÓN DE SOPORTE A USUARIOS QUE LO REQUIERAN. 2. APOYAR EN LA ACTUALIZACIÓN DE LA INFRAESTRUCTURA TECNOLÓGICA. 3. APOYAR EN LOS TRÁMITES ADMINISTRATIVOS QUE HACEN REFERENCIA AL PROCESO DE CALIDAD APOYO TECNOLOGICO TIC. 4. ASESORAR Y APOYAR LA GESTIÓN Y CONSTRUCCIÓN DE LAS POLÍTICAS DE SEGURIDAD INFORMÁTICA Y PROTECCIÓN DE LA INFORMACIÓN. 5. REGISTRAR LOS INCIDENTES DE SEGURIDAD INFORMÁTICA. </t>
  </si>
  <si>
    <t>https://community.secop.gov.co/Public/Tendering/OpportunityDetail/Index?noticeUID=CO1.NTC.4033774&amp;isFromPublicArea=True&amp;isModal=true&amp;asPopupView=true</t>
  </si>
  <si>
    <t>OAG-VAD-0504-2023</t>
  </si>
  <si>
    <t>KEISY ANDREA FLOREZ BERTEL</t>
  </si>
  <si>
    <t xml:space="preserve">LA PRESENTE ORDEN TIENE POR OBJETO: 1. APOYAR EN LA ESCRITURA DE GUIONES PARA LOS PRODUCTOS AUDIOVISUALES DE CETEP 2. APOYAR EN LA ESCRITURA DE NARRATIVAS DE LAS EXPERIENCIAS DE APRENDIZAJE DE CETEP 3. APOYAR EN LA PRODUCCIÓN DE VIDEOS DE CETEP. </t>
  </si>
  <si>
    <t>https://community.secop.gov.co/Public/Tendering/OpportunityDetail/Index?noticeUID=CO1.NTC.4034167&amp;isFromPublicArea=True&amp;isModal=true&amp;asPopupView=true</t>
  </si>
  <si>
    <t>OPSP-VAD-0513-2023</t>
  </si>
  <si>
    <t>FABIAN DAVID MAZZENETH JULIO</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</si>
  <si>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RECIBIR Y REGISTRAR EN INFORME INTERNO DE CONTRATACIÓN LAS SOLICITUDES DE CONTRATACIÓN REALIZADAS A LA VICERRECTORÍA DE EXTENSIÓN PARA SU RESPECTIVA GESTIÓN IDENTIFICANDO A QUE PROYECTO PERTENECE CADA UNA. 2. APOYAR EN LA REVISIÓN Y/O PROYECCIÓN DE ESTUDIOS Y DOCUMENTOS PREVIOS QUE SE DERIVEN DE LOS DIFERENTES PROCESOS QUE ADELANTE LA UNIVERSIDAD PARA LA EJECUCIÓN DE LOS PROYECTOS. 3.SOLICITAR A LA OFICINA JURÍDICA LOS CERTIFICADOS DE INSCRIPCIÓN EN LA BASE DE DATOS DE PROVEEDORES DE LOS BIENES Y SERVICIOS QUE SEAN REQUERIDOS PARA CONTRATAR. 4. VERIFICAR QUE LOS DOCUMENTOS QUE SON APORTADOS POR LOS CONTRATISTAS CUMPLAN CON LOS REQUERIMIENTOS DEL SISTEMA DE GESTIÓN DE LA CALIDAD PARA LA ELABORACIÓN DE CONTRATOS. 5. BRINDAR ASESORÍA Y ACOMPAÑAMIENTO JURÍDICO A LOS DISTINTOS PROCESOS ENMARCADOS EN EL DESARROLLO DE ACTIVIDADES ADMINISTRATIVAS DE LOS PROYECTOS. 6.APOYAR LA GESTIÓN DE LA VICERRECTORÍA ADMINISTRATIVA Y A LA VICERRECTORIA DE EXTENSIÓN EN RELACIÓN CON LOS PROCESOS PRECONTRACTUALES, CONTRACTUALES Y POS-CONTRACTUALES DE LOS PROYECTOS. 7.APOYAR EN LA PROYECCIÓN DE RESPUESTAS A LOS DIFERENTES REQUERIMIENTOS O SOLICITUDES QUE SEAN REMITIDAS A LA VICERRECTORÍA ADMINISTRATIVA Y LA VICERRECTORIA DE EXTENSIÓN POR EL MINISTERIO DE CIENCIAS, TECNOLOGÍAS E INNOVACIÓN, EL MINISTERIO DE HACIENDA Y CRÉDITO PÚBLICO, EL DEPARTAMENTO NACIONAL DE PLANEACIÓN O CUALQUIER OTRA ENTIDAD. 8.BRINDAR ORIENTACIÓN JURÍDICA EN MATERIA CONTRACTUAL A LOS DIRECTORES DE LOS DIFERENTES PROYECTOS EN LOS CUALES LA UNIVERSIDAD DEL MAGDALENA HA SIDO DESIGNADA COMO EJECUTORA. 9. APOYAR EN LA SOLICITUD DE LAS PÓLIZAS QUE AMPARAN LA EJECUCIÓN DE LAS DIFERENTES ÓRDENES O CONTRATOS SUSCRITOS POR LA VICERRECTORÍA DE EXTENSIÓN. 10. APOYAR EN LA VERIFICACIÓN DEL CUMPLIMIENTO DE LOS PROCESOS DE GESTIÓN DE CONTRATACIÓN Y GESTIÓN JURÍDICA DEL SISTEMA DE GESTIÓN INTEGRAL DE LA CALIDAD "COGUI". 11. APOYAR EL TRÁMITE DE PAGOS DE ÓRDENES Y CONTRATOS SUSCRITOS POR LA UNIVERSIDAD EN RELACIÓN CON LA EJECUCIÓN DEL PROYECTO Y CON CARGO AL PRESUPUESTO ASIGNADO PARA ESTE POR EL FONDO DE CIENCIAS, TECNOLOGÍAS E INNOVACIÓN DEL SISTEMA GENERAL DE REGALÍAS Y MINCIENCIAS. 12. APOYAR EN LA ACTUALIZACIÓN DEL INFORME DE LA CONTRATACIÓN SOLICITADA Y LA PENDIENTE POR TRAMITAR EN LA VICERRECTORIA DE EXTENSIÓN. </t>
  </si>
  <si>
    <t>https://community.secop.gov.co/Public/Tendering/OpportunityDetail/Index?noticeUID=CO1.NTC.4061092&amp;isFromPublicArea=True&amp;isModal=true&amp;asPopupView=true</t>
  </si>
  <si>
    <t>OPSP-VAD-0514-2023</t>
  </si>
  <si>
    <t>ANDRES EDUARDO PATERNINA ARIZA</t>
  </si>
  <si>
    <t>https://community.secop.gov.co/Public/Tendering/OpportunityDetail/Index?noticeUID=CO1.NTC.4061142&amp;isFromPublicArea=True&amp;isModal=true&amp;asPopupView=true</t>
  </si>
  <si>
    <t>OAG-VAD-0515-2023</t>
  </si>
  <si>
    <t>BERLIS JOHANA ROBLES PADILLA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</si>
  <si>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</si>
  <si>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https://community.secop.gov.co/Public/Tendering/OpportunityDetail/Index?noticeUID=CO1.NTC.4061508&amp;isFromPublicArea=True&amp;isModal=true&amp;asPopupView=true</t>
  </si>
  <si>
    <t>OAG-VAD-0516-2023</t>
  </si>
  <si>
    <t>BREYNNER DAVID BARRERA LOPEZ</t>
  </si>
  <si>
    <t xml:space="preserve">LA PRESENTE ORDEN TIENE POR OBJETO: 1. APOYAR EN LA APERTURA, ENTREGA Y CIERRE DEL LABORATORIO DE ANÁLISIS DE DATOS, EL LABORATORIO DE PROCESOS INDUSTRIALES, SALA CAD Y LABORATORIO DE DISEÑO Y FABRICACIÓN DIGITAL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COMO CAPACITACIONES, INVENTARIOS, PROCESOS DE MANTENIMIENTO DE EQUIPOS DEL LABORATORIO, ETC.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</si>
  <si>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https://community.secop.gov.co/Public/Tendering/OpportunityDetail/Index?noticeUID=CO1.NTC.4061151&amp;isFromPublicArea=True&amp;isModal=true&amp;asPopupView=true</t>
  </si>
  <si>
    <t>OAG-VAD-0517-2023</t>
  </si>
  <si>
    <t>EDIER LUIS SALAZAR SERPA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</si>
  <si>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t>
  </si>
  <si>
    <t>https://community.secop.gov.co/Public/Tendering/OpportunityDetail/Index?noticeUID=CO1.NTC.4061526&amp;isFromPublicArea=True&amp;isModal=true&amp;asPopupView=true</t>
  </si>
  <si>
    <t>OAG-VAD-0518-2023</t>
  </si>
  <si>
    <t>EDUAR KRISS LOPESIERRA GARCIA</t>
  </si>
  <si>
    <t>https://community.secop.gov.co/Public/Tendering/OpportunityDetail/Index?noticeUID=CO1.NTC.4061533&amp;isFromPublicArea=True&amp;isModal=true&amp;asPopupView=true</t>
  </si>
  <si>
    <t>OAG-VAD-0519-2023</t>
  </si>
  <si>
    <t>GLORIA CHIQUINQUIRA MENDEZ MENDOZA</t>
  </si>
  <si>
    <t xml:space="preserve">LA PRESENTE ORDEN TIENE POR OBJETO: 1. APOYAR EN LA ORGANIZACIÓN Y DIGITALIZACIÓN DE EXPEDIENTES, DE ACUERDO CON LOS PROCEDIMIENTOS Y DIRECTRICES INSTITUCIONALES. 2. APOYAR EN LA ELABORACIÓN DE INVENTARIOS DOCUMENTALES DE ARCHIVOS. 3. APOYAR EN LA ATENCIÓN TELEFÓNICA DE USUARIOS EN LA VENTANILLA DEL BLOQUE ADMINISTRATIVO DE LA UNIVERSIDAD. 4. APOYAR EN LA ELABORACIÓN DE INFORMES RELACIONADOS CON LA GESTIÓN DOCUMENTAL. </t>
  </si>
  <si>
    <t>https://community.secop.gov.co/Public/Tendering/OpportunityDetail/Index?noticeUID=CO1.NTC.4061542&amp;isFromPublicArea=True&amp;isModal=true&amp;asPopupView=true</t>
  </si>
  <si>
    <t>OAG-VAD-0520-2023</t>
  </si>
  <si>
    <t>GUSTAVO JUNIOR RODRIGUEZ GOMEZ</t>
  </si>
  <si>
    <t>https://community.secop.gov.co/Public/Tendering/OpportunityDetail/Index?noticeUID=CO1.NTC.4061547&amp;isFromPublicArea=True&amp;isModal=true&amp;asPopupView=true</t>
  </si>
  <si>
    <t>OAG-VAD-0521-2023</t>
  </si>
  <si>
    <t>JEISSON DE JESUS MOLANO PATIÑO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</si>
  <si>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t>
  </si>
  <si>
    <t>https://community.secop.gov.co/Public/Tendering/OpportunityDetail/Index?noticeUID=CO1.NTC.4061553&amp;isFromPublicArea=True&amp;isModal=true&amp;asPopupView=true</t>
  </si>
  <si>
    <t>OPSP-VAD-0522-2023</t>
  </si>
  <si>
    <t>JHON MARIO MARTINEZ MARTINEZ</t>
  </si>
  <si>
    <t xml:space="preserve">LA PRESENTE ORDEN TIENE POR OBJETO: 1. APOYAR EN LA REALIZACIÓN DE CAPACITACIÓN EN LA DEFINICIÓN DE MODELO DE DATOS. 2. APOYAR EN LA IDENTIFICACIÓN DE TABLAS MAESTRAS. 3. APOYAR EN LA DEFINICIÓN DE RUTINAS. 4. APOYAR EN CAPACITACIÓN PRÁCTICA DE IMPLEMENTACIÓN DE RUTINAS DE CARGA MASIVA DE DATOS. 5. APOYAR EN LA REALIZACIÓN DE CAPACITACIONES EN LOS SERVICIOS WEB IMPLEMENTADOS. 6. APOYAR EN LA CREACIÓN DE MATERIAL AUDIOVISUAL DE LOS SERVICIOS WEB. 7. APOYAR EN LA CREACIÓN DE MATERIAL AUDIOVISUAL DE LA BASE DE DATOS. 8. APOYAR EN LA DEFINICIÓN Y CONCEPTUALIZACIÓN DE ETL DE CARGA DE DATOS 9. APOYAR EN CAPACITACIÓN EN PREPARACIÓN DE ESTRUCTURA DEL SISTEMA DE INFORMACIÓN AYRE. </t>
  </si>
  <si>
    <t>https://community.secop.gov.co/Public/Tendering/OpportunityDetail/Index?noticeUID=CO1.NTC.4061557&amp;isFromPublicArea=True&amp;isModal=true&amp;asPopupView=true</t>
  </si>
  <si>
    <t>OAG-VAD-0523-2023</t>
  </si>
  <si>
    <t>KARELYS BRUGES CHARRIS</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</si>
  <si>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</si>
  <si>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https://community.secop.gov.co/Public/Tendering/OpportunityDetail/Index?noticeUID=CO1.NTC.4061176&amp;isFromPublicArea=True&amp;isModal=true&amp;asPopupView=true</t>
  </si>
  <si>
    <t>OPSP-VAD-0524-2023</t>
  </si>
  <si>
    <t>LINA MARIA ANDRADE GUTIERREZ</t>
  </si>
  <si>
    <t xml:space="preserve">LA PRESENTE ORDEN TIENE POR OBJETO: 1. DISEÑAR Y REALIZAR ANÁLISIS ESTADÍSTICOS DE ENSAYOS DE PARCELAS EXPERIMENTALES EN PROYECTOS AGRÍCOLAS, PRODUCTIVOS Y PRÁCTICAS ACADÉMICAS. 2. RELACIONAR INFORMACIÓN DE CAMPO EN PROYECTOS AGRÍCOLAS, PRODUCTIVOS Y PRACTICAS ACADÉMICAS EN LA GRANJA EXPERIMENTAL. 3-PROCESAR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A LOS USUARIOS DE LA DEPENDENCIA.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12. APOYAR EN EL SEGUIMIENTO DE LAS ACTIVIDADES DEL PERSONAL DESIGNADO PARA REALIZAR LABORES DE CAMPO (ESTUDIANTES, PROFESORES Y TRABAJADORES). </t>
  </si>
  <si>
    <t xml:space="preserve">PEDRO MERCADO GONZALEZ </t>
  </si>
  <si>
    <t>https://community.secop.gov.co/Public/Tendering/OpportunityDetail/Index?noticeUID=CO1.NTC.4061179&amp;isFromPublicArea=True&amp;isModal=true&amp;asPopupView=true</t>
  </si>
  <si>
    <t>OAG-VAD-0525-2023</t>
  </si>
  <si>
    <t>LUIS ALFREDO BARROS RODRIGUEZ</t>
  </si>
  <si>
    <t xml:space="preserve">LA PRESENTE ORDEN TIENE POR OBJETO: 1. APOYAR CON EL REGISTRO DE ESTUDIANTES EN AYRE, LA ATENCIÓN Y RESOLUCIÓN DE LAS SOLICITUDES, INQUIETUDES O REQUERIMIENTOS DE LOS ESTUDIANTES Y DOCENTES 2. APOYAR CON LA VERIFICACIÓN DE LOS SOPORTES PRESENTADOS POR LOS DOCENTES PARA LA EXPEDICIÓN DE PAZ Y SALVOS DE LOS CURSOS DESARROLLADOS 3. APOYAR EN LOS TRÁMITES OPERATIVOS DE REPORTE DE NOTAS 4. APOYAR EN LA ORGANIZACIÓN LOS DOCUMENTOS REQUERIDOS PARA GRADO 5. APOYAR EN LA VERIFICACIÓN DEL CUMPLIMIENTO DE LAS ACTIVIDADES ACADÉMICAS EN LAS DISTINTAS PLATAFORMAS VIRTUALES EN LOS CENTROS TUTORIALES DE AGUACHICA, FUNDACIÓN, MAGANGUÉ Y EL BANCO CON EL PROPÓSITO DE CUMPLIR CON LOS PROCEDIMIENTOS DEL PROCESO DE GESTIÓN DEL SISTEMA INTEGRAL DE LA CALIDAD. </t>
  </si>
  <si>
    <t>NELSON NOEL DAZA GOENAGA</t>
  </si>
  <si>
    <t>https://community.secop.gov.co/Public/Tendering/OpportunityDetail/Index?noticeUID=CO1.NTC.4061182&amp;isFromPublicArea=True&amp;isModal=true&amp;asPopupView=true</t>
  </si>
  <si>
    <t>OAG-VAD-0526-2023</t>
  </si>
  <si>
    <t>MARIA ALEXANDRA MANJARRES MEZA</t>
  </si>
  <si>
    <t>https://community.secop.gov.co/Public/Tendering/OpportunityDetail/Index?noticeUID=CO1.NTC.4061709&amp;isFromPublicArea=True&amp;isModal=true&amp;asPopupView=true</t>
  </si>
  <si>
    <t>OPSP-VAD-0527-2023</t>
  </si>
  <si>
    <t>ROSA VIRGINA SIRTORI TARAZONA</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</si>
  <si>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t>
  </si>
  <si>
    <t>WILSON VELASQUEZ BASTIDAS</t>
  </si>
  <si>
    <t>https://community.secop.gov.co/Public/Tendering/OpportunityDetail/Index?noticeUID=CO1.NTC.4061721&amp;isFromPublicArea=True&amp;isModal=true&amp;asPopupView=true</t>
  </si>
  <si>
    <t>OAG-VAD-0528-2023</t>
  </si>
  <si>
    <t>ROSANA PIÑERES SOTO</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</si>
  <si>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t>
  </si>
  <si>
    <t>https://community.secop.gov.co/Public/Tendering/OpportunityDetail/Index?noticeUID=CO1.NTC.4061902&amp;isFromPublicArea=True&amp;isModal=true&amp;asPopupView=true</t>
  </si>
  <si>
    <t>OAG-VAD-0529-2023</t>
  </si>
  <si>
    <t>TATIANA ESTHER ROJAS RODRIGUEZ</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</si>
  <si>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</si>
  <si>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https://community.secop.gov.co/Public/Tendering/OpportunityDetail/Index?noticeUID=CO1.NTC.4061904&amp;isFromPublicArea=True&amp;isModal=true&amp;asPopupView=true</t>
  </si>
  <si>
    <t>OAG-VAD-0530-2023</t>
  </si>
  <si>
    <t>YINA ALEJANDRA TELLEZ FUENTES</t>
  </si>
  <si>
    <t xml:space="preserve">LA PRESENTE ORDEN TIENE POR OBJETO: 1. APOYAR EN LA ATENCIÓN DE ESTUDIANTES, DOCENTES Y EGRESADOS. 2. APOYAR EN EL MANEJO DEL ARCHIVO DIGITAL Y DOCUMENTAL DEL PROGRAMA. 3. APOYAR EN LA PROYECCIÓN DE DOCUMENTOS O INFORMES QUE SEAN SOLICITADOS POR OTRAS DEPENDENCIAS DE LA UNIVERSIDAD Ó POR INSTITUCIONES EXTERNAS. 4. PROYECTAR LAS RESPUESTAS A LOS DERECHOS DE PETICIÓN PRESENTADOS AL PROGRAMA DE DERECHO. 5. APOYAR EN LA CONVOCATORIA DE REALIZACIÓN DEL CONSEJO DE PROGRAMA DE DERECHO Y LA ELABORACIÓN DE LAS ACTAS RESPECTIVAS. 6. APOYAR EN LOS TRÁMITES CORRESPONDIENTES A LAS INTERVENTORÍAS DE LOS CONTRATOS EN BENEFICIO DEL PROGRAMA DE DERECHO. 7. APOYAR EN EL SEGUIMIENTO A LOS CONTRATOS DE DOCENTES CATEDRÁTICOS E INTENSIVOS DEL PROGRAMA DE DERECHO. 9. APOYAR EN LA COORDINACIÓN Y LOGÍSTICA DE LA APLICACIÓN DEL EXAMEN DE SUFICIENCIA EN DERECHO QUE SE REALIZA A LOS ESTUDIANTES QUE HAN CULMINA MÁS DEL 75% DE LOS CRÉDITOS ACADÉMICOS. </t>
  </si>
  <si>
    <t>https://community.secop.gov.co/Public/Tendering/OpportunityDetail/Index?noticeUID=CO1.NTC.4061741&amp;isFromPublicArea=True&amp;isModal=true&amp;asPopupView=true</t>
  </si>
  <si>
    <t>OAG-VAD-0531-2023</t>
  </si>
  <si>
    <t>YIRLEIDIS ANDREA MARQUEZ CORTES</t>
  </si>
  <si>
    <t xml:space="preserve">LA PRESENTE ORDEN TIENE POR OBJETO: 1. APOYAR LA ATENCIÓN DE LAS SOLICITUDES DE ASESORÍA Y CONSULTA DE LOS 21 PROCESOS DEL SISTEMA DE GESTIÓN INTEGRAL INSTITUCIONAL PARA LA ELABORACIÓN O MEJORAMIENTO DE LA DOCUMENTACIÓN (CARACTERIZACIÓN, PROCEDIMIENTOS Y FORMATOS). 2. APOYAR LA ATENCIÓN DE LAS SOLICITUDES QUE INCIDAN EN EL MEJORAMIENTO DE LOS PROCEDIMIENTOS PARA LA ELABORACIÓN Y CONTROL DE DOCUMENTOS Y REGISTROS. 3. VERIFICAR QUE LOS DOCUMENTOS DEL SISTEMA DE GESTIÓN “COGUI+” CUMPLAN CON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t>
  </si>
  <si>
    <t>EIRA ROSA MADERA REYES</t>
  </si>
  <si>
    <t>https://community.secop.gov.co/Public/Tendering/OpportunityDetail/Index?noticeUID=CO1.NTC.4061748&amp;isFromPublicArea=True&amp;isModal=true&amp;asPopupView=true</t>
  </si>
  <si>
    <t>OPSP-VAD-0532-2023</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</si>
  <si>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</si>
  <si>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RECEPCIÓN DE LAS SOLICITUDES DE INFORMACIÓN QUE SE RECIBEN A TRAVÉS DEL CORREO ATENCIÓN AL CIUDADANO.</t>
  </si>
  <si>
    <t>https://community.secop.gov.co/Public/Tendering/OpportunityDetail/Index?noticeUID=CO1.NTC.4061612&amp;isFromPublicArea=True&amp;isModal=true&amp;asPopupView=true</t>
  </si>
  <si>
    <t>OPSP-VAD-0533-2023</t>
  </si>
  <si>
    <t>LUIS ALEJANDRO ORTIZ HERAZO</t>
  </si>
  <si>
    <t xml:space="preserve">LA PRESENTE ORDEN TIENE POR OBJETO: 1. ASESORAR Y APOYAR EN EL DISEÑO DOCUMENTAL DEL SISTEMA DE ASEGURAMIENTO INTERNO DE LA CALIDAD BAJO EL MODELO AUDIT COLOMBIA. 2. ASESORAR Y APOYAR EN EL DISEÑO, MEDICIÓN Y SEGUIMIENTO DE LOS INDICADORES DE PROCESOS A LOS 21 PROCESOS DEL SISTEMA COGUI+ Y A LOS SISTEMAS DE GESTIÓN DEL CREO Y CENTRO DE CONCILIACIÓN Y CONSULTORIO JURÍDICO. 3. ASESORAR Y APOYAR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INTEGRADO DE GESTIÓN EN LA FORMULACIÓN DE ACCIONES A PARTIR DEL PLAN DE MEJORAMIENTO DE AUTOEVALUACIÓN INSTITUCIONAL ARTICULADO AL PLAN DE DESARROLLO 2020-2030. 6. ASESORAR Y APOYAR AL GRUPO DE GESTIÓN DE LA CALIDAD EN LOS PROCESOS DEL SISTEMA COGUI+ AL NUEVO PLAN DE GOBIERNO 2020- 2024 Y PLAN DE DESARROLLO 2020-2030. </t>
  </si>
  <si>
    <t>https://community.secop.gov.co/Public/Tendering/OpportunityDetail/Index?noticeUID=CO1.NTC.4061910&amp;isFromPublicArea=True&amp;isModal=true&amp;asPopupView=true</t>
  </si>
  <si>
    <t>OPSP-VAD-0534-2023</t>
  </si>
  <si>
    <t>JORGE ALBERTO MENDOZA BOLAÑO</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</si>
  <si>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AL CUMPLIMIENTO A LA RENDICIÓN DE CUENTAS POR PARTE DE LAS DEPENDENCIAS RESPONSABLES EN LAS PLATAFORMAS SIA CONTRALORIAS DE LA CGDM, SIA OBSERVA DE LA AGR, SECOP DE LA DNP, CHIP DE LA CGN, Y DEMAS PLATAFORMAS DONDE SE REPORTEN PROCESOS FINANCIEROS Y DE GESTIÓN CONTRACTUAL, Y ELABORACIÓN DE RESPECTIVOS INFORMES DE SEGUIMIENTO Y RESULTADO. 5. ASESORAR A LA OFICINA DE CONTROL INTERNO EN LA PLANIFICACIÓN DEL CONTROL INTERNO Y EN EL SEGUIMIENTO Y VERIFICACIÓN DEL SISTEMA DE CONTROL INTERNO Y SISTEMA DE CONTROL INTERNO CONTABLE. 6. ASESORAR A LA OFICINA DE CONTROL INTERNO EN LA IDENTIFICACIÓN DE RIESGOS Y DE ACCIONES DE MEJORA A LOS DIFERENTES RESPONSABLES DE PROCESOS EN EL MARCO DE AUDITORIAS, SEGUIMIENTOS, ASESORIAS Y/O ACOMPAÑAMIENTOS REALIZADOS.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</si>
  <si>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https://community.secop.gov.co/Public/Tendering/OpportunityDetail/Index?noticeUID=CO1.NTC.4061756&amp;isFromPublicArea=True&amp;isModal=true&amp;asPopupView=true</t>
  </si>
  <si>
    <t>OAG-VAD-0535-2023</t>
  </si>
  <si>
    <t>ANDREA  CAROLINA CHAVARRO PACHECCO</t>
  </si>
  <si>
    <t xml:space="preserve">LA PRESENTE ORDEN TIENE POR OBJETO: 1. APOYAR EN LA ORGANIZACIÓN DEL LABORATORIO DE ANFITEATRO ORGANICO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Y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t>
  </si>
  <si>
    <t>ANGELA ROMERO CARDENAS</t>
  </si>
  <si>
    <t>https://community.secop.gov.co/Public/Tendering/OpportunityDetail/Index?noticeUID=CO1.NTC.4061759&amp;isFromPublicArea=True&amp;isModal=true&amp;asPopupView=true</t>
  </si>
  <si>
    <t>OPSP-VAD-0536-2023</t>
  </si>
  <si>
    <t>EDUARDO RAFAEL RODRIGUEZ OROZCO</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</si>
  <si>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t>
  </si>
  <si>
    <t>JAIME ALFREDO NOGUERA SERRANO</t>
  </si>
  <si>
    <t>https://community.secop.gov.co/Public/Tendering/OpportunityDetail/Index?noticeUID=CO1.NTC.4061765&amp;isFromPublicArea=True&amp;isModal=true&amp;asPopupView=true</t>
  </si>
  <si>
    <t>OAG-VAD-0537-2023</t>
  </si>
  <si>
    <t>SERGIO LUIS BUITRAGO PADILLA</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</si>
  <si>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</si>
  <si>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https://community.secop.gov.co/Public/Tendering/OpportunityDetail/Index?noticeUID=CO1.NTC.4061773&amp;isFromPublicArea=True&amp;isModal=true&amp;asPopupView=true</t>
  </si>
  <si>
    <t>OAG-VAD-0538-2023</t>
  </si>
  <si>
    <t>DANIEL ESTEBAN MONTES ROMERO</t>
  </si>
  <si>
    <t xml:space="preserve">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t>
  </si>
  <si>
    <t>https://community.secop.gov.co/Public/Tendering/OpportunityDetail/Index?noticeUID=CO1.NTC.4061779&amp;isFromPublicArea=True&amp;isModal=true&amp;asPopupView=true</t>
  </si>
  <si>
    <t>OPSP-VAD-0539-2023</t>
  </si>
  <si>
    <t xml:space="preserve">JESUS DANIEL RODRIGUEZ VASQUEZ  </t>
  </si>
  <si>
    <t>LA PRESENTE ORDEN TIENE POR OBJETO: 1. APOYAR EN LA REPORTERÍA GRÁFICA DE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DE ESTOS.</t>
  </si>
  <si>
    <t>https://community.secop.gov.co/Public/Tendering/OpportunityDetail/Index?noticeUID=CO1.NTC.4076773&amp;isFromPublicArea=True&amp;isModal=true&amp;asPopupView=true</t>
  </si>
  <si>
    <t>OAG-VAD-0540-2023</t>
  </si>
  <si>
    <t>SIGEN ATUNES CELEDON</t>
  </si>
  <si>
    <t xml:space="preserve">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LA ELABORACIÓN DE CERTIFICADOS CONTRACTUALES SOLICITADOS POR LOS DIFERENTES USUARIOS. </t>
  </si>
  <si>
    <t>https://community.secop.gov.co/Public/Tendering/OpportunityDetail/Index?noticeUID=CO1.NTC.4077007&amp;isFromPublicArea=True&amp;isModal=true&amp;asPopupView=true</t>
  </si>
  <si>
    <t>OAG-VAD-0541-2023</t>
  </si>
  <si>
    <t>ANDERSON PALACIO VILARO</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</si>
  <si>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</si>
  <si>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https://community.secop.gov.co/Public/Tendering/OpportunityDetail/Index?noticeUID=CO1.NTC.4077110&amp;isFromPublicArea=True&amp;isModal=true&amp;asPopupView=true</t>
  </si>
  <si>
    <t>OPSP-VAD-0542-2023</t>
  </si>
  <si>
    <t xml:space="preserve">LA PRESENTE ORDEN TIENE POR OBJETO: 1. ASESORAR Y APOYAR EN LA ELABORACIÓN DE INFORME MENSUAL DE EJECUCIÓN ENCAMINADO A GARANTIZAR EL CUMPLIMIENTO DE LAS ACTIVIDADES FINANCIERAS DE CADA UNO DE LOS PROYECTOS SUSCRITOS POR LA VICERRECTORÍA DE EXTENSIÓN Y PROYECCIÓN SOCIAL. 2. REALIZAR INFORME CONSOLIDADO DE LOS PRESUPUESTOS DE LOS CONVENIOS Y CONTRATOS DE LA VICERRECTORÍA DE EXTENSIÓN Y PROYECCIÓN SOCIAL. 3. ASESORAR Y APOYAR EN LA CONSTRUCCIÓN DE PLANTILLAS DE REPORTE DE EJECUCIÓN DE CONVENIOS Y PROYECTOS. 4. APOYAR EN EL SEGUIMIENTO FINANCIERO DE LOS PROYECTOS QUE SE ENCUENTREN SUSCRITOS EN LA VICERRECTORÍA DE EXTENSIÓN Y PROYECCIÓN SOCIAL. 5. ASESORAR EN LA ELABORACIÓN DE INFORMES A LOS PROYECTOS EN EJECUCIÓN EN LA VICERRECTORÍA DE EXTENSIÓN Y PROYECCIÓN SOCIAL. 6. APOYAR EN EL SEGUIMIENTO A LOS PROCEDIMIENTOS FINANCIEROS QUE SE EJECUTAN EN LA VICERRECTORÍA DE EXTENSIÓN Y PROYECCIÓN SOCIAL. 7. APOYAR EN EL SEGUIMIENTO Y REVISIÓN DE LA INFORMACIÓN CARGADA EN LA PLATAFORMA SIA OBSERVA, SECOP II Y EL INFORME DE TRASPARENCIA MENSUAL, ASÍ MISMO EL INFORME DE CONTRATACIÓN F20 Y EN TODOS LOS INFORMES PRESENTADO EN LOS ENTES DE CONTROL, EN LOS QUE TIENE RESPONSABILIDAD LA VICERRECTORÍA DE EXTENSIÓN Y PROYECCIÓN SOCIAL. 8. ELABORAR INFORME DEL ESTADO DE PROCESO DE CIERRE Y LIQUIDACIÓN DE LOS CONVENIOS Y CONTRATOS SUSCRITOS EN LA VICERRECTORÍA DE EXTENSIÓN Y PROYECCIÓN SOCIAL. 9. REALIZAR INFORME SEGUIMIENTO DE CUMPLIMIENTO DE METAS Y PRODUCTOS QUE CONLLEVA A LOS DESEMBOLSOS DE CADA PROYECTO Y CONVENIO DE LA VICERRECTORÍA DE EXTENSIÓN Y PROYECCIÓN SOCIAL. </t>
  </si>
  <si>
    <t>https://community.secop.gov.co/Public/Tendering/OpportunityDetail/Index?noticeUID=CO1.NTC.4077118&amp;isFromPublicArea=True&amp;isModal=true&amp;asPopupView=true</t>
  </si>
  <si>
    <t>OAG-VAD-0543-2023</t>
  </si>
  <si>
    <t>MARIA JOSE ALVAREZ CORREA</t>
  </si>
  <si>
    <t xml:space="preserve">LA PRESENTE ORDEN TIENE POR OBJETO: 1. APOYAR EN LA CREACIÓN DE CURSOS PARA EL BLOQUE 10 . 2. APOYAR EN LA ESCRITURA, REVISIÓN DE REDACCIÓN Y ESTILO DE LOS CURSOS B10, DOCUMENTOS Y PROYECTOS B10. </t>
  </si>
  <si>
    <t>https://community.secop.gov.co/Public/Tendering/OpportunityDetail/Index?noticeUID=CO1.NTC.4089990&amp;isFromPublicArea=True&amp;isModal=true&amp;asPopupView=true</t>
  </si>
  <si>
    <t>OPSP-VAD-0544-2023</t>
  </si>
  <si>
    <t>YOLANDA MILENA RODRIGUEZ AVILA</t>
  </si>
  <si>
    <t xml:space="preserve">LA PRESENTE ORDEN TIENE POR OBJETO: 1. APOYAR LA GESTIÓN DOCUMENTAL DE LOS DISTINTOS PROCESOS ADMINISTRATIVOS Y DE PAGOS GESTIONADOS DESDE LA VICERRECTORIA ADMINISTRATIVA Y VICERRECTORIA DE EXTENSIÓN DE LA UNIVERSIDAD DEL MAGDALENA PARA EL PROYECTO ENMARCADO EN EL OBJETO DE LA PRESENTE ORDEN DE PRESTACIÓN DE SERVICIOS. 2. APOYAR A LOS INVESTIGADORES Y GESTORES DEL PROYECTO EN GARANTIZAR EL USO ADECUADO DE LOS RECURSOS FINANCIEROS PARA LA CONTRATACIÓN DEL TALENTO HUMANO, EQUIPOS Y SOFTWARES, SERVICIOS TECNOLÓGICOS, MATERIALES E INSUMOS, GASTOS DE VIAJE Y ADICIONALES; DE ACUERDO CON LAS NECESIDADES EN TÉRMINOS DE TIEMPO Y CANTIDAD SEGÚN LOS TÉRMINOS APROBADOS EN EL PRESUPUESTO, MGA Y DEMÁS DOCUMENTOS SOPORTE DEL PROYECTO. 3. APOYAR LA GESTIÓN ADMINISTRATIVA DEL PROYECTO, EN RELACIÓN CON LOS PROCESOS PRECONTRACTUALES Y CONTRACTUALES. 4. CUMPLIR CON LOS PROCEDIMIENTOS DEL PROCESO GESTIÓN DE CONTRATACIÓN Y GESTIÓN JURÍDICA DEL SISTEMA DE GESTIÓN INTEGRAL DE LA CALIDAD "COGUI". 5. APOYAR EN LA ARTICULACIÓN DE LOS RECURSOS TÉCNICOS TECNOLÓGICOS Y LOGÍSTICOS DE LOS PROYECTOS Y LAS DIFERENTES DEPENDENCIAS, CON LA ESTRATEGIA DE ADMINISTRACIÓN ADECUADA PARA EL DESARROLLO DE LAS ACTIVIDADES DE LOS PROYECTOS. 6. APOYAR EN LA GESTIÓN DEL TRÁMITE DE PAGOS DE ÓRDENES Y CONTRATOS SUSCRITOS POR LA UNIVERSIDAD DEL MAGDALENA EN RELACIÓN CON LA EJECUCIÓN DEL PROYECTO Y CON CARGO AL PRESUPUESTO ASIGNADO PARA ESTE POR EL FONDO DE CIENCIAS, TECNOLOGÍAS E INNOVACIÓN DEL SISTEMA GENERAL DE REGALÍAS Y MINCIENCIAS. </t>
  </si>
  <si>
    <t>https://community.secop.gov.co/Public/Tendering/OpportunityDetail/Index?noticeUID=CO1.NTC.4090152&amp;isFromPublicArea=True&amp;isModal=true&amp;asPopupView=true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</si>
</sst>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43" formatCode="_(* #,##0.00_);_(* \(#,##0.00\);_(* &quot;-&quot;??_);_(@_)"/>
    <numFmt numFmtId="164" formatCode="&quot;$&quot;\ #,##0;[Red]\-&quot;$&quot;\ #,##0"/>
    <numFmt numFmtId="165" formatCode="&quot;$&quot;\ #,##0.00;[Red]\-&quot;$&quot;\ #,##0.00"/>
    <numFmt numFmtId="166" formatCode="_-&quot;$&quot;\ * #,##0_-;\-&quot;$&quot;\ * #,##0_-;_-&quot;$&quot;\ * &quot;-&quot;_-;_-@_-"/>
    <numFmt numFmtId="167" formatCode="_-* #,##0_-;\-* #,##0_-;_-* &quot;-&quot;_-;_-@_-"/>
    <numFmt numFmtId="168" formatCode="_-&quot;$&quot;\ * #,##0.00_-;\-&quot;$&quot;\ * #,##0.00_-;_-&quot;$&quot;\ * &quot;-&quot;??_-;_-@_-"/>
    <numFmt numFmtId="169" formatCode="&quot;$&quot;#,##0"/>
    <numFmt numFmtId="170" formatCode="yyyy\/mm\/dd"/>
    <numFmt numFmtId="171" formatCode="_(* #,##0_);_(* \(#,##0\);_(* &quot;-&quot;??_);_(@_)"/>
    <numFmt numFmtId="172" formatCode="_(&quot;$&quot;* #,##0.0_);_(&quot;$&quot;* \(#,##0.0\);_(&quot;$&quot;* &quot;-&quot;??_);_(@_)"/>
    <numFmt numFmtId="173" formatCode="_-[$$-240A]\ * #,##0.00_-;\-[$$-240A]\ * #,##0.00_-;_-[$$-240A]\ * &quot;-&quot;??_-;_-@_-"/>
    <numFmt numFmtId="174" formatCode="&quot;$&quot;\ #,##0.00"/>
    <numFmt numFmtId="175" formatCode="yyyy/mm/dd;@"/>
    <numFmt numFmtId="176" formatCode="_(&quot;$&quot;* #,##0_);_(&quot;$&quot;* \(#,##0\);_(&quot;$&quot;* &quot;-&quot;??_);_(@_)"/>
    <numFmt numFmtId="177" formatCode="_(&quot;$&quot;\ * #,##0.00_);_(&quot;$&quot;\ * \(#,##0.00\);_(&quot;$&quot;\ * &quot;-&quot;??_);_(@_)"/>
    <numFmt numFmtId="178" formatCode="d/mm/yyyy;@"/>
    <numFmt numFmtId="179" formatCode="_(&quot;$&quot;\ * #,##0_);_(&quot;$&quot;\ * \(#,##0\);_(&quot;$&quot;\ * &quot;-&quot;??_);_(@_)"/>
    <numFmt numFmtId="180" formatCode="_-&quot;$&quot;\ * #,##0_-;\-&quot;$&quot;\ * #,##0_-;_-&quot;$&quot;\ * &quot;-&quot;??_-;_-@_-"/>
  </numFmts>
  <fonts count="4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Arial"/>
      <family val="2"/>
    </font>
    <font>
      <b/>
      <sz val="10"/>
      <color theme="1"/>
      <name val="Calibri"/>
      <family val="2"/>
      <scheme val="minor"/>
    </font>
    <font>
      <sz val="12"/>
      <color theme="1"/>
      <name val="Calibri"/>
      <family val="2"/>
      <scheme val="minor"/>
    </font>
    <font>
      <sz val="9"/>
      <color theme="1"/>
      <name val="Calibri"/>
      <family val="2"/>
      <scheme val="minor"/>
    </font>
    <font>
      <sz val="8"/>
      <color theme="1"/>
      <name val="Calibri"/>
      <family val="2"/>
      <scheme val="minor"/>
    </font>
    <font>
      <sz val="3"/>
      <color theme="1"/>
      <name val="Calibri"/>
      <family val="2"/>
      <scheme val="minor"/>
    </font>
    <font>
      <b/>
      <sz val="6"/>
      <color theme="1"/>
      <name val="Calibri"/>
      <family val="2"/>
      <scheme val="minor"/>
    </font>
    <font>
      <b/>
      <sz val="9"/>
      <color theme="1"/>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sz val="11"/>
      <color rgb="FF000000"/>
      <name val="Calibri"/>
      <family val="2"/>
      <scheme val="minor"/>
    </font>
    <font>
      <u/>
      <sz val="11"/>
      <color theme="10"/>
      <name val="Calibri"/>
      <family val="2"/>
      <scheme val="minor"/>
    </font>
    <font>
      <sz val="8"/>
      <name val="Calibri"/>
      <family val="2"/>
      <scheme val="minor"/>
    </font>
    <font>
      <sz val="10"/>
      <color theme="1"/>
      <name val="Calibri"/>
      <family val="2"/>
    </font>
    <font>
      <sz val="11"/>
      <color theme="1"/>
      <name val="Calibri"/>
      <family val="2"/>
    </font>
    <font>
      <sz val="8"/>
      <color rgb="FF000000"/>
      <name val="Calibri"/>
      <family val="2"/>
      <scheme val="minor"/>
    </font>
    <font>
      <u/>
      <sz val="8"/>
      <color theme="10"/>
      <name val="Calibri"/>
      <family val="2"/>
      <scheme val="minor"/>
    </font>
    <font>
      <sz val="10"/>
      <color theme="1"/>
      <name val="Arial"/>
      <family val="2"/>
    </font>
    <font>
      <sz val="11"/>
      <name val="Calibri"/>
      <family val="2"/>
    </font>
    <font>
      <sz val="11"/>
      <color rgb="FF000000"/>
      <name val="Calibri"/>
      <family val="2"/>
    </font>
    <font>
      <b/>
      <sz val="7"/>
      <color rgb="FF333333"/>
      <name val="Arial"/>
      <family val="2"/>
    </font>
    <font>
      <sz val="10"/>
      <color rgb="FF000000"/>
      <name val="Arial"/>
      <family val="2"/>
    </font>
    <font>
      <b/>
      <sz val="10"/>
      <color rgb="FF000000"/>
      <name val="Arial"/>
      <family val="2"/>
    </font>
    <font>
      <sz val="10"/>
      <color theme="1"/>
      <name val="ArialMT"/>
    </font>
    <font>
      <b/>
      <sz val="9"/>
      <color rgb="FF333333"/>
      <name val="Arial"/>
      <family val="2"/>
    </font>
    <font>
      <sz val="5"/>
      <name val="Calibri"/>
      <family val="2"/>
      <scheme val="minor"/>
    </font>
    <font>
      <sz val="8"/>
      <name val="Arial"/>
      <family val="2"/>
    </font>
    <font>
      <sz val="11"/>
      <name val="Calibri"/>
      <family val="2"/>
      <scheme val="minor"/>
    </font>
    <font>
      <sz val="9"/>
      <name val="Calibri"/>
      <family val="2"/>
      <scheme val="minor"/>
    </font>
    <font>
      <u/>
      <sz val="8"/>
      <name val="Calibri"/>
      <family val="2"/>
      <scheme val="minor"/>
    </font>
    <font>
      <b/>
      <sz val="9"/>
      <color theme="1"/>
      <name val="Arial"/>
      <family val="2"/>
    </font>
    <font>
      <sz val="10"/>
      <name val="Calibri Light"/>
      <family val="2"/>
      <scheme val="major"/>
    </font>
    <font>
      <u/>
      <sz val="10"/>
      <name val="Calibri Light"/>
      <family val="2"/>
      <scheme val="major"/>
    </font>
    <font>
      <sz val="5"/>
      <color theme="1"/>
      <name val="Calibri"/>
      <family val="2"/>
      <scheme val="minor"/>
    </font>
    <font>
      <sz val="5"/>
      <name val="Calibri Light"/>
      <family val="2"/>
      <scheme val="major"/>
    </font>
    <font>
      <b/>
      <sz val="5"/>
      <color theme="1"/>
      <name val="Arial"/>
      <family val="2"/>
    </font>
    <font>
      <b/>
      <sz val="11"/>
      <name val="Calibri"/>
      <family val="2"/>
      <scheme val="minor"/>
    </font>
    <font>
      <b/>
      <sz val="5"/>
      <color theme="1"/>
      <name val="Calibri"/>
      <family val="2"/>
      <scheme val="minor"/>
    </font>
    <font>
      <u/>
      <sz val="11"/>
      <color theme="10"/>
      <name val="Calibri"/>
      <family val="2"/>
    </font>
    <font>
      <b/>
      <sz val="11"/>
      <color rgb="FF333333"/>
      <name val="Calibri"/>
      <family val="2"/>
    </font>
    <font>
      <b/>
      <sz val="11"/>
      <color theme="1"/>
      <name val="Calibri"/>
      <family val="2"/>
    </font>
    <font>
      <sz val="5"/>
      <color theme="1"/>
      <name val="Calibri"/>
      <family val="2"/>
    </font>
    <font>
      <b/>
      <sz val="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lightGrid">
        <fgColor theme="0" tint="-4.9989318521683403E-2"/>
        <bgColor theme="0"/>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indexed="64"/>
      </top>
      <bottom/>
      <diagonal/>
    </border>
  </borders>
  <cellStyleXfs count="13">
    <xf numFmtId="0" fontId="0" fillId="0" borderId="0"/>
    <xf numFmtId="168" fontId="1" fillId="0" borderId="0" applyFont="0" applyFill="0" applyBorder="0" applyAlignment="0" applyProtection="0"/>
    <xf numFmtId="0" fontId="3" fillId="0" borderId="0"/>
    <xf numFmtId="0" fontId="6" fillId="0" borderId="0"/>
    <xf numFmtId="43" fontId="1" fillId="0" borderId="0" applyFont="0" applyFill="0" applyBorder="0" applyAlignment="0" applyProtection="0"/>
    <xf numFmtId="0" fontId="16"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3" fillId="0" borderId="0"/>
    <xf numFmtId="0" fontId="24" fillId="0" borderId="0"/>
    <xf numFmtId="177" fontId="1" fillId="0" borderId="0" applyFont="0" applyFill="0" applyBorder="0" applyAlignment="0" applyProtection="0"/>
    <xf numFmtId="167" fontId="1" fillId="0" borderId="0" applyFont="0" applyFill="0" applyBorder="0" applyAlignment="0" applyProtection="0"/>
    <xf numFmtId="0" fontId="16" fillId="0" borderId="0" applyNumberFormat="0" applyFill="0" applyBorder="0" applyAlignment="0" applyProtection="0"/>
  </cellStyleXfs>
  <cellXfs count="284">
    <xf numFmtId="0" fontId="0" fillId="0" borderId="0" xfId="0"/>
    <xf numFmtId="0" fontId="0" fillId="0" borderId="1" xfId="0" applyBorder="1" applyAlignment="1">
      <alignment horizontal="left" vertical="center"/>
    </xf>
    <xf numFmtId="169" fontId="0" fillId="0" borderId="1" xfId="0" applyNumberFormat="1" applyBorder="1" applyAlignment="1">
      <alignment horizontal="left" vertical="center"/>
    </xf>
    <xf numFmtId="170" fontId="0" fillId="0" borderId="1" xfId="0" applyNumberFormat="1" applyBorder="1" applyAlignment="1">
      <alignment horizontal="left" vertical="center"/>
    </xf>
    <xf numFmtId="5" fontId="1" fillId="0" borderId="1" xfId="1" applyNumberFormat="1" applyFont="1" applyFill="1" applyBorder="1" applyAlignment="1">
      <alignment horizontal="left"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44" fontId="0" fillId="0" borderId="0" xfId="0" applyNumberFormat="1"/>
    <xf numFmtId="44" fontId="1" fillId="0" borderId="1" xfId="1" applyNumberFormat="1" applyFont="1" applyFill="1" applyBorder="1" applyAlignment="1">
      <alignment horizontal="left" vertical="center"/>
    </xf>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44" fontId="2" fillId="6" borderId="1" xfId="0" applyNumberFormat="1" applyFont="1" applyFill="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6" borderId="1" xfId="0" applyFont="1" applyFill="1" applyBorder="1" applyAlignment="1">
      <alignment vertical="center"/>
    </xf>
    <xf numFmtId="0" fontId="0" fillId="7" borderId="0" xfId="0" applyFill="1"/>
    <xf numFmtId="171" fontId="0" fillId="0" borderId="0" xfId="4" applyNumberFormat="1" applyFont="1" applyAlignment="1">
      <alignment vertical="center"/>
    </xf>
    <xf numFmtId="0" fontId="0" fillId="2" borderId="0" xfId="0" applyFill="1" applyAlignment="1">
      <alignment vertical="center"/>
    </xf>
    <xf numFmtId="0" fontId="0" fillId="2" borderId="0" xfId="0" applyFill="1"/>
    <xf numFmtId="171" fontId="2" fillId="6" borderId="0" xfId="4" applyNumberFormat="1" applyFont="1" applyFill="1" applyBorder="1" applyAlignment="1">
      <alignment vertical="center"/>
    </xf>
    <xf numFmtId="0" fontId="2" fillId="7" borderId="0" xfId="0" applyFont="1" applyFill="1"/>
    <xf numFmtId="0" fontId="10"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44" fontId="5" fillId="8" borderId="1" xfId="1" applyNumberFormat="1" applyFont="1" applyFill="1" applyBorder="1" applyAlignment="1">
      <alignment horizontal="left" vertical="center" wrapText="1"/>
    </xf>
    <xf numFmtId="169" fontId="5" fillId="8" borderId="1" xfId="0" applyNumberFormat="1" applyFont="1" applyFill="1" applyBorder="1" applyAlignment="1">
      <alignment horizontal="left" vertical="center" wrapText="1"/>
    </xf>
    <xf numFmtId="170" fontId="5" fillId="8" borderId="1" xfId="0" applyNumberFormat="1" applyFont="1" applyFill="1" applyBorder="1" applyAlignment="1">
      <alignment horizontal="left" vertical="center" wrapText="1"/>
    </xf>
    <xf numFmtId="5" fontId="5" fillId="8" borderId="1" xfId="1" applyNumberFormat="1" applyFont="1" applyFill="1" applyBorder="1" applyAlignment="1">
      <alignment horizontal="left" vertical="center" wrapText="1"/>
    </xf>
    <xf numFmtId="44" fontId="12" fillId="7" borderId="0" xfId="0" applyNumberFormat="1" applyFont="1" applyFill="1"/>
    <xf numFmtId="0" fontId="1" fillId="0" borderId="1" xfId="1" applyNumberFormat="1" applyFont="1" applyFill="1" applyBorder="1" applyAlignment="1">
      <alignment horizontal="left" vertical="center"/>
    </xf>
    <xf numFmtId="44" fontId="8" fillId="6" borderId="1" xfId="0" applyNumberFormat="1" applyFont="1" applyFill="1" applyBorder="1" applyAlignment="1">
      <alignment vertical="center"/>
    </xf>
    <xf numFmtId="44" fontId="13" fillId="8" borderId="1" xfId="1" applyNumberFormat="1" applyFont="1" applyFill="1" applyBorder="1" applyAlignment="1">
      <alignment horizontal="left" vertical="center" wrapText="1"/>
    </xf>
    <xf numFmtId="3" fontId="0" fillId="0" borderId="1" xfId="0" applyNumberFormat="1" applyBorder="1" applyAlignment="1">
      <alignment horizontal="left" vertical="center"/>
    </xf>
    <xf numFmtId="0" fontId="0" fillId="0" borderId="1" xfId="0" applyBorder="1" applyAlignment="1">
      <alignment horizontal="center" vertical="center"/>
    </xf>
    <xf numFmtId="0" fontId="15" fillId="0" borderId="1" xfId="0" applyFont="1" applyBorder="1"/>
    <xf numFmtId="0" fontId="0" fillId="0" borderId="1" xfId="0" applyBorder="1"/>
    <xf numFmtId="0" fontId="17" fillId="0" borderId="1" xfId="5" applyFont="1" applyBorder="1" applyAlignment="1">
      <alignment horizontal="left" vertical="center"/>
    </xf>
    <xf numFmtId="9" fontId="18" fillId="0" borderId="1" xfId="1" applyNumberFormat="1" applyFont="1" applyBorder="1" applyAlignment="1">
      <alignment horizontal="center"/>
    </xf>
    <xf numFmtId="0" fontId="18" fillId="0" borderId="1" xfId="1" applyNumberFormat="1" applyFont="1" applyBorder="1" applyAlignment="1">
      <alignment horizontal="center"/>
    </xf>
    <xf numFmtId="0" fontId="19" fillId="0" borderId="1" xfId="0" applyFont="1" applyBorder="1" applyAlignment="1">
      <alignment horizontal="left" vertical="center"/>
    </xf>
    <xf numFmtId="9" fontId="18" fillId="0" borderId="1" xfId="7" applyFont="1" applyBorder="1" applyAlignment="1">
      <alignment horizontal="center"/>
    </xf>
    <xf numFmtId="0" fontId="8" fillId="0" borderId="1" xfId="0" applyFont="1" applyBorder="1"/>
    <xf numFmtId="44" fontId="8" fillId="0" borderId="1" xfId="1" applyNumberFormat="1" applyFont="1" applyFill="1" applyBorder="1" applyAlignment="1">
      <alignment horizontal="left" vertical="center"/>
    </xf>
    <xf numFmtId="0" fontId="20" fillId="0" borderId="1" xfId="0" applyFont="1" applyBorder="1" applyAlignment="1">
      <alignment vertical="center"/>
    </xf>
    <xf numFmtId="170" fontId="8" fillId="0" borderId="1" xfId="0" applyNumberFormat="1" applyFont="1" applyBorder="1"/>
    <xf numFmtId="168" fontId="8" fillId="0" borderId="1" xfId="1" applyFont="1" applyBorder="1"/>
    <xf numFmtId="172" fontId="8" fillId="0" borderId="1" xfId="1" applyNumberFormat="1" applyFont="1" applyBorder="1"/>
    <xf numFmtId="9" fontId="8" fillId="0" borderId="1" xfId="1" applyNumberFormat="1" applyFont="1" applyBorder="1"/>
    <xf numFmtId="0" fontId="16" fillId="0" borderId="1" xfId="5" applyNumberFormat="1" applyFill="1" applyBorder="1" applyAlignment="1">
      <alignment horizontal="left" vertical="center"/>
    </xf>
    <xf numFmtId="168" fontId="0" fillId="0" borderId="1" xfId="0" applyNumberFormat="1" applyBorder="1" applyAlignment="1">
      <alignment horizontal="left" vertical="center"/>
    </xf>
    <xf numFmtId="0" fontId="21" fillId="0" borderId="1" xfId="5" applyNumberFormat="1" applyFont="1" applyFill="1" applyBorder="1" applyAlignment="1">
      <alignment horizontal="left" vertical="center"/>
    </xf>
    <xf numFmtId="168" fontId="0" fillId="0" borderId="1" xfId="1" applyFont="1" applyBorder="1"/>
    <xf numFmtId="0" fontId="0" fillId="0" borderId="1" xfId="0" applyBorder="1" applyAlignment="1">
      <alignment horizontal="left"/>
    </xf>
    <xf numFmtId="0" fontId="22" fillId="0" borderId="0" xfId="0" applyFont="1"/>
    <xf numFmtId="170" fontId="0" fillId="0" borderId="1" xfId="0" applyNumberFormat="1" applyBorder="1"/>
    <xf numFmtId="173" fontId="0" fillId="0" borderId="1" xfId="4" applyNumberFormat="1" applyFont="1" applyBorder="1"/>
    <xf numFmtId="174" fontId="0" fillId="0" borderId="1" xfId="1" applyNumberFormat="1" applyFont="1" applyBorder="1"/>
    <xf numFmtId="9" fontId="22" fillId="0" borderId="1" xfId="1" applyNumberFormat="1" applyFont="1" applyBorder="1"/>
    <xf numFmtId="168" fontId="0" fillId="0" borderId="1" xfId="1" applyFont="1" applyBorder="1" applyAlignment="1">
      <alignment wrapText="1"/>
    </xf>
    <xf numFmtId="174" fontId="0" fillId="0" borderId="1" xfId="4" applyNumberFormat="1" applyFont="1" applyBorder="1"/>
    <xf numFmtId="9" fontId="0" fillId="0" borderId="1" xfId="1" applyNumberFormat="1" applyFont="1" applyBorder="1"/>
    <xf numFmtId="0" fontId="0" fillId="0" borderId="1" xfId="1" applyNumberFormat="1" applyFont="1" applyBorder="1" applyAlignment="1">
      <alignment wrapText="1"/>
    </xf>
    <xf numFmtId="168" fontId="0" fillId="0" borderId="1" xfId="1" applyFont="1" applyBorder="1" applyAlignment="1">
      <alignment horizontal="right" wrapText="1"/>
    </xf>
    <xf numFmtId="9" fontId="0" fillId="0" borderId="1" xfId="7" applyFont="1" applyBorder="1"/>
    <xf numFmtId="0" fontId="0" fillId="0" borderId="1" xfId="0" applyBorder="1" applyAlignment="1">
      <alignment horizontal="right"/>
    </xf>
    <xf numFmtId="9" fontId="1" fillId="0" borderId="1" xfId="7" applyFont="1" applyFill="1" applyBorder="1" applyAlignment="1">
      <alignment horizontal="right" vertical="center"/>
    </xf>
    <xf numFmtId="0" fontId="5" fillId="0" borderId="1" xfId="0" applyFont="1" applyBorder="1" applyAlignment="1">
      <alignment horizontal="left" vertical="center" wrapText="1"/>
    </xf>
    <xf numFmtId="1" fontId="23" fillId="0" borderId="1" xfId="8" applyNumberFormat="1" applyBorder="1"/>
    <xf numFmtId="1" fontId="22" fillId="0" borderId="1" xfId="0" applyNumberFormat="1" applyFont="1" applyBorder="1"/>
    <xf numFmtId="0" fontId="22" fillId="0" borderId="1" xfId="0" applyFont="1" applyBorder="1"/>
    <xf numFmtId="0" fontId="25" fillId="0" borderId="1" xfId="0" applyFont="1" applyBorder="1"/>
    <xf numFmtId="0" fontId="24" fillId="0" borderId="1" xfId="9" applyBorder="1"/>
    <xf numFmtId="0" fontId="12" fillId="0" borderId="1" xfId="0" applyFont="1" applyBorder="1" applyAlignment="1">
      <alignment horizontal="left" vertical="center"/>
    </xf>
    <xf numFmtId="0" fontId="12" fillId="0" borderId="1" xfId="0" applyFont="1" applyBorder="1" applyAlignment="1">
      <alignment horizontal="right" vertical="center"/>
    </xf>
    <xf numFmtId="0" fontId="22" fillId="0" borderId="1" xfId="0" applyFont="1" applyBorder="1" applyAlignment="1">
      <alignment horizontal="justify" vertical="center"/>
    </xf>
    <xf numFmtId="166" fontId="0" fillId="0" borderId="1" xfId="6" applyFont="1" applyBorder="1"/>
    <xf numFmtId="0" fontId="0" fillId="0" borderId="0" xfId="0" applyAlignment="1">
      <alignment horizontal="left"/>
    </xf>
    <xf numFmtId="1" fontId="0" fillId="0" borderId="1" xfId="0" applyNumberFormat="1" applyBorder="1"/>
    <xf numFmtId="10" fontId="1" fillId="0" borderId="1" xfId="1" applyNumberFormat="1" applyFont="1" applyFill="1" applyBorder="1" applyAlignment="1">
      <alignment horizontal="left" vertical="center"/>
    </xf>
    <xf numFmtId="0" fontId="29" fillId="0" borderId="3" xfId="0" applyFont="1" applyBorder="1"/>
    <xf numFmtId="14" fontId="0" fillId="0" borderId="1" xfId="0" applyNumberFormat="1" applyBorder="1" applyAlignment="1">
      <alignment horizontal="left"/>
    </xf>
    <xf numFmtId="0" fontId="29" fillId="0" borderId="1" xfId="0" applyFont="1" applyBorder="1"/>
    <xf numFmtId="0" fontId="0" fillId="0" borderId="1" xfId="0" applyBorder="1" applyAlignment="1">
      <alignment vertical="center"/>
    </xf>
    <xf numFmtId="0" fontId="30" fillId="6" borderId="1" xfId="0" applyFont="1" applyFill="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horizontal="center"/>
    </xf>
    <xf numFmtId="5" fontId="31" fillId="0" borderId="1" xfId="1" applyNumberFormat="1" applyFont="1" applyFill="1" applyBorder="1"/>
    <xf numFmtId="0" fontId="32" fillId="0" borderId="1" xfId="0" applyFont="1" applyBorder="1" applyAlignment="1">
      <alignment horizontal="left" vertical="center"/>
    </xf>
    <xf numFmtId="169" fontId="32" fillId="0" borderId="1" xfId="0" applyNumberFormat="1" applyFont="1" applyBorder="1" applyAlignment="1">
      <alignment horizontal="left" vertical="center"/>
    </xf>
    <xf numFmtId="44" fontId="17" fillId="6" borderId="1" xfId="0" applyNumberFormat="1" applyFont="1" applyFill="1" applyBorder="1" applyAlignment="1">
      <alignment vertical="center"/>
    </xf>
    <xf numFmtId="0" fontId="17" fillId="0" borderId="1" xfId="0" applyFont="1" applyBorder="1"/>
    <xf numFmtId="175" fontId="17" fillId="0" borderId="1" xfId="0" applyNumberFormat="1" applyFont="1" applyBorder="1"/>
    <xf numFmtId="170" fontId="32" fillId="0" borderId="1" xfId="0" applyNumberFormat="1" applyFont="1" applyBorder="1" applyAlignment="1">
      <alignment horizontal="left" vertical="center"/>
    </xf>
    <xf numFmtId="168" fontId="32" fillId="0" borderId="1" xfId="1" applyFont="1" applyFill="1" applyBorder="1" applyAlignment="1">
      <alignment horizontal="left" vertical="center"/>
    </xf>
    <xf numFmtId="5" fontId="33" fillId="0" borderId="1" xfId="1" applyNumberFormat="1" applyFont="1" applyFill="1" applyBorder="1"/>
    <xf numFmtId="9" fontId="33" fillId="0" borderId="1" xfId="0" applyNumberFormat="1" applyFont="1" applyBorder="1"/>
    <xf numFmtId="0" fontId="33" fillId="0" borderId="1" xfId="0" applyFont="1" applyBorder="1"/>
    <xf numFmtId="0" fontId="33" fillId="0" borderId="1" xfId="0" applyFont="1" applyBorder="1" applyAlignment="1">
      <alignment vertical="center"/>
    </xf>
    <xf numFmtId="0" fontId="33" fillId="0" borderId="1" xfId="0" applyFont="1" applyBorder="1" applyAlignment="1">
      <alignment horizontal="left" vertical="center"/>
    </xf>
    <xf numFmtId="0" fontId="34" fillId="0" borderId="1" xfId="5" applyFont="1" applyFill="1" applyBorder="1"/>
    <xf numFmtId="0" fontId="32" fillId="0" borderId="0" xfId="0" applyFont="1" applyAlignment="1">
      <alignment horizontal="left" vertical="center"/>
    </xf>
    <xf numFmtId="0" fontId="32" fillId="0" borderId="1" xfId="1" applyNumberFormat="1" applyFont="1" applyFill="1" applyBorder="1" applyAlignment="1">
      <alignment horizontal="left" vertical="center"/>
    </xf>
    <xf numFmtId="9" fontId="32" fillId="0" borderId="1" xfId="1" applyNumberFormat="1" applyFont="1" applyFill="1" applyBorder="1" applyAlignment="1">
      <alignment horizontal="left" vertical="center"/>
    </xf>
    <xf numFmtId="0" fontId="34" fillId="0" borderId="1" xfId="5" applyFont="1" applyBorder="1"/>
    <xf numFmtId="0" fontId="11" fillId="6" borderId="1" xfId="0" applyFont="1" applyFill="1" applyBorder="1" applyAlignment="1">
      <alignment horizontal="right" vertical="center"/>
    </xf>
    <xf numFmtId="0" fontId="11" fillId="6" borderId="1" xfId="0" applyFont="1" applyFill="1" applyBorder="1" applyAlignment="1">
      <alignment vertical="center"/>
    </xf>
    <xf numFmtId="0" fontId="35" fillId="6" borderId="1" xfId="0" applyFont="1" applyFill="1" applyBorder="1" applyAlignment="1">
      <alignment vertical="center"/>
    </xf>
    <xf numFmtId="44" fontId="11" fillId="6" borderId="1" xfId="0" applyNumberFormat="1" applyFont="1" applyFill="1" applyBorder="1" applyAlignment="1">
      <alignment vertical="center"/>
    </xf>
    <xf numFmtId="0" fontId="11" fillId="0" borderId="0" xfId="0" applyFont="1" applyAlignment="1">
      <alignment vertical="center"/>
    </xf>
    <xf numFmtId="9" fontId="1" fillId="0" borderId="1" xfId="7" applyFont="1" applyFill="1" applyBorder="1" applyAlignment="1">
      <alignment horizontal="left" vertical="center"/>
    </xf>
    <xf numFmtId="0" fontId="36" fillId="0" borderId="1" xfId="0" applyFont="1" applyBorder="1" applyAlignment="1">
      <alignment vertical="center"/>
    </xf>
    <xf numFmtId="0" fontId="36" fillId="0" borderId="1" xfId="0" applyFont="1" applyBorder="1"/>
    <xf numFmtId="1" fontId="36" fillId="0" borderId="1" xfId="1" applyNumberFormat="1" applyFont="1" applyFill="1" applyBorder="1" applyAlignment="1">
      <alignment horizontal="left" vertical="center" wrapText="1"/>
    </xf>
    <xf numFmtId="176" fontId="36" fillId="0" borderId="1" xfId="1" applyNumberFormat="1" applyFont="1" applyFill="1" applyBorder="1" applyAlignment="1">
      <alignment vertical="center"/>
    </xf>
    <xf numFmtId="1" fontId="36" fillId="0" borderId="1" xfId="0" applyNumberFormat="1" applyFont="1" applyBorder="1" applyAlignment="1">
      <alignment horizontal="left" vertical="center"/>
    </xf>
    <xf numFmtId="0" fontId="36" fillId="0" borderId="1" xfId="0" applyFont="1" applyBorder="1" applyAlignment="1">
      <alignment horizontal="left" vertical="center" wrapText="1"/>
    </xf>
    <xf numFmtId="49" fontId="36" fillId="0" borderId="1" xfId="0" applyNumberFormat="1" applyFont="1" applyBorder="1" applyAlignment="1">
      <alignment vertical="center"/>
    </xf>
    <xf numFmtId="14" fontId="36" fillId="0" borderId="1" xfId="0" applyNumberFormat="1" applyFont="1" applyBorder="1" applyAlignment="1">
      <alignment horizontal="left" vertical="center"/>
    </xf>
    <xf numFmtId="170" fontId="36" fillId="0" borderId="1" xfId="0" applyNumberFormat="1" applyFont="1" applyBorder="1" applyAlignment="1">
      <alignment vertical="center"/>
    </xf>
    <xf numFmtId="0" fontId="36" fillId="0" borderId="1" xfId="1" applyNumberFormat="1" applyFont="1" applyFill="1" applyBorder="1" applyAlignment="1">
      <alignment vertical="center"/>
    </xf>
    <xf numFmtId="1" fontId="36" fillId="0" borderId="1" xfId="1" applyNumberFormat="1" applyFont="1" applyFill="1" applyBorder="1" applyAlignment="1">
      <alignment horizontal="left" vertical="center"/>
    </xf>
    <xf numFmtId="1" fontId="36" fillId="0" borderId="1" xfId="1" applyNumberFormat="1" applyFont="1" applyBorder="1" applyAlignment="1">
      <alignment horizontal="left" vertical="center" wrapText="1"/>
    </xf>
    <xf numFmtId="9" fontId="36" fillId="0" borderId="1" xfId="7" applyFont="1" applyBorder="1" applyAlignment="1">
      <alignment horizontal="center"/>
    </xf>
    <xf numFmtId="0" fontId="36" fillId="0" borderId="1" xfId="0" applyFont="1" applyBorder="1" applyAlignment="1">
      <alignment horizontal="left" vertical="center"/>
    </xf>
    <xf numFmtId="0" fontId="36" fillId="0" borderId="0" xfId="0" applyFont="1" applyAlignment="1">
      <alignment horizontal="left" vertical="center"/>
    </xf>
    <xf numFmtId="176" fontId="36" fillId="0" borderId="1" xfId="1" applyNumberFormat="1" applyFont="1" applyFill="1" applyBorder="1" applyAlignment="1"/>
    <xf numFmtId="14" fontId="36" fillId="0" borderId="1" xfId="0" applyNumberFormat="1" applyFont="1" applyBorder="1" applyAlignment="1">
      <alignment vertical="center"/>
    </xf>
    <xf numFmtId="0" fontId="37" fillId="0" borderId="1" xfId="5" applyFont="1" applyBorder="1" applyAlignment="1">
      <alignment vertical="center"/>
    </xf>
    <xf numFmtId="1" fontId="36" fillId="0" borderId="1" xfId="0" applyNumberFormat="1" applyFont="1" applyBorder="1" applyAlignment="1">
      <alignment horizontal="left"/>
    </xf>
    <xf numFmtId="49" fontId="36" fillId="0" borderId="1" xfId="0" applyNumberFormat="1" applyFont="1" applyBorder="1" applyAlignment="1">
      <alignment horizontal="left" vertical="center"/>
    </xf>
    <xf numFmtId="0" fontId="2" fillId="6" borderId="1" xfId="0" applyFont="1" applyFill="1" applyBorder="1" applyAlignment="1">
      <alignment horizontal="left" vertical="center"/>
    </xf>
    <xf numFmtId="0" fontId="38" fillId="0" borderId="0" xfId="0" applyFont="1"/>
    <xf numFmtId="0" fontId="39" fillId="6" borderId="1" xfId="0" applyFont="1" applyFill="1" applyBorder="1" applyAlignment="1">
      <alignment vertical="center"/>
    </xf>
    <xf numFmtId="0" fontId="40" fillId="6" borderId="1" xfId="0" applyFont="1" applyFill="1" applyBorder="1" applyAlignment="1">
      <alignment vertical="center"/>
    </xf>
    <xf numFmtId="166" fontId="12" fillId="7" borderId="0" xfId="6" applyFont="1" applyFill="1" applyAlignment="1">
      <alignment horizontal="left"/>
    </xf>
    <xf numFmtId="166" fontId="2" fillId="6" borderId="0" xfId="6" applyFont="1" applyFill="1" applyBorder="1" applyAlignment="1">
      <alignment horizontal="left" vertical="center"/>
    </xf>
    <xf numFmtId="166" fontId="2" fillId="6" borderId="1" xfId="6" applyFont="1" applyFill="1" applyBorder="1" applyAlignment="1">
      <alignment horizontal="left" vertical="center"/>
    </xf>
    <xf numFmtId="166" fontId="0" fillId="0" borderId="0" xfId="6" applyFont="1" applyAlignment="1">
      <alignment horizontal="left"/>
    </xf>
    <xf numFmtId="166" fontId="0" fillId="0" borderId="0" xfId="6" applyFont="1"/>
    <xf numFmtId="166" fontId="36" fillId="9" borderId="1" xfId="6" applyFont="1" applyFill="1" applyBorder="1" applyAlignment="1">
      <alignment horizontal="left" vertical="center"/>
    </xf>
    <xf numFmtId="0" fontId="41" fillId="8" borderId="1" xfId="0" applyFont="1" applyFill="1" applyBorder="1" applyAlignment="1">
      <alignment vertical="center" wrapText="1"/>
    </xf>
    <xf numFmtId="1" fontId="0" fillId="0" borderId="0" xfId="0" applyNumberFormat="1"/>
    <xf numFmtId="1" fontId="5" fillId="8" borderId="1" xfId="0" applyNumberFormat="1" applyFont="1" applyFill="1" applyBorder="1" applyAlignment="1">
      <alignment horizontal="left" vertical="center" wrapText="1"/>
    </xf>
    <xf numFmtId="168" fontId="1" fillId="0" borderId="1" xfId="1" applyFont="1" applyFill="1" applyBorder="1" applyAlignment="1">
      <alignment horizontal="left" vertical="center"/>
    </xf>
    <xf numFmtId="0" fontId="16" fillId="0" borderId="1" xfId="5" applyBorder="1" applyAlignment="1">
      <alignment horizontal="left" vertical="center"/>
    </xf>
    <xf numFmtId="0" fontId="15" fillId="0" borderId="1" xfId="0" applyFont="1" applyBorder="1" applyAlignment="1">
      <alignment horizontal="center"/>
    </xf>
    <xf numFmtId="164" fontId="15" fillId="0" borderId="1" xfId="0" applyNumberFormat="1" applyFont="1" applyBorder="1"/>
    <xf numFmtId="170" fontId="0" fillId="0" borderId="1" xfId="0" applyNumberFormat="1" applyBorder="1" applyAlignment="1">
      <alignment horizontal="center" vertical="center"/>
    </xf>
    <xf numFmtId="14" fontId="0" fillId="0" borderId="0" xfId="0" applyNumberFormat="1"/>
    <xf numFmtId="176" fontId="1" fillId="0" borderId="1" xfId="1" applyNumberFormat="1" applyFont="1" applyFill="1" applyBorder="1" applyAlignment="1">
      <alignment horizontal="left" vertical="center"/>
    </xf>
    <xf numFmtId="0" fontId="16" fillId="0" borderId="0" xfId="5" applyFill="1"/>
    <xf numFmtId="164" fontId="15" fillId="0" borderId="4" xfId="0" applyNumberFormat="1" applyFont="1" applyBorder="1"/>
    <xf numFmtId="176" fontId="2" fillId="6" borderId="1" xfId="0" applyNumberFormat="1" applyFont="1" applyFill="1" applyBorder="1" applyAlignment="1">
      <alignment vertical="center"/>
    </xf>
    <xf numFmtId="1" fontId="15" fillId="0" borderId="1" xfId="0" applyNumberFormat="1" applyFont="1" applyBorder="1" applyAlignment="1">
      <alignment horizontal="center"/>
    </xf>
    <xf numFmtId="1" fontId="15" fillId="0" borderId="0" xfId="0" applyNumberFormat="1" applyFont="1" applyAlignment="1">
      <alignment horizontal="center"/>
    </xf>
    <xf numFmtId="1" fontId="2" fillId="6" borderId="1" xfId="0" applyNumberFormat="1" applyFont="1" applyFill="1" applyBorder="1" applyAlignment="1">
      <alignment vertical="center"/>
    </xf>
    <xf numFmtId="0" fontId="0" fillId="0" borderId="3" xfId="0" applyBorder="1" applyAlignment="1">
      <alignment horizontal="left" vertical="center"/>
    </xf>
    <xf numFmtId="0" fontId="42" fillId="6" borderId="1" xfId="0" applyFont="1" applyFill="1" applyBorder="1" applyAlignment="1">
      <alignment vertical="center"/>
    </xf>
    <xf numFmtId="0" fontId="41" fillId="8" borderId="1" xfId="0" applyFont="1" applyFill="1" applyBorder="1" applyAlignment="1">
      <alignment horizontal="left" vertical="center" wrapText="1"/>
    </xf>
    <xf numFmtId="169" fontId="41" fillId="8" borderId="1" xfId="0" applyNumberFormat="1" applyFont="1" applyFill="1" applyBorder="1" applyAlignment="1">
      <alignment vertical="center" wrapText="1"/>
    </xf>
    <xf numFmtId="170" fontId="41" fillId="8" borderId="1" xfId="0" applyNumberFormat="1" applyFont="1" applyFill="1" applyBorder="1" applyAlignment="1">
      <alignment horizontal="left" vertical="center" wrapText="1"/>
    </xf>
    <xf numFmtId="170" fontId="41" fillId="8" borderId="1" xfId="0" applyNumberFormat="1" applyFont="1" applyFill="1" applyBorder="1" applyAlignment="1">
      <alignment vertical="center" wrapText="1"/>
    </xf>
    <xf numFmtId="5" fontId="41" fillId="8" borderId="1" xfId="1" applyNumberFormat="1" applyFont="1" applyFill="1" applyBorder="1" applyAlignment="1">
      <alignment vertical="center" wrapText="1"/>
    </xf>
    <xf numFmtId="5" fontId="41" fillId="8" borderId="1" xfId="1" applyNumberFormat="1" applyFont="1" applyFill="1" applyBorder="1" applyAlignment="1">
      <alignment horizontal="left" vertical="center" wrapText="1"/>
    </xf>
    <xf numFmtId="0" fontId="41" fillId="0" borderId="0" xfId="0" applyFont="1" applyAlignment="1">
      <alignment horizontal="left" vertical="center" wrapText="1"/>
    </xf>
    <xf numFmtId="166" fontId="41" fillId="8" borderId="1" xfId="6" applyFont="1" applyFill="1" applyBorder="1" applyAlignment="1">
      <alignment horizontal="left" vertical="center" wrapText="1"/>
    </xf>
    <xf numFmtId="166" fontId="36" fillId="10" borderId="1" xfId="6" applyFont="1" applyFill="1" applyBorder="1" applyAlignment="1">
      <alignment horizontal="left" vertical="center" wrapText="1"/>
    </xf>
    <xf numFmtId="166" fontId="36" fillId="10" borderId="1" xfId="6" applyFont="1" applyFill="1" applyBorder="1" applyAlignment="1">
      <alignment horizontal="left"/>
    </xf>
    <xf numFmtId="166" fontId="36" fillId="10" borderId="1" xfId="6" applyFont="1" applyFill="1" applyBorder="1" applyAlignment="1">
      <alignment horizontal="left" vertical="center"/>
    </xf>
    <xf numFmtId="0" fontId="19" fillId="11" borderId="1" xfId="0" applyFont="1" applyFill="1" applyBorder="1" applyAlignment="1">
      <alignment vertical="center"/>
    </xf>
    <xf numFmtId="0" fontId="19" fillId="10" borderId="1" xfId="0" applyFont="1" applyFill="1" applyBorder="1" applyAlignment="1">
      <alignment horizontal="left" vertical="center"/>
    </xf>
    <xf numFmtId="44" fontId="19" fillId="10" borderId="1" xfId="1" applyNumberFormat="1" applyFont="1" applyFill="1" applyBorder="1" applyAlignment="1">
      <alignment horizontal="left" vertical="center"/>
    </xf>
    <xf numFmtId="169" fontId="19" fillId="10" borderId="1" xfId="0" applyNumberFormat="1" applyFont="1" applyFill="1" applyBorder="1" applyAlignment="1">
      <alignment horizontal="left" vertical="center"/>
    </xf>
    <xf numFmtId="44" fontId="19" fillId="11" borderId="1" xfId="0" applyNumberFormat="1" applyFont="1" applyFill="1" applyBorder="1" applyAlignment="1">
      <alignment vertical="center"/>
    </xf>
    <xf numFmtId="0" fontId="19" fillId="10" borderId="1" xfId="0" applyFont="1" applyFill="1" applyBorder="1" applyAlignment="1">
      <alignment horizontal="right" vertical="center"/>
    </xf>
    <xf numFmtId="170" fontId="19" fillId="10" borderId="1" xfId="0" applyNumberFormat="1" applyFont="1" applyFill="1" applyBorder="1" applyAlignment="1">
      <alignment horizontal="left" vertical="center"/>
    </xf>
    <xf numFmtId="178" fontId="19" fillId="10" borderId="1" xfId="0" applyNumberFormat="1" applyFont="1" applyFill="1" applyBorder="1" applyAlignment="1">
      <alignment horizontal="left" vertical="center"/>
    </xf>
    <xf numFmtId="0" fontId="19" fillId="10" borderId="1" xfId="1" applyNumberFormat="1" applyFont="1" applyFill="1" applyBorder="1" applyAlignment="1">
      <alignment horizontal="left" vertical="center"/>
    </xf>
    <xf numFmtId="5" fontId="19" fillId="10" borderId="1" xfId="1" applyNumberFormat="1" applyFont="1" applyFill="1" applyBorder="1" applyAlignment="1">
      <alignment horizontal="left" vertical="center"/>
    </xf>
    <xf numFmtId="0" fontId="43" fillId="10" borderId="1" xfId="5" applyFont="1" applyFill="1" applyBorder="1" applyAlignment="1">
      <alignment horizontal="left" vertical="center"/>
    </xf>
    <xf numFmtId="0" fontId="19" fillId="10" borderId="0" xfId="0" applyFont="1" applyFill="1" applyAlignment="1">
      <alignment horizontal="left" vertical="center"/>
    </xf>
    <xf numFmtId="0" fontId="24" fillId="10" borderId="1" xfId="0" applyFont="1" applyFill="1" applyBorder="1" applyAlignment="1">
      <alignment horizontal="left" vertical="center"/>
    </xf>
    <xf numFmtId="9" fontId="19" fillId="10" borderId="1" xfId="7" applyFont="1" applyFill="1" applyBorder="1" applyAlignment="1">
      <alignment horizontal="center" vertical="center"/>
    </xf>
    <xf numFmtId="0" fontId="19" fillId="10" borderId="1" xfId="0" applyFont="1" applyFill="1" applyBorder="1"/>
    <xf numFmtId="179" fontId="19" fillId="10" borderId="1" xfId="10" applyNumberFormat="1" applyFont="1" applyFill="1" applyBorder="1"/>
    <xf numFmtId="0" fontId="23" fillId="10" borderId="1" xfId="0" applyFont="1" applyFill="1" applyBorder="1" applyAlignment="1">
      <alignment horizontal="right"/>
    </xf>
    <xf numFmtId="0" fontId="23" fillId="10" borderId="1" xfId="0" applyFont="1" applyFill="1" applyBorder="1"/>
    <xf numFmtId="0" fontId="19" fillId="10" borderId="1" xfId="0" applyFont="1" applyFill="1" applyBorder="1" applyAlignment="1">
      <alignment vertical="top"/>
    </xf>
    <xf numFmtId="14" fontId="19" fillId="10" borderId="1" xfId="0" applyNumberFormat="1" applyFont="1" applyFill="1" applyBorder="1" applyAlignment="1">
      <alignment horizontal="left"/>
    </xf>
    <xf numFmtId="178" fontId="19" fillId="10" borderId="1" xfId="0" applyNumberFormat="1" applyFont="1" applyFill="1" applyBorder="1" applyAlignment="1">
      <alignment horizontal="left"/>
    </xf>
    <xf numFmtId="0" fontId="44" fillId="10" borderId="1" xfId="0" applyFont="1" applyFill="1" applyBorder="1"/>
    <xf numFmtId="0" fontId="19" fillId="10" borderId="1" xfId="0" applyFont="1" applyFill="1" applyBorder="1" applyAlignment="1">
      <alignment horizontal="left"/>
    </xf>
    <xf numFmtId="0" fontId="19" fillId="10" borderId="1" xfId="0" applyFont="1" applyFill="1" applyBorder="1" applyAlignment="1">
      <alignment horizontal="right"/>
    </xf>
    <xf numFmtId="0" fontId="19" fillId="10" borderId="1" xfId="11" applyNumberFormat="1" applyFont="1" applyFill="1" applyBorder="1" applyAlignment="1">
      <alignment horizontal="right"/>
    </xf>
    <xf numFmtId="0" fontId="43" fillId="10" borderId="1" xfId="5" applyFont="1" applyFill="1" applyBorder="1"/>
    <xf numFmtId="1" fontId="19" fillId="10" borderId="1" xfId="0" applyNumberFormat="1" applyFont="1" applyFill="1" applyBorder="1"/>
    <xf numFmtId="14" fontId="19" fillId="10" borderId="1" xfId="0" applyNumberFormat="1" applyFont="1" applyFill="1" applyBorder="1"/>
    <xf numFmtId="0" fontId="19" fillId="10" borderId="1" xfId="0" applyFont="1" applyFill="1" applyBorder="1" applyAlignment="1">
      <alignment horizontal="left" vertical="top"/>
    </xf>
    <xf numFmtId="0" fontId="19" fillId="10" borderId="1" xfId="0" applyFont="1" applyFill="1" applyBorder="1" applyAlignment="1">
      <alignment wrapText="1"/>
    </xf>
    <xf numFmtId="0" fontId="24" fillId="12" borderId="1" xfId="0" applyFont="1" applyFill="1" applyBorder="1" applyAlignment="1">
      <alignment horizontal="left" vertical="center"/>
    </xf>
    <xf numFmtId="166" fontId="19" fillId="10" borderId="1" xfId="1" applyNumberFormat="1" applyFont="1" applyFill="1" applyBorder="1" applyAlignment="1">
      <alignment horizontal="left" vertical="center"/>
    </xf>
    <xf numFmtId="0" fontId="24" fillId="10" borderId="1" xfId="0" applyFont="1" applyFill="1" applyBorder="1" applyAlignment="1">
      <alignment horizontal="right" vertical="center"/>
    </xf>
    <xf numFmtId="14" fontId="24" fillId="10" borderId="1" xfId="0" applyNumberFormat="1" applyFont="1" applyFill="1" applyBorder="1" applyAlignment="1">
      <alignment horizontal="left" vertical="center"/>
    </xf>
    <xf numFmtId="178" fontId="24" fillId="10" borderId="1" xfId="0" applyNumberFormat="1" applyFont="1" applyFill="1" applyBorder="1" applyAlignment="1">
      <alignment horizontal="left" vertical="center"/>
    </xf>
    <xf numFmtId="165" fontId="24" fillId="10" borderId="1" xfId="0" applyNumberFormat="1" applyFont="1" applyFill="1" applyBorder="1" applyAlignment="1">
      <alignment vertical="center"/>
    </xf>
    <xf numFmtId="9" fontId="24" fillId="10" borderId="1" xfId="0" applyNumberFormat="1" applyFont="1" applyFill="1" applyBorder="1" applyAlignment="1">
      <alignment horizontal="center" vertical="center"/>
    </xf>
    <xf numFmtId="180" fontId="19" fillId="10" borderId="1" xfId="1" applyNumberFormat="1" applyFont="1" applyFill="1" applyBorder="1" applyAlignment="1">
      <alignment horizontal="left" vertical="center"/>
    </xf>
    <xf numFmtId="0" fontId="19" fillId="10" borderId="1" xfId="0" applyFont="1" applyFill="1" applyBorder="1" applyAlignment="1">
      <alignment horizontal="justify" vertical="center"/>
    </xf>
    <xf numFmtId="0" fontId="24" fillId="10" borderId="1" xfId="0" applyFont="1" applyFill="1" applyBorder="1"/>
    <xf numFmtId="165" fontId="24" fillId="12" borderId="1" xfId="0" applyNumberFormat="1" applyFont="1" applyFill="1" applyBorder="1" applyAlignment="1">
      <alignment horizontal="right" vertical="center"/>
    </xf>
    <xf numFmtId="0" fontId="24" fillId="12" borderId="1" xfId="0" applyFont="1" applyFill="1" applyBorder="1" applyAlignment="1">
      <alignment horizontal="right" vertical="center"/>
    </xf>
    <xf numFmtId="14" fontId="24" fillId="12" borderId="1" xfId="0" applyNumberFormat="1" applyFont="1" applyFill="1" applyBorder="1" applyAlignment="1">
      <alignment horizontal="left" vertical="center"/>
    </xf>
    <xf numFmtId="178" fontId="24" fillId="12" borderId="1" xfId="0" applyNumberFormat="1" applyFont="1" applyFill="1" applyBorder="1" applyAlignment="1">
      <alignment horizontal="left" vertical="center"/>
    </xf>
    <xf numFmtId="170" fontId="45" fillId="10" borderId="3" xfId="0" applyNumberFormat="1" applyFont="1" applyFill="1" applyBorder="1" applyAlignment="1">
      <alignment horizontal="left" vertical="center" wrapText="1"/>
    </xf>
    <xf numFmtId="0" fontId="43" fillId="10" borderId="5" xfId="12" applyFont="1" applyFill="1" applyBorder="1" applyAlignment="1">
      <alignment horizontal="left" vertical="center" wrapText="1"/>
    </xf>
    <xf numFmtId="0" fontId="19" fillId="10" borderId="1" xfId="0" applyFont="1" applyFill="1" applyBorder="1" applyAlignment="1">
      <alignment horizontal="left" vertical="center" wrapText="1"/>
    </xf>
    <xf numFmtId="44" fontId="19" fillId="10" borderId="1" xfId="1" applyNumberFormat="1" applyFont="1" applyFill="1" applyBorder="1" applyAlignment="1">
      <alignment horizontal="left" vertical="center" wrapText="1"/>
    </xf>
    <xf numFmtId="0" fontId="19" fillId="10" borderId="5" xfId="0" applyFont="1" applyFill="1" applyBorder="1" applyAlignment="1">
      <alignment horizontal="right" vertical="center" wrapText="1"/>
    </xf>
    <xf numFmtId="0" fontId="19" fillId="10" borderId="5" xfId="0" applyFont="1" applyFill="1" applyBorder="1" applyAlignment="1">
      <alignment horizontal="left" vertical="center" wrapText="1"/>
    </xf>
    <xf numFmtId="170" fontId="19" fillId="10" borderId="4" xfId="0" applyNumberFormat="1" applyFont="1" applyFill="1" applyBorder="1" applyAlignment="1">
      <alignment horizontal="left" vertical="center" wrapText="1"/>
    </xf>
    <xf numFmtId="178" fontId="19" fillId="10" borderId="4" xfId="0" applyNumberFormat="1" applyFont="1" applyFill="1" applyBorder="1" applyAlignment="1">
      <alignment horizontal="left" vertical="center" wrapText="1"/>
    </xf>
    <xf numFmtId="178" fontId="19" fillId="10" borderId="1" xfId="0" applyNumberFormat="1" applyFont="1" applyFill="1" applyBorder="1" applyAlignment="1">
      <alignment horizontal="left" vertical="center" wrapText="1"/>
    </xf>
    <xf numFmtId="3" fontId="19" fillId="10" borderId="1" xfId="0" applyNumberFormat="1" applyFont="1" applyFill="1" applyBorder="1" applyAlignment="1">
      <alignment horizontal="left" vertical="center" wrapText="1"/>
    </xf>
    <xf numFmtId="0" fontId="43" fillId="10" borderId="0" xfId="12" applyFont="1" applyFill="1"/>
    <xf numFmtId="0" fontId="43" fillId="10" borderId="5" xfId="5" applyFont="1" applyFill="1" applyBorder="1"/>
    <xf numFmtId="0" fontId="19" fillId="10" borderId="6" xfId="0" applyFont="1" applyFill="1" applyBorder="1" applyAlignment="1">
      <alignment horizontal="left" vertical="center"/>
    </xf>
    <xf numFmtId="0" fontId="43" fillId="10" borderId="5" xfId="5" applyFont="1" applyFill="1" applyBorder="1" applyAlignment="1">
      <alignment horizontal="left" vertical="center" wrapText="1"/>
    </xf>
    <xf numFmtId="170" fontId="45" fillId="10" borderId="7" xfId="0" applyNumberFormat="1" applyFont="1" applyFill="1" applyBorder="1" applyAlignment="1">
      <alignment horizontal="left" vertical="center" wrapText="1"/>
    </xf>
    <xf numFmtId="0" fontId="43" fillId="10" borderId="8" xfId="5" applyFont="1" applyFill="1" applyBorder="1"/>
    <xf numFmtId="0" fontId="19" fillId="10" borderId="8" xfId="0" applyFont="1" applyFill="1" applyBorder="1" applyAlignment="1">
      <alignment horizontal="left" vertical="center" wrapText="1"/>
    </xf>
    <xf numFmtId="0" fontId="19" fillId="10" borderId="3" xfId="0" applyFont="1" applyFill="1" applyBorder="1" applyAlignment="1">
      <alignment horizontal="left" vertical="center"/>
    </xf>
    <xf numFmtId="170" fontId="45" fillId="10" borderId="5" xfId="0" applyNumberFormat="1" applyFont="1" applyFill="1" applyBorder="1" applyAlignment="1">
      <alignment horizontal="left" vertical="center" wrapText="1"/>
    </xf>
    <xf numFmtId="0" fontId="19" fillId="10" borderId="8" xfId="0" applyFont="1" applyFill="1" applyBorder="1" applyAlignment="1">
      <alignment horizontal="right" vertical="center" wrapText="1"/>
    </xf>
    <xf numFmtId="0" fontId="19" fillId="10" borderId="9" xfId="0" applyFont="1" applyFill="1" applyBorder="1" applyAlignment="1">
      <alignment horizontal="left" vertical="center" wrapText="1"/>
    </xf>
    <xf numFmtId="0" fontId="19" fillId="10" borderId="10" xfId="0" applyFont="1" applyFill="1" applyBorder="1"/>
    <xf numFmtId="0" fontId="19" fillId="10" borderId="11" xfId="0" applyFont="1" applyFill="1" applyBorder="1" applyAlignment="1">
      <alignment wrapText="1"/>
    </xf>
    <xf numFmtId="170" fontId="19" fillId="10" borderId="12" xfId="0" applyNumberFormat="1" applyFont="1" applyFill="1" applyBorder="1" applyAlignment="1">
      <alignment horizontal="left" vertical="center" wrapText="1"/>
    </xf>
    <xf numFmtId="178" fontId="19" fillId="10" borderId="12" xfId="0" applyNumberFormat="1" applyFont="1" applyFill="1" applyBorder="1" applyAlignment="1">
      <alignment horizontal="left" vertical="center" wrapText="1"/>
    </xf>
    <xf numFmtId="178" fontId="19" fillId="10" borderId="6" xfId="0" applyNumberFormat="1" applyFont="1" applyFill="1" applyBorder="1" applyAlignment="1">
      <alignment horizontal="left" vertical="center" wrapText="1"/>
    </xf>
    <xf numFmtId="170" fontId="19" fillId="10" borderId="5" xfId="0" applyNumberFormat="1" applyFont="1" applyFill="1" applyBorder="1" applyAlignment="1">
      <alignment horizontal="left" vertical="center"/>
    </xf>
    <xf numFmtId="0" fontId="46" fillId="11" borderId="1" xfId="0" applyFont="1" applyFill="1" applyBorder="1" applyAlignment="1">
      <alignment vertical="center"/>
    </xf>
    <xf numFmtId="9" fontId="0" fillId="0" borderId="0" xfId="7" applyFont="1"/>
    <xf numFmtId="0" fontId="2" fillId="8" borderId="1" xfId="0" applyFont="1" applyFill="1" applyBorder="1" applyAlignment="1">
      <alignment horizontal="left" vertical="center" wrapText="1"/>
    </xf>
    <xf numFmtId="44" fontId="2" fillId="8" borderId="1" xfId="1" applyNumberFormat="1" applyFont="1" applyFill="1" applyBorder="1" applyAlignment="1">
      <alignment horizontal="left" vertical="center" wrapText="1"/>
    </xf>
    <xf numFmtId="169" fontId="2" fillId="8" borderId="1" xfId="0" applyNumberFormat="1" applyFont="1" applyFill="1" applyBorder="1" applyAlignment="1">
      <alignment horizontal="left" vertical="center" wrapText="1"/>
    </xf>
    <xf numFmtId="170" fontId="2" fillId="8" borderId="1" xfId="0" applyNumberFormat="1" applyFont="1" applyFill="1" applyBorder="1" applyAlignment="1">
      <alignment horizontal="left" vertical="center" wrapText="1"/>
    </xf>
    <xf numFmtId="5" fontId="2" fillId="8" borderId="1" xfId="1" applyNumberFormat="1" applyFont="1" applyFill="1" applyBorder="1" applyAlignment="1">
      <alignment horizontal="left" vertical="center" wrapText="1"/>
    </xf>
    <xf numFmtId="9" fontId="2" fillId="8" borderId="1" xfId="7" applyFont="1" applyFill="1" applyBorder="1" applyAlignment="1">
      <alignment horizontal="left" vertical="center" wrapText="1"/>
    </xf>
    <xf numFmtId="0" fontId="2" fillId="0" borderId="0" xfId="0" applyFont="1" applyAlignment="1">
      <alignment horizontal="left" vertical="center" wrapText="1"/>
    </xf>
    <xf numFmtId="0" fontId="38" fillId="6" borderId="1" xfId="0" applyFont="1" applyFill="1" applyBorder="1" applyAlignment="1">
      <alignment vertical="center"/>
    </xf>
    <xf numFmtId="44" fontId="0" fillId="6" borderId="1" xfId="0" applyNumberFormat="1" applyFill="1" applyBorder="1" applyAlignment="1">
      <alignment vertical="center"/>
    </xf>
    <xf numFmtId="0" fontId="16" fillId="0" borderId="1" xfId="5" applyBorder="1"/>
    <xf numFmtId="0" fontId="16" fillId="0" borderId="0" xfId="5"/>
    <xf numFmtId="170" fontId="0" fillId="0" borderId="3" xfId="0" applyNumberFormat="1" applyBorder="1" applyAlignment="1">
      <alignment horizontal="left" vertical="center"/>
    </xf>
    <xf numFmtId="0" fontId="42" fillId="6" borderId="1" xfId="0" applyFont="1" applyFill="1" applyBorder="1" applyAlignment="1">
      <alignment horizontal="right" vertical="center"/>
    </xf>
    <xf numFmtId="9" fontId="2" fillId="6" borderId="1" xfId="7" applyFont="1" applyFill="1" applyBorder="1" applyAlignment="1">
      <alignment vertical="center"/>
    </xf>
    <xf numFmtId="14" fontId="32" fillId="0" borderId="1" xfId="0" applyNumberFormat="1" applyFont="1" applyBorder="1" applyAlignment="1">
      <alignment horizontal="left" vertical="center"/>
    </xf>
    <xf numFmtId="0" fontId="8" fillId="0" borderId="0" xfId="0" applyFont="1"/>
    <xf numFmtId="0" fontId="32" fillId="0" borderId="0" xfId="0" applyFont="1" applyAlignment="1">
      <alignment horizontal="left"/>
    </xf>
    <xf numFmtId="0" fontId="47" fillId="8" borderId="1" xfId="0" applyFont="1" applyFill="1" applyBorder="1" applyAlignment="1">
      <alignment horizontal="left" vertical="center" wrapText="1"/>
    </xf>
    <xf numFmtId="0" fontId="41" fillId="6" borderId="1" xfId="0" applyFont="1" applyFill="1" applyBorder="1" applyAlignment="1">
      <alignment horizontal="left" vertical="center"/>
    </xf>
    <xf numFmtId="0" fontId="32" fillId="0" borderId="0" xfId="0" applyFont="1"/>
    <xf numFmtId="0" fontId="11" fillId="7" borderId="0" xfId="0" applyFont="1" applyFill="1" applyAlignment="1">
      <alignment horizontal="left"/>
    </xf>
    <xf numFmtId="0" fontId="2" fillId="5" borderId="0" xfId="0" applyFont="1" applyFill="1" applyAlignment="1">
      <alignment horizontal="right" vertical="center" wrapText="1"/>
    </xf>
    <xf numFmtId="0" fontId="2" fillId="5" borderId="2" xfId="0" applyFont="1" applyFill="1" applyBorder="1" applyAlignment="1">
      <alignment horizontal="right" vertical="center" wrapText="1"/>
    </xf>
    <xf numFmtId="0" fontId="8" fillId="7" borderId="0" xfId="0" applyFont="1" applyFill="1" applyAlignment="1">
      <alignment horizontal="left" vertical="center" wrapText="1"/>
    </xf>
    <xf numFmtId="0" fontId="8" fillId="7" borderId="2" xfId="0" applyFont="1" applyFill="1" applyBorder="1" applyAlignment="1">
      <alignment horizontal="left" vertical="center" wrapText="1"/>
    </xf>
    <xf numFmtId="0" fontId="2" fillId="3" borderId="0" xfId="0" applyFont="1" applyFill="1" applyAlignment="1">
      <alignment horizontal="right" vertical="center"/>
    </xf>
    <xf numFmtId="170" fontId="5" fillId="8" borderId="1" xfId="0" applyNumberFormat="1" applyFont="1" applyFill="1" applyBorder="1" applyAlignment="1">
      <alignment horizontal="center" vertical="center" wrapText="1"/>
    </xf>
    <xf numFmtId="0" fontId="2" fillId="4" borderId="0" xfId="0" applyFont="1" applyFill="1" applyAlignment="1">
      <alignment horizontal="right" vertical="center"/>
    </xf>
    <xf numFmtId="0" fontId="0" fillId="0" borderId="0" xfId="0" applyAlignment="1">
      <alignment horizontal="left" vertical="center"/>
    </xf>
    <xf numFmtId="170" fontId="5" fillId="8" borderId="0" xfId="0" applyNumberFormat="1" applyFont="1" applyFill="1" applyAlignment="1">
      <alignment horizontal="center" vertical="center" wrapText="1"/>
    </xf>
    <xf numFmtId="170" fontId="5" fillId="8" borderId="1" xfId="0" applyNumberFormat="1" applyFont="1" applyFill="1" applyBorder="1" applyAlignment="1">
      <alignment vertical="center" wrapText="1"/>
    </xf>
    <xf numFmtId="0" fontId="2" fillId="3" borderId="0" xfId="0" applyFont="1" applyFill="1" applyAlignment="1">
      <alignment vertical="center"/>
    </xf>
    <xf numFmtId="0" fontId="11" fillId="7" borderId="0" xfId="0" applyFont="1" applyFill="1"/>
    <xf numFmtId="0" fontId="2" fillId="4" borderId="0" xfId="0" applyFont="1" applyFill="1" applyAlignment="1">
      <alignment vertical="center"/>
    </xf>
    <xf numFmtId="0" fontId="0" fillId="0" borderId="0" xfId="0" applyAlignment="1">
      <alignment vertical="center"/>
    </xf>
    <xf numFmtId="0" fontId="2" fillId="5" borderId="0" xfId="0" applyFont="1" applyFill="1" applyAlignment="1">
      <alignment vertical="center" wrapText="1"/>
    </xf>
    <xf numFmtId="0" fontId="2" fillId="5" borderId="2" xfId="0" applyFont="1" applyFill="1" applyBorder="1" applyAlignment="1">
      <alignment vertical="center" wrapText="1"/>
    </xf>
    <xf numFmtId="0" fontId="8" fillId="7" borderId="0" xfId="0" applyFont="1" applyFill="1" applyAlignment="1">
      <alignment vertical="center" wrapText="1"/>
    </xf>
    <xf numFmtId="0" fontId="8" fillId="7" borderId="2" xfId="0" applyFont="1" applyFill="1" applyBorder="1" applyAlignment="1">
      <alignment vertical="center" wrapText="1"/>
    </xf>
    <xf numFmtId="0" fontId="0" fillId="0" borderId="1" xfId="0" applyFill="1" applyBorder="1" applyAlignment="1">
      <alignment horizontal="left" vertical="center"/>
    </xf>
  </cellXfs>
  <cellStyles count="13">
    <cellStyle name="Hipervínculo" xfId="5" builtinId="8"/>
    <cellStyle name="Hyperlink" xfId="12" xr:uid="{EEF6A60D-16F3-45A2-AA2E-71F1853B1B71}"/>
    <cellStyle name="Millares" xfId="4" builtinId="3"/>
    <cellStyle name="Millares [0] 2" xfId="11" xr:uid="{58FA1425-4623-4B5D-A768-AE5C811F31FC}"/>
    <cellStyle name="Moneda" xfId="1" builtinId="4"/>
    <cellStyle name="Moneda [0]" xfId="6" builtinId="7"/>
    <cellStyle name="Moneda 10" xfId="10" xr:uid="{6A70BC90-2E66-4330-91CD-B61612DCCB2B}"/>
    <cellStyle name="Normal" xfId="0" builtinId="0"/>
    <cellStyle name="Normal 2" xfId="2" xr:uid="{00000000-0005-0000-0000-000003000000}"/>
    <cellStyle name="Normal 3" xfId="3" xr:uid="{00000000-0005-0000-0000-000004000000}"/>
    <cellStyle name="Normal 4" xfId="8" xr:uid="{67925C54-F6B0-4C94-B25F-6A6C61A8F1A3}"/>
    <cellStyle name="Normal 5" xfId="9" xr:uid="{7462FE0F-2108-4320-808A-599C66EAC464}"/>
    <cellStyle name="Porcentaje" xfId="7" builtinId="5"/>
  </cellStyles>
  <dxfs count="20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60960</xdr:colOff>
      <xdr:row>1</xdr:row>
      <xdr:rowOff>60960</xdr:rowOff>
    </xdr:from>
    <xdr:to>
      <xdr:col>26</xdr:col>
      <xdr:colOff>670560</xdr:colOff>
      <xdr:row>2</xdr:row>
      <xdr:rowOff>148590</xdr:rowOff>
    </xdr:to>
    <xdr:sp macro="" textlink="">
      <xdr:nvSpPr>
        <xdr:cNvPr id="2" name="Llamada rectangular redondeada 3">
          <a:extLst>
            <a:ext uri="{FF2B5EF4-FFF2-40B4-BE49-F238E27FC236}">
              <a16:creationId xmlns:a16="http://schemas.microsoft.com/office/drawing/2014/main" id="{73A8B5D9-1E14-4BB4-91B8-583159C6D372}"/>
            </a:ext>
          </a:extLst>
        </xdr:cNvPr>
        <xdr:cNvSpPr/>
      </xdr:nvSpPr>
      <xdr:spPr>
        <a:xfrm>
          <a:off x="31188660" y="24384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27</xdr:col>
      <xdr:colOff>49530</xdr:colOff>
      <xdr:row>1</xdr:row>
      <xdr:rowOff>64770</xdr:rowOff>
    </xdr:from>
    <xdr:to>
      <xdr:col>27</xdr:col>
      <xdr:colOff>659130</xdr:colOff>
      <xdr:row>2</xdr:row>
      <xdr:rowOff>152400</xdr:rowOff>
    </xdr:to>
    <xdr:sp macro="" textlink="">
      <xdr:nvSpPr>
        <xdr:cNvPr id="3" name="Llamada rectangular redondeada 4">
          <a:extLst>
            <a:ext uri="{FF2B5EF4-FFF2-40B4-BE49-F238E27FC236}">
              <a16:creationId xmlns:a16="http://schemas.microsoft.com/office/drawing/2014/main" id="{3482BFEE-63AB-4A8F-B821-9DFEDF587E51}"/>
            </a:ext>
          </a:extLst>
        </xdr:cNvPr>
        <xdr:cNvSpPr/>
      </xdr:nvSpPr>
      <xdr:spPr>
        <a:xfrm>
          <a:off x="31969710" y="24765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28</xdr:col>
      <xdr:colOff>182880</xdr:colOff>
      <xdr:row>1</xdr:row>
      <xdr:rowOff>41910</xdr:rowOff>
    </xdr:from>
    <xdr:to>
      <xdr:col>28</xdr:col>
      <xdr:colOff>792480</xdr:colOff>
      <xdr:row>2</xdr:row>
      <xdr:rowOff>129540</xdr:rowOff>
    </xdr:to>
    <xdr:sp macro="" textlink="">
      <xdr:nvSpPr>
        <xdr:cNvPr id="4" name="Llamada rectangular redondeada 6">
          <a:extLst>
            <a:ext uri="{FF2B5EF4-FFF2-40B4-BE49-F238E27FC236}">
              <a16:creationId xmlns:a16="http://schemas.microsoft.com/office/drawing/2014/main" id="{7452E162-4649-4565-9AA9-96B88D8F5729}"/>
            </a:ext>
          </a:extLst>
        </xdr:cNvPr>
        <xdr:cNvSpPr/>
      </xdr:nvSpPr>
      <xdr:spPr>
        <a:xfrm>
          <a:off x="32895540" y="22479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29</xdr:col>
      <xdr:colOff>499109</xdr:colOff>
      <xdr:row>0</xdr:row>
      <xdr:rowOff>49530</xdr:rowOff>
    </xdr:from>
    <xdr:to>
      <xdr:col>31</xdr:col>
      <xdr:colOff>57149</xdr:colOff>
      <xdr:row>1</xdr:row>
      <xdr:rowOff>144780</xdr:rowOff>
    </xdr:to>
    <xdr:sp macro="" textlink="">
      <xdr:nvSpPr>
        <xdr:cNvPr id="5" name="Llamada rectangular redondeada 8">
          <a:extLst>
            <a:ext uri="{FF2B5EF4-FFF2-40B4-BE49-F238E27FC236}">
              <a16:creationId xmlns:a16="http://schemas.microsoft.com/office/drawing/2014/main" id="{39A1A402-995F-4994-B72A-BFC04192D705}"/>
            </a:ext>
          </a:extLst>
        </xdr:cNvPr>
        <xdr:cNvSpPr/>
      </xdr:nvSpPr>
      <xdr:spPr>
        <a:xfrm>
          <a:off x="34232849" y="49530"/>
          <a:ext cx="75438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19</xdr:col>
      <xdr:colOff>304800</xdr:colOff>
      <xdr:row>1</xdr:row>
      <xdr:rowOff>34290</xdr:rowOff>
    </xdr:from>
    <xdr:to>
      <xdr:col>19</xdr:col>
      <xdr:colOff>914400</xdr:colOff>
      <xdr:row>2</xdr:row>
      <xdr:rowOff>121920</xdr:rowOff>
    </xdr:to>
    <xdr:sp macro="" textlink="">
      <xdr:nvSpPr>
        <xdr:cNvPr id="6" name="Llamada rectangular redondeada 3">
          <a:extLst>
            <a:ext uri="{FF2B5EF4-FFF2-40B4-BE49-F238E27FC236}">
              <a16:creationId xmlns:a16="http://schemas.microsoft.com/office/drawing/2014/main" id="{F0D29D40-355D-44CD-8CE7-93C6E2E99ABA}"/>
            </a:ext>
          </a:extLst>
        </xdr:cNvPr>
        <xdr:cNvSpPr/>
      </xdr:nvSpPr>
      <xdr:spPr>
        <a:xfrm>
          <a:off x="22639020" y="21717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INA\OneDrive\Documentos\2023\F20%202023\FEBRERO\FCS.xlsx" TargetMode="External"/><Relationship Id="rId1" Type="http://schemas.openxmlformats.org/officeDocument/2006/relationships/externalLinkPath" Target="/Users/LAINA/OneDrive/Documentos/2023/F20%202023/FEBRERO/FCS.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LAINA\OneDrive\Documentos\2023\F20%202023\FEBRERO\VAD-CONT.xlsx" TargetMode="External"/><Relationship Id="rId1" Type="http://schemas.openxmlformats.org/officeDocument/2006/relationships/externalLinkPath" Target="/Users/LAINA/OneDrive/Documentos/2023/F20%202023/FEBRERO/VAD-CONT.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LAINA\OneDrive\Documentos\2023\F20%202023\FEBRERO\VAD-ADM.xlsx" TargetMode="External"/><Relationship Id="rId1" Type="http://schemas.openxmlformats.org/officeDocument/2006/relationships/externalLinkPath" Target="/Users/LAINA/OneDrive/Documentos/2023/F20%202023/FEBRERO/VAD-ADM.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LAINA\OneDrive\Documentos\2023\F20%202023\FEBRERO\DAD.xlsx" TargetMode="External"/><Relationship Id="rId1" Type="http://schemas.openxmlformats.org/officeDocument/2006/relationships/externalLinkPath" Target="/Users/LAINA/OneDrive/Documentos/2023/F20%202023/FEBRERO/DA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AINA\OneDrive\Documentos\2023\F20%202023\FEBRERO\FCE.xlsx" TargetMode="External"/><Relationship Id="rId1" Type="http://schemas.openxmlformats.org/officeDocument/2006/relationships/externalLinkPath" Target="/Users/LAINA/OneDrive/Documentos/2023/F20%202023/FEBRERO/FC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AINA\OneDrive\Documentos\2023\F20%202023\FEBRERO\FIN.xlsx" TargetMode="External"/><Relationship Id="rId1" Type="http://schemas.openxmlformats.org/officeDocument/2006/relationships/externalLinkPath" Target="/Users/LAINA/OneDrive/Documentos/2023/F20%202023/FEBRERO/FI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AINA\OneDrive\Documentos\2023\F20%202023\FEBRERO\FEE.xlsx" TargetMode="External"/><Relationship Id="rId1" Type="http://schemas.openxmlformats.org/officeDocument/2006/relationships/externalLinkPath" Target="/Users/LAINA/OneDrive/Documentos/2023/F20%202023/FEBRERO/FE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LAINA\OneDrive\Documentos\2023\F20%202023\FEBRERO\FCB.xlsx" TargetMode="External"/><Relationship Id="rId1" Type="http://schemas.openxmlformats.org/officeDocument/2006/relationships/externalLinkPath" Target="/Users/LAINA/OneDrive/Documentos/2023/F20%202023/FEBRERO/FCB.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LAINA\OneDrive\Documentos\2023\F20%202023\FEBRERO\CREO.xlsx" TargetMode="External"/><Relationship Id="rId1" Type="http://schemas.openxmlformats.org/officeDocument/2006/relationships/externalLinkPath" Target="/Users/LAINA/OneDrive/Documentos/2023/F20%202023/FEBRERO/CRE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LAINA\OneDrive\Documentos\2023\F20%202023\FEBRERO\CPF.xlsx" TargetMode="External"/><Relationship Id="rId1" Type="http://schemas.openxmlformats.org/officeDocument/2006/relationships/externalLinkPath" Target="/Users/LAINA/OneDrive/Documentos/2023/F20%202023/FEBRERO/CPF.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LAINA\OneDrive\Documentos\2023\F20%202023\FEBRERO\VAC.xlsx" TargetMode="External"/><Relationship Id="rId1" Type="http://schemas.openxmlformats.org/officeDocument/2006/relationships/externalLinkPath" Target="/Users/LAINA/OneDrive/Documentos/2023/F20%202023/FEBRERO/VAC.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LAINA\OneDrive\Documentos\2023\F20%202023\FEBRERO\VIN.xlsx" TargetMode="External"/><Relationship Id="rId1" Type="http://schemas.openxmlformats.org/officeDocument/2006/relationships/externalLinkPath" Target="/Users/LAINA/OneDrive/Documentos/2023/F20%202023/FEBRERO/V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
      <sheetName val="PAGOS"/>
      <sheetName val="Datos"/>
    </sheetNames>
    <sheetDataSet>
      <sheetData sheetId="0" refreshError="1"/>
      <sheetData sheetId="1" refreshError="1"/>
      <sheetData sheetId="2" refreshError="1"/>
      <sheetData sheetId="3">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refreshError="1"/>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refreshError="1"/>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listado de contratos FEE"/>
      <sheetName val="Datos"/>
    </sheetNames>
    <sheetDataSet>
      <sheetData sheetId="0" refreshError="1"/>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Austeridad en la Contratación"/>
      <sheetName val="Datos"/>
    </sheetNames>
    <sheetDataSet>
      <sheetData sheetId="0"/>
      <sheetData sheetId="1"/>
      <sheetData sheetId="2">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Austeridad en la Contratación"/>
      <sheetName val="Datos"/>
    </sheetNames>
    <sheetDataSet>
      <sheetData sheetId="0"/>
      <sheetData sheetId="1"/>
      <sheetData sheetId="2">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Austeridad en la Contratación"/>
      <sheetName val="Datos"/>
    </sheetNames>
    <sheetDataSet>
      <sheetData sheetId="0"/>
      <sheetData sheetId="1"/>
      <sheetData sheetId="2">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3955937&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community.secop.gov.co/Public/Tendering/OpportunityDetail/Index?noticeUID=CO1.NTC.3855728&amp;isFromPublicArea=True&amp;isModal=true&amp;asPopupView=true"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3983228&amp;isFromPublicArea=True&amp;isModal=False" TargetMode="External"/><Relationship Id="rId18" Type="http://schemas.openxmlformats.org/officeDocument/2006/relationships/hyperlink" Target="https://community.secop.gov.co/Public/Tendering/OpportunityDetail/Index?noticeUID=CO1.NTC.4004292&amp;isFromPublicArea=True&amp;isModal=False" TargetMode="External"/><Relationship Id="rId26" Type="http://schemas.openxmlformats.org/officeDocument/2006/relationships/hyperlink" Target="https://community.secop.gov.co/Public/Tendering/OpportunityDetail/Index?noticeUID=CO1.NTC.4072100&amp;isFromPublicArea=True&amp;isModal=False" TargetMode="External"/><Relationship Id="rId39" Type="http://schemas.openxmlformats.org/officeDocument/2006/relationships/hyperlink" Target="https://community.secop.gov.co/Public/Tendering/OpportunityDetail/Index?noticeUID=CO1.NTC.4062065&amp;isFromPublicArea=True&amp;isModal=False" TargetMode="External"/><Relationship Id="rId21" Type="http://schemas.openxmlformats.org/officeDocument/2006/relationships/hyperlink" Target="https://community.secop.gov.co/Public/Tendering/OpportunityDetail/Index?noticeUID=CO1.NTC.4013673&amp;isFromPublicArea=True&amp;isModal=False" TargetMode="External"/><Relationship Id="rId34" Type="http://schemas.openxmlformats.org/officeDocument/2006/relationships/hyperlink" Target="https://community.secop.gov.co/Public/Tendering/OpportunityDetail/Index?noticeUID=CO1.NTC.4062111&amp;isFromPublicArea=True&amp;isModal=False" TargetMode="External"/><Relationship Id="rId42" Type="http://schemas.openxmlformats.org/officeDocument/2006/relationships/hyperlink" Target="https://community.secop.gov.co/Public/Tendering/OpportunityDetail/Index?noticeUID=CO1.NTC.4094544&amp;isFromPublicArea=True&amp;isModal=False" TargetMode="External"/><Relationship Id="rId7" Type="http://schemas.openxmlformats.org/officeDocument/2006/relationships/hyperlink" Target="https://community.secop.gov.co/Public/Tendering/OpportunityDetail/Index?noticeUID=CO1.NTC.3995940&amp;isFromPublicArea=True&amp;isModal=False" TargetMode="External"/><Relationship Id="rId2" Type="http://schemas.openxmlformats.org/officeDocument/2006/relationships/hyperlink" Target="https://community.secop.gov.co/Public/Tendering/OpportunityDetail/Index?noticeUID=CO1.NTC.3995949&amp;isFromPublicArea=True&amp;isModal=False" TargetMode="External"/><Relationship Id="rId16" Type="http://schemas.openxmlformats.org/officeDocument/2006/relationships/hyperlink" Target="https://community.secop.gov.co/Public/Tendering/OpportunityDetail/Index?noticeUID=CO1.NTC.4004288&amp;isFromPublicArea=True&amp;isModal=False" TargetMode="External"/><Relationship Id="rId20" Type="http://schemas.openxmlformats.org/officeDocument/2006/relationships/hyperlink" Target="https://community.secop.gov.co/Public/Tendering/OpportunityDetail/Index?noticeUID=CO1.NTC.4005290&amp;isFromPublicArea=True&amp;isModal=False" TargetMode="External"/><Relationship Id="rId29" Type="http://schemas.openxmlformats.org/officeDocument/2006/relationships/hyperlink" Target="https://community.secop.gov.co/Public/Tendering/ContractNoticePhases/View?PPI=CO1.PPI.23080568&amp;isFromPublicArea=True&amp;isModal=False" TargetMode="External"/><Relationship Id="rId41" Type="http://schemas.openxmlformats.org/officeDocument/2006/relationships/hyperlink" Target="https://community.secop.gov.co/Public/Tendering/OpportunityDetail/Index?noticeUID=CO1.NTC.4094543&amp;isFromPublicArea=True&amp;isModal=False" TargetMode="External"/><Relationship Id="rId1" Type="http://schemas.openxmlformats.org/officeDocument/2006/relationships/hyperlink" Target="https://community.secop.gov.co/Public/Tendering/OpportunityDetail/Index?noticeUID=CO1.NTC.3995954&amp;isFromPublicArea=True&amp;isModal=False" TargetMode="External"/><Relationship Id="rId6" Type="http://schemas.openxmlformats.org/officeDocument/2006/relationships/hyperlink" Target="https://community.secop.gov.co/Public/Tendering/OpportunityDetail/Index?noticeUID=CO1.NTC.3995943&amp;isFromPublicArea=True&amp;isModal=False" TargetMode="External"/><Relationship Id="rId11" Type="http://schemas.openxmlformats.org/officeDocument/2006/relationships/hyperlink" Target="https://community.secop.gov.co/Public/Tendering/OpportunityDetail/Index?noticeUID=CO1.NTC.3983226&amp;isFromPublicArea=True&amp;isModal=False" TargetMode="External"/><Relationship Id="rId24" Type="http://schemas.openxmlformats.org/officeDocument/2006/relationships/hyperlink" Target="https://community.secop.gov.co/Public/Tendering/OpportunityDetail/Index?noticeUID=CO1.NTC.4034227&amp;isFromPublicArea=True&amp;isModal=False" TargetMode="External"/><Relationship Id="rId32" Type="http://schemas.openxmlformats.org/officeDocument/2006/relationships/hyperlink" Target="https://community.secop.gov.co/Public/Tendering/OpportunityDetail/Index?noticeUID=CO1.NTC.4061974&amp;isFromPublicArea=True&amp;isModal=False" TargetMode="External"/><Relationship Id="rId37" Type="http://schemas.openxmlformats.org/officeDocument/2006/relationships/hyperlink" Target="https://community.secop.gov.co/Public/Tendering/OpportunityDetail/Index?noticeUID=CO1.NTC.4061973&amp;isFromPublicArea=True&amp;isModal=False" TargetMode="External"/><Relationship Id="rId40" Type="http://schemas.openxmlformats.org/officeDocument/2006/relationships/hyperlink" Target="https://community.secop.gov.co/Public/Tendering/OpportunityDetail/Index?noticeUID=CO1.NTC.4094363&amp;isFromPublicArea=True&amp;isModal=False" TargetMode="External"/><Relationship Id="rId5" Type="http://schemas.openxmlformats.org/officeDocument/2006/relationships/hyperlink" Target="https://community.secop.gov.co/Public/Tendering/OpportunityDetail/Index?noticeUID=CO1.NTC.3995946&amp;isFromPublicArea=True&amp;isModal=False" TargetMode="External"/><Relationship Id="rId15" Type="http://schemas.openxmlformats.org/officeDocument/2006/relationships/hyperlink" Target="https://community.secop.gov.co/Public/Tendering/OpportunityDetail/Index?noticeUID=CO1.NTC.4004089&amp;isFromPublicArea=True&amp;isModal=False" TargetMode="External"/><Relationship Id="rId23" Type="http://schemas.openxmlformats.org/officeDocument/2006/relationships/hyperlink" Target="https://community.secop.gov.co/Public/Tendering/OpportunityDetail/Index?noticeUID=CO1.NTC.4013220&amp;isFromPublicArea=True&amp;isModal=False" TargetMode="External"/><Relationship Id="rId28" Type="http://schemas.openxmlformats.org/officeDocument/2006/relationships/hyperlink" Target="https://community.secop.gov.co/Public/Tendering/OpportunityDetail/Index?noticeUID=CO1.NTC.3996228&amp;isFromPublicArea=True&amp;isModal=False" TargetMode="External"/><Relationship Id="rId36" Type="http://schemas.openxmlformats.org/officeDocument/2006/relationships/hyperlink" Target="https://community.secop.gov.co/Public/Tendering/OpportunityDetail/Index?noticeUID=CO1.NTC.4061966&amp;isFromPublicArea=True&amp;isModal=False" TargetMode="External"/><Relationship Id="rId10" Type="http://schemas.openxmlformats.org/officeDocument/2006/relationships/hyperlink" Target="https://community.secop.gov.co/Public/Tendering/OpportunityDetail/Index?noticeUID=CO1.NTC.3983232&amp;isFromPublicArea=True&amp;isModal=False" TargetMode="External"/><Relationship Id="rId19" Type="http://schemas.openxmlformats.org/officeDocument/2006/relationships/hyperlink" Target="https://community.secop.gov.co/Public/Tendering/OpportunityDetail/Index?noticeUID=CO1.NTC.4004742&amp;isFromPublicArea=True&amp;isModal=False" TargetMode="External"/><Relationship Id="rId31" Type="http://schemas.openxmlformats.org/officeDocument/2006/relationships/hyperlink" Target="https://community.secop.gov.co/Public/Tendering/ContractNoticePhases/View?PPI=CO1.PPI.23078532&amp;isFromPublicArea=True&amp;isModal=False" TargetMode="External"/><Relationship Id="rId44" Type="http://schemas.openxmlformats.org/officeDocument/2006/relationships/hyperlink" Target="https://community.secop.gov.co/Public/Tendering/OpportunityDetail/Index?noticeUID=CO1.NTC.3685019&amp;isFromPublicArea=True&amp;isModal=False" TargetMode="External"/><Relationship Id="rId4" Type="http://schemas.openxmlformats.org/officeDocument/2006/relationships/hyperlink" Target="https://community.secop.gov.co/Public/Tendering/OpportunityDetail/Index?noticeUID=CO1.NTC.3995948&amp;isFromPublicArea=True&amp;isModal=False" TargetMode="External"/><Relationship Id="rId9" Type="http://schemas.openxmlformats.org/officeDocument/2006/relationships/hyperlink" Target="https://community.secop.gov.co/Public/Tendering/OpportunityDetail/Index?noticeUID=CO1.NTC.3995936&amp;isFromPublicArea=True&amp;isModal=False" TargetMode="External"/><Relationship Id="rId14" Type="http://schemas.openxmlformats.org/officeDocument/2006/relationships/hyperlink" Target="https://community.secop.gov.co/Public/Tendering/OpportunityDetail/Index?noticeUID=CO1.NTC.4004806&amp;isFromPublicArea=True&amp;isModal=False" TargetMode="External"/><Relationship Id="rId22" Type="http://schemas.openxmlformats.org/officeDocument/2006/relationships/hyperlink" Target="https://community.secop.gov.co/Public/Tendering/OpportunityDetail/Index?noticeUID=CO1.NTC.4013191&amp;isFromPublicArea=True&amp;isModal=False" TargetMode="External"/><Relationship Id="rId27" Type="http://schemas.openxmlformats.org/officeDocument/2006/relationships/hyperlink" Target="https://community.secop.gov.co/Public/Tendering/OpportunityDetail/Index?noticeUID=CO1.NTC.4070089&amp;isFromPublicArea=True&amp;isModal=False" TargetMode="External"/><Relationship Id="rId30" Type="http://schemas.openxmlformats.org/officeDocument/2006/relationships/hyperlink" Target="https://www.secop.gov.co/CO1BusinessLine/Tendering/ProcedureEdit/View?docUniqueIdentifier=CO1.REQ.4156581&amp;prevCtxUrl=https%3a%2f%2fwww.secop.gov.co%2fCO1BusinessLine%2fTendering%2fBuyerDossierWorkspace%2fIndex%3fallWords2Search%3dOPSP-VEX-407-2023%26createDateFrom%3d03%2f09%2f2022+16%3a27%3a29%26createDateTo%3d03%2f03%2f2023+16%3a27%3a29%26filteringState%3d1%26sortingState%3dLastModifiedDESC%26showAdvan" TargetMode="External"/><Relationship Id="rId35" Type="http://schemas.openxmlformats.org/officeDocument/2006/relationships/hyperlink" Target="https://community.secop.gov.co/Public/Tendering/OpportunityDetail/Index?noticeUID=CO1.NTC.4062050&amp;isFromPublicArea=True&amp;isModal=False" TargetMode="External"/><Relationship Id="rId43" Type="http://schemas.openxmlformats.org/officeDocument/2006/relationships/hyperlink" Target="https://community.secop.gov.co/Public/Tendering/OpportunityDetail/Index?noticeUID=CO1.NTC.4094544&amp;isFromPublicArea=True&amp;isModal=False" TargetMode="External"/><Relationship Id="rId8" Type="http://schemas.openxmlformats.org/officeDocument/2006/relationships/hyperlink" Target="https://community.secop.gov.co/Public/Tendering/OpportunityDetail/Index?noticeUID=CO1.NTC.3995952&amp;isFromPublicArea=True&amp;isModal=False" TargetMode="External"/><Relationship Id="rId3" Type="http://schemas.openxmlformats.org/officeDocument/2006/relationships/hyperlink" Target="https://community.secop.gov.co/Public/Tendering/OpportunityDetail/Index?noticeUID=CO1.NTC.3996035&amp;isFromPublicArea=True&amp;isModal=False" TargetMode="External"/><Relationship Id="rId12" Type="http://schemas.openxmlformats.org/officeDocument/2006/relationships/hyperlink" Target="https://community.secop.gov.co/Public/Tendering/OpportunityDetail/Index?noticeUID=CO1.NTC.3983521&amp;isFromPublicArea=True&amp;isModal=False" TargetMode="External"/><Relationship Id="rId17" Type="http://schemas.openxmlformats.org/officeDocument/2006/relationships/hyperlink" Target="https://community.secop.gov.co/Public/Tendering/OpportunityDetail/Index?noticeUID=CO1.NTC.4004289&amp;isFromPublicArea=True&amp;isModal=False" TargetMode="External"/><Relationship Id="rId25" Type="http://schemas.openxmlformats.org/officeDocument/2006/relationships/hyperlink" Target="https://community.secop.gov.co/Public/Tendering/OpportunityDetail/Index?noticeUID=CO1.NTC.4034414&amp;isFromPublicArea=True&amp;isModal=False" TargetMode="External"/><Relationship Id="rId33" Type="http://schemas.openxmlformats.org/officeDocument/2006/relationships/hyperlink" Target="https://community.secop.gov.co/Public/Tendering/OpportunityDetail/Index?noticeUID=CO1.NTC.4062030&amp;isFromPublicArea=True&amp;isModal=False" TargetMode="External"/><Relationship Id="rId38" Type="http://schemas.openxmlformats.org/officeDocument/2006/relationships/hyperlink" Target="https://community.secop.gov.co/Public/Tendering/OpportunityDetail/Index?noticeUID=CO1.NTC.4013544&amp;isFromPublicArea=True&amp;isModal=Fals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117396&amp;isFromPublicArea=True&amp;isModal=False" TargetMode="External"/><Relationship Id="rId13" Type="http://schemas.openxmlformats.org/officeDocument/2006/relationships/hyperlink" Target="https://community.secop.gov.co/Public/Tendering/ContractNoticePhases/View?PPI=CO1.PPI.23132207&amp;isFromPublicArea=True&amp;isModal=False" TargetMode="External"/><Relationship Id="rId18" Type="http://schemas.openxmlformats.org/officeDocument/2006/relationships/hyperlink" Target="https://community.secop.gov.co/Public/Tendering/ContractNoticePhases/View?PPI=CO1.PPI.23303011&amp;isFromPublicArea=True&amp;isModal=False" TargetMode="External"/><Relationship Id="rId26" Type="http://schemas.openxmlformats.org/officeDocument/2006/relationships/hyperlink" Target="https://community.secop.gov.co/Public/Tendering/ContractNoticePhases/View?PPI=CO1.PPI.23320200&amp;isFromPublicArea=True&amp;isModal=False" TargetMode="External"/><Relationship Id="rId3" Type="http://schemas.openxmlformats.org/officeDocument/2006/relationships/hyperlink" Target="https://community.secop.gov.co/Public/Tendering/ContractNoticePhases/View?PPI=CO1.PPI.23241947&amp;isFromPublicArea=True&amp;isModal=False" TargetMode="External"/><Relationship Id="rId21" Type="http://schemas.openxmlformats.org/officeDocument/2006/relationships/hyperlink" Target="https://community.secop.gov.co/Public/Tendering/ContractNoticePhases/View?PPI=CO1.PPI.23074259&amp;isFromPublicArea=True&amp;isModal=False" TargetMode="External"/><Relationship Id="rId7" Type="http://schemas.openxmlformats.org/officeDocument/2006/relationships/hyperlink" Target="https://community.secop.gov.co/Public/Tendering/ContractNoticePhases/View?PPI=CO1.PPI.23417374&amp;isFromPublicArea=True&amp;isModal=False" TargetMode="External"/><Relationship Id="rId12" Type="http://schemas.openxmlformats.org/officeDocument/2006/relationships/hyperlink" Target="https://community.secop.gov.co/Public/Tendering/ContractNoticePhases/View?PPI=CO1.PPI.23104929&amp;isFromPublicArea=True&amp;isModal=False" TargetMode="External"/><Relationship Id="rId17" Type="http://schemas.openxmlformats.org/officeDocument/2006/relationships/hyperlink" Target="https://community.secop.gov.co/Public/Tendering/ContractNoticePhases/View?PPI=CO1.PPI.23232868&amp;isFromPublicArea=True&amp;isModal=False" TargetMode="External"/><Relationship Id="rId25" Type="http://schemas.openxmlformats.org/officeDocument/2006/relationships/hyperlink" Target="https://community.secop.gov.co/Public/Tendering/ContractNoticePhases/View?PPI=CO1.PPI.23296734&amp;isFromPublicArea=True&amp;isModal=False" TargetMode="External"/><Relationship Id="rId2" Type="http://schemas.openxmlformats.org/officeDocument/2006/relationships/hyperlink" Target="https://community.secop.gov.co/Public/Tendering/ContractNoticePhases/View?PPI=CO1.PPI.22899277&amp;isFromPublicArea=True&amp;isModal=False" TargetMode="External"/><Relationship Id="rId16" Type="http://schemas.openxmlformats.org/officeDocument/2006/relationships/hyperlink" Target="https://community.secop.gov.co/Public/Tendering/ContractNoticePhases/View?PPI=CO1.PPI.23219469&amp;isFromPublicArea=True&amp;isModal=False" TargetMode="External"/><Relationship Id="rId20" Type="http://schemas.openxmlformats.org/officeDocument/2006/relationships/hyperlink" Target="https://community.secop.gov.co/Public/Tendering/ContractNoticePhases/View?PPI=CO1.PPI.23551800&amp;isFromPublicArea=True&amp;isModal=False" TargetMode="External"/><Relationship Id="rId29" Type="http://schemas.openxmlformats.org/officeDocument/2006/relationships/hyperlink" Target="https://community.secop.gov.co/Public/Tendering/ContractNoticePhases/View?PPI=CO1.PPI.23486029&amp;isFromPublicArea=True&amp;isModal=False" TargetMode="External"/><Relationship Id="rId1" Type="http://schemas.openxmlformats.org/officeDocument/2006/relationships/hyperlink" Target="https://community.secop.gov.co/Public/Tendering/ContractNoticePhases/View?PPI=CO1.PPI.22821578&amp;isFromPublicArea=True&amp;isModal=False" TargetMode="External"/><Relationship Id="rId6" Type="http://schemas.openxmlformats.org/officeDocument/2006/relationships/hyperlink" Target="https://community.secop.gov.co/Public/Tendering/ContractNoticePhases/View?PPI=CO1.PPI.23318036&amp;isFromPublicArea=True&amp;isModal=False" TargetMode="External"/><Relationship Id="rId11" Type="http://schemas.openxmlformats.org/officeDocument/2006/relationships/hyperlink" Target="https://community.secop.gov.co/Public/Tendering/ContractNoticePhases/View?PPI=CO1.PPI.23259388&amp;isFromPublicArea=True&amp;isModal=False" TargetMode="External"/><Relationship Id="rId24" Type="http://schemas.openxmlformats.org/officeDocument/2006/relationships/hyperlink" Target="https://community.secop.gov.co/Public/Tendering/ContractNoticePhases/View?PPI=CO1.PPI.23553474&amp;isFromPublicArea=True&amp;isModal=False" TargetMode="External"/><Relationship Id="rId5" Type="http://schemas.openxmlformats.org/officeDocument/2006/relationships/hyperlink" Target="https://community.secop.gov.co/Public/Tendering/ContractNoticePhases/View?PPI=CO1.PPI.23299788&amp;isFromPublicArea=True&amp;isModal=False" TargetMode="External"/><Relationship Id="rId15" Type="http://schemas.openxmlformats.org/officeDocument/2006/relationships/hyperlink" Target="https://community.secop.gov.co/Public/Tendering/ContractNoticePhases/View?PPI=CO1.PPI.23205381&amp;isFromPublicArea=True&amp;isModal=False" TargetMode="External"/><Relationship Id="rId23" Type="http://schemas.openxmlformats.org/officeDocument/2006/relationships/hyperlink" Target="https://community.secop.gov.co/Public/Tendering/ContractNoticePhases/View?PPI=CO1.PPI.23541002&amp;isFromPublicArea=True&amp;isModal=False" TargetMode="External"/><Relationship Id="rId28" Type="http://schemas.openxmlformats.org/officeDocument/2006/relationships/hyperlink" Target="https://community.secop.gov.co/Public/Tendering/ContractNoticePhases/View?PPI=CO1.PPI.23482605&amp;isFromPublicArea=True&amp;isModal=False" TargetMode="External"/><Relationship Id="rId10" Type="http://schemas.openxmlformats.org/officeDocument/2006/relationships/hyperlink" Target="https://community.secop.gov.co/Public/Tendering/ContractNoticePhases/View?PPI=CO1.PPI.23429520&amp;isFromPublicArea=True&amp;isModal=False" TargetMode="External"/><Relationship Id="rId19" Type="http://schemas.openxmlformats.org/officeDocument/2006/relationships/hyperlink" Target="https://community.secop.gov.co/Public/Tendering/ContractNoticePhases/View?PPI=CO1.PPI.23487381&amp;isFromPublicArea=True&amp;isModal=False" TargetMode="External"/><Relationship Id="rId31" Type="http://schemas.openxmlformats.org/officeDocument/2006/relationships/hyperlink" Target="https://community.secop.gov.co/Public/Tendering/ContractNoticePhases/View?PPI=CO1.PPI.23487353&amp;isFromPublicArea=True&amp;isModal=False" TargetMode="External"/><Relationship Id="rId4" Type="http://schemas.openxmlformats.org/officeDocument/2006/relationships/hyperlink" Target="https://community.secop.gov.co/Public/Tendering/ContractNoticePhases/View?PPI=CO1.PPI.23290133&amp;isFromPublicArea=True&amp;isModal=False" TargetMode="External"/><Relationship Id="rId9" Type="http://schemas.openxmlformats.org/officeDocument/2006/relationships/hyperlink" Target="https://community.secop.gov.co/Public/Tendering/ContractNoticePhases/View?PPI=CO1.PPI.23308294&amp;isFromPublicArea=True&amp;isModal=False" TargetMode="External"/><Relationship Id="rId14" Type="http://schemas.openxmlformats.org/officeDocument/2006/relationships/hyperlink" Target="https://community.secop.gov.co/Public/Tendering/ContractNoticePhases/View?PPI=CO1.PPI.23162619&amp;isFromPublicArea=True&amp;isModal=False" TargetMode="External"/><Relationship Id="rId22" Type="http://schemas.openxmlformats.org/officeDocument/2006/relationships/hyperlink" Target="https://community.secop.gov.co/Public/Tendering/ContractNoticePhases/View?PPI=CO1.PPI.23475365&amp;isFromPublicArea=True&amp;isModal=False" TargetMode="External"/><Relationship Id="rId27" Type="http://schemas.openxmlformats.org/officeDocument/2006/relationships/hyperlink" Target="https://community.secop.gov.co/Public/Tendering/ContractNoticePhases/View?PPI=CO1.PPI.23434212&amp;isFromPublicArea=True&amp;isModal=False" TargetMode="External"/><Relationship Id="rId30" Type="http://schemas.openxmlformats.org/officeDocument/2006/relationships/hyperlink" Target="https://community.secop.gov.co/Public/Tendering/ContractNoticePhases/View?PPI=CO1.PPI.23308243&amp;isFromPublicArea=True&amp;isModal=Fal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hyperlink" Target="https://community.secop.gov.co/Public/Tendering/OpportunityDetail/Index?noticeUID=CO1.NTC.3924561&amp;isFromPublicArea=True&amp;isModal=true&amp;asPopupView=true" TargetMode="External"/><Relationship Id="rId1" Type="http://schemas.openxmlformats.org/officeDocument/2006/relationships/hyperlink" Target="https://community.secop.gov.co/Public/Tendering/OpportunityDetail/Index?noticeUID=CO1.NTC.4033053&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3907998&amp;isFromPublicArea=True&amp;isModal=true&amp;asPopupView=tru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023913&amp;isFromPublicArea=True&amp;isModal=False" TargetMode="External"/><Relationship Id="rId13" Type="http://schemas.openxmlformats.org/officeDocument/2006/relationships/hyperlink" Target="https://community.secop.gov.co/Public/Tendering/ContractNoticePhases/View?PPI=CO1.PPI.23442909&amp;isFromPublicArea=True&amp;isModal=False" TargetMode="External"/><Relationship Id="rId3" Type="http://schemas.openxmlformats.org/officeDocument/2006/relationships/hyperlink" Target="https://community.secop.gov.co/Public/Tendering/ContractNoticePhases/View?PPI=CO1.PPI.23002711&amp;isFromPublicArea=True&amp;isModal=False" TargetMode="External"/><Relationship Id="rId7" Type="http://schemas.openxmlformats.org/officeDocument/2006/relationships/hyperlink" Target="https://community.secop.gov.co/Public/Tendering/ContractNoticePhases/View?PPI=CO1.PPI.23022740&amp;isFromPublicArea=True&amp;isModal=False" TargetMode="External"/><Relationship Id="rId12" Type="http://schemas.openxmlformats.org/officeDocument/2006/relationships/hyperlink" Target="https://community.secop.gov.co/Public/Tendering/ContractNoticePhases/View?PPI=CO1.PPI.23182169&amp;isFromPublicArea=True&amp;isModal=False" TargetMode="External"/><Relationship Id="rId2" Type="http://schemas.openxmlformats.org/officeDocument/2006/relationships/hyperlink" Target="https://community.secop.gov.co/Public/Tendering/ContractNoticePhases/View?PPI=CO1.PPI.23001759&amp;isFromPublicArea=True&amp;isModal=False" TargetMode="External"/><Relationship Id="rId1" Type="http://schemas.openxmlformats.org/officeDocument/2006/relationships/hyperlink" Target="https://community.secop.gov.co/Public/Tendering/ContractNoticePhases/View?PPI=CO1.PPI.23000608&amp;isFromPublicArea=True&amp;isModal=False" TargetMode="External"/><Relationship Id="rId6" Type="http://schemas.openxmlformats.org/officeDocument/2006/relationships/hyperlink" Target="https://community.secop.gov.co/Public/Tendering/ContractNoticePhases/View?PPI=CO1.PPI.23021608&amp;isFromPublicArea=True&amp;isModal=False" TargetMode="External"/><Relationship Id="rId11" Type="http://schemas.openxmlformats.org/officeDocument/2006/relationships/hyperlink" Target="https://community.secop.gov.co/Public/Tendering/ContractNoticePhases/View?PPI=CO1.PPI.23181813&amp;isFromPublicArea=True&amp;isModal=False" TargetMode="External"/><Relationship Id="rId5" Type="http://schemas.openxmlformats.org/officeDocument/2006/relationships/hyperlink" Target="https://community.secop.gov.co/Public/Tendering/ContractNoticePhases/View?PPI=CO1.PPI.23002772&amp;isFromPublicArea=True&amp;isModal=False" TargetMode="External"/><Relationship Id="rId10" Type="http://schemas.openxmlformats.org/officeDocument/2006/relationships/hyperlink" Target="https://community.secop.gov.co/Public/Tendering/ContractNoticePhases/View?PPI=CO1.PPI.23025579&amp;isFromPublicArea=True&amp;isModal=False" TargetMode="External"/><Relationship Id="rId4" Type="http://schemas.openxmlformats.org/officeDocument/2006/relationships/hyperlink" Target="https://community.secop.gov.co/Public/Tendering/ContractNoticePhases/View?PPI=CO1.PPI.23002728&amp;isFromPublicArea=True&amp;isModal=False" TargetMode="External"/><Relationship Id="rId9" Type="http://schemas.openxmlformats.org/officeDocument/2006/relationships/hyperlink" Target="https://community.secop.gov.co/Public/Tendering/ContractNoticePhases/View?PPI=CO1.PPI.23024775&amp;isFromPublicArea=True&amp;isModal=False" TargetMode="External"/><Relationship Id="rId14" Type="http://schemas.openxmlformats.org/officeDocument/2006/relationships/hyperlink" Target="https://community.secop.gov.co/Public/Tendering/ContractNoticePhases/View?PPI=CO1.PPI.23472077&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004005&amp;isFromPublicArea=True&amp;isModal=False" TargetMode="External"/><Relationship Id="rId13" Type="http://schemas.openxmlformats.org/officeDocument/2006/relationships/hyperlink" Target="https://community.secop.gov.co/Public/Tendering/OpportunityDetail/Index?noticeUID=CO1.NTC.3994424&amp;isFromPublicArea=True&amp;isModal=False" TargetMode="External"/><Relationship Id="rId3" Type="http://schemas.openxmlformats.org/officeDocument/2006/relationships/hyperlink" Target="https://community.secop.gov.co/Public/Tendering/OpportunityDetail/Index?noticeUID=CO1.NTC.3972340&amp;isFromPublicArea=True&amp;isModal=False" TargetMode="External"/><Relationship Id="rId7" Type="http://schemas.openxmlformats.org/officeDocument/2006/relationships/hyperlink" Target="https://community.secop.gov.co/Public/Tendering/OpportunityDetail/Index?noticeUID=CO1.NTC.4003801&amp;isFromPublicArea=True&amp;isModal=False" TargetMode="External"/><Relationship Id="rId12" Type="http://schemas.openxmlformats.org/officeDocument/2006/relationships/hyperlink" Target="https://community.secop.gov.co/Public/Tendering/OpportunityDetail/Index?noticeUID=CO1.NTC.3976960&amp;isFromPublicArea=True&amp;isModal=False" TargetMode="External"/><Relationship Id="rId2" Type="http://schemas.openxmlformats.org/officeDocument/2006/relationships/hyperlink" Target="https://community.secop.gov.co/Public/Tendering/OpportunityDetail/Index?noticeUID=CO1.NTC.3928333&amp;isFromPublicArea=True&amp;isModal=False" TargetMode="External"/><Relationship Id="rId1" Type="http://schemas.openxmlformats.org/officeDocument/2006/relationships/hyperlink" Target="https://community.secop.gov.co/Public/Tendering/OpportunityDetail/Index?noticeUID=CO1.NTC.3909544&amp;isFromPublicArea=True&amp;isModal=False" TargetMode="External"/><Relationship Id="rId6" Type="http://schemas.openxmlformats.org/officeDocument/2006/relationships/hyperlink" Target="https://community.secop.gov.co/Public/Tendering/OpportunityDetail/Index?noticeUID=CO1.NTC.3994373&amp;isFromPublicArea=True&amp;isModal=False" TargetMode="External"/><Relationship Id="rId11" Type="http://schemas.openxmlformats.org/officeDocument/2006/relationships/hyperlink" Target="https://community.secop.gov.co/Public/Tendering/OpportunityDetail/Index?noticeUID=CO1.NTC.4068358&amp;isFromPublicArea=True&amp;isModal=False" TargetMode="External"/><Relationship Id="rId5" Type="http://schemas.openxmlformats.org/officeDocument/2006/relationships/hyperlink" Target="https://community.secop.gov.co/Public/Tendering/OpportunityDetail/Index?noticeUID=CO1.NTC.3976242&amp;isFromPublicArea=True&amp;isModal=False" TargetMode="External"/><Relationship Id="rId10" Type="http://schemas.openxmlformats.org/officeDocument/2006/relationships/hyperlink" Target="https://community.secop.gov.co/Public/Tendering/OpportunityDetail/Index?noticeUID=CO1.NTC.4052612&amp;isFromPublicArea=True&amp;isModal=False" TargetMode="External"/><Relationship Id="rId4" Type="http://schemas.openxmlformats.org/officeDocument/2006/relationships/hyperlink" Target="https://community.secop.gov.co/Public/Tendering/OpportunityDetail/Index?noticeUID=CO1.NTC.3971491&amp;isFromPublicArea=True&amp;isModal=False" TargetMode="External"/><Relationship Id="rId9" Type="http://schemas.openxmlformats.org/officeDocument/2006/relationships/hyperlink" Target="https://community.secop.gov.co/Public/Tendering/OpportunityDetail/Index?noticeUID=CO1.NTC.4003779&amp;isFromPublicArea=True&amp;isModal=False" TargetMode="External"/><Relationship Id="rId14" Type="http://schemas.openxmlformats.org/officeDocument/2006/relationships/hyperlink" Target="https://community.secop.gov.co/Public/Tendering/OpportunityDetail/Index?noticeUID=CO1.NTC.4075863&amp;isFromPublicArea=True&amp;isModal=Fals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90674&amp;isFromPublicArea=True&amp;isModal=False" TargetMode="External"/><Relationship Id="rId3" Type="http://schemas.openxmlformats.org/officeDocument/2006/relationships/hyperlink" Target="https://community.secop.gov.co/Public/Tendering/OpportunityDetail/Index?noticeUID=CO1.NTC.3871971&amp;isFromPublicArea=True&amp;isModal=False" TargetMode="External"/><Relationship Id="rId7" Type="http://schemas.openxmlformats.org/officeDocument/2006/relationships/hyperlink" Target="https://community.secop.gov.co/Public/Tendering/OpportunityDetail/Index?noticeUID=CO1.NTC.3973910&amp;isFromPublicArea=True&amp;isModal=False" TargetMode="External"/><Relationship Id="rId2" Type="http://schemas.openxmlformats.org/officeDocument/2006/relationships/hyperlink" Target="https://community.secop.gov.co/Public/Tendering/OpportunityDetail/Index?noticeUID=CO1.NTC.3869678&amp;isFromPublicArea=True&amp;isModal=False" TargetMode="External"/><Relationship Id="rId1" Type="http://schemas.openxmlformats.org/officeDocument/2006/relationships/hyperlink" Target="https://community.secop.gov.co/Public/Tendering/OpportunityDetail/Index?noticeUID=CO1.NTC.3869667&amp;isFromPublicArea=True&amp;isModal=False" TargetMode="External"/><Relationship Id="rId6" Type="http://schemas.openxmlformats.org/officeDocument/2006/relationships/hyperlink" Target="https://community.secop.gov.co/Public/Tendering/OpportunityDetail/Index?noticeUID=CO1.NTC.3886025&amp;isFromPublicArea=True&amp;isModal=False" TargetMode="External"/><Relationship Id="rId5" Type="http://schemas.openxmlformats.org/officeDocument/2006/relationships/hyperlink" Target="https://community.secop.gov.co/Public/Tendering/OpportunityDetail/Index?noticeUID=CO1.NTC.3885910&amp;isFromPublicArea=True&amp;isModal=False" TargetMode="External"/><Relationship Id="rId10" Type="http://schemas.openxmlformats.org/officeDocument/2006/relationships/hyperlink" Target="https://community.secop.gov.co/Public/Tendering/OpportunityDetail/Index?noticeUID=CO1.NTC.3871983&amp;isFromPublicArea=True&amp;isModal=False" TargetMode="External"/><Relationship Id="rId4" Type="http://schemas.openxmlformats.org/officeDocument/2006/relationships/hyperlink" Target="https://community.secop.gov.co/Public/Tendering/OpportunityDetail/Index?noticeUID=CO1.NTC.3885910&amp;isFromPublicArea=True&amp;isModal=False" TargetMode="External"/><Relationship Id="rId9" Type="http://schemas.openxmlformats.org/officeDocument/2006/relationships/hyperlink" Target="https://community.secop.gov.co/Public/Tendering/OpportunityDetail/Index?noticeUID=CO1.NTC.3872022&amp;isFromPublicArea=True&amp;isModal=F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15"/>
  <sheetViews>
    <sheetView zoomScaleNormal="100" zoomScaleSheetLayoutView="100" workbookViewId="0">
      <selection activeCell="G6" sqref="G6"/>
    </sheetView>
  </sheetViews>
  <sheetFormatPr baseColWidth="10" defaultRowHeight="14.4"/>
  <cols>
    <col min="1" max="1" width="7.33203125" customWidth="1"/>
    <col min="2" max="2" width="16.88671875" customWidth="1"/>
    <col min="3" max="3" width="16" customWidth="1"/>
    <col min="4" max="4" width="9" customWidth="1"/>
    <col min="5" max="5" width="20.44140625" customWidth="1"/>
    <col min="6" max="6" width="7.5546875" customWidth="1"/>
    <col min="7" max="7" width="20.88671875" customWidth="1"/>
    <col min="8" max="8" width="26.33203125" customWidth="1"/>
    <col min="9" max="9" width="21.33203125" style="9" customWidth="1"/>
    <col min="10" max="10" width="16.109375" customWidth="1"/>
    <col min="12" max="12" width="12.33203125" customWidth="1"/>
    <col min="13" max="13" width="16.33203125" customWidth="1"/>
    <col min="14" max="14" width="15.5546875" customWidth="1"/>
    <col min="15" max="15" width="35.33203125" customWidth="1"/>
    <col min="16" max="16" width="13.5546875" customWidth="1"/>
    <col min="17" max="17" width="15.5546875" customWidth="1"/>
    <col min="18" max="18" width="14.44140625" customWidth="1"/>
    <col min="19" max="19" width="12.5546875" customWidth="1"/>
    <col min="20" max="20" width="17.109375" customWidth="1"/>
    <col min="21" max="21" width="16.88671875" customWidth="1"/>
    <col min="22" max="22" width="13.44140625" customWidth="1"/>
    <col min="23" max="23" width="22.44140625" customWidth="1"/>
    <col min="25" max="25" width="14.44140625" customWidth="1"/>
    <col min="26" max="26" width="43.5546875" customWidth="1"/>
    <col min="27" max="27" width="16" customWidth="1"/>
    <col min="29" max="29" width="14.88671875" customWidth="1"/>
    <col min="30" max="30" width="14.33203125" customWidth="1"/>
    <col min="31" max="32" width="8.44140625" customWidth="1"/>
  </cols>
  <sheetData>
    <row r="1" spans="1:32">
      <c r="A1" s="269" t="s">
        <v>85</v>
      </c>
      <c r="B1" s="269"/>
      <c r="C1" s="269"/>
      <c r="D1" s="269"/>
      <c r="E1" t="s">
        <v>42</v>
      </c>
      <c r="G1" s="264" t="s">
        <v>150</v>
      </c>
      <c r="H1" s="264"/>
      <c r="I1" s="30">
        <v>1160000</v>
      </c>
    </row>
    <row r="2" spans="1:32" ht="15" customHeight="1">
      <c r="A2" s="271" t="s">
        <v>22</v>
      </c>
      <c r="B2" s="271"/>
      <c r="C2" s="271"/>
      <c r="D2" s="272" t="s">
        <v>35</v>
      </c>
      <c r="E2" s="272"/>
      <c r="F2" s="272"/>
      <c r="G2" s="265" t="s">
        <v>100</v>
      </c>
      <c r="H2" s="265"/>
      <c r="I2" s="22">
        <f>VLOOKUP($D$2,Datos!$B$20:$C$35,2,FALSE)</f>
        <v>42</v>
      </c>
      <c r="J2" s="23" t="s">
        <v>86</v>
      </c>
      <c r="K2" s="267" t="str">
        <f>VLOOKUP($D$2,Datos!$B$20:$D$35,3,FALSE)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48720000</v>
      </c>
      <c r="J3" s="23" t="s">
        <v>94</v>
      </c>
      <c r="K3" s="268"/>
      <c r="L3" s="268"/>
      <c r="M3" s="268"/>
      <c r="N3" s="268"/>
      <c r="O3" s="268"/>
      <c r="P3" s="268"/>
      <c r="AD3" s="270" t="s">
        <v>81</v>
      </c>
      <c r="AE3" s="270"/>
      <c r="AF3" s="270"/>
    </row>
    <row r="4" spans="1:32" s="8" customFormat="1" ht="82.8">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1" t="s">
        <v>280</v>
      </c>
      <c r="F5" s="17" t="s">
        <v>62</v>
      </c>
      <c r="G5" s="1" t="s">
        <v>70</v>
      </c>
      <c r="H5" s="1" t="s">
        <v>74</v>
      </c>
      <c r="I5" s="10">
        <v>17411318</v>
      </c>
      <c r="J5" s="1"/>
      <c r="K5" s="2"/>
      <c r="L5" s="2"/>
      <c r="M5" s="32">
        <f>I5+K5-L5</f>
        <v>17411318</v>
      </c>
      <c r="N5" s="34">
        <v>1083018887</v>
      </c>
      <c r="O5" s="1" t="s">
        <v>114</v>
      </c>
      <c r="P5" s="1" t="s">
        <v>115</v>
      </c>
      <c r="Q5" s="3">
        <v>44959</v>
      </c>
      <c r="R5" s="3">
        <v>44959</v>
      </c>
      <c r="S5" s="3">
        <v>45107</v>
      </c>
      <c r="T5" s="3"/>
      <c r="U5" s="31"/>
      <c r="V5" s="10">
        <v>0</v>
      </c>
      <c r="W5" s="10">
        <v>17411318</v>
      </c>
      <c r="X5" s="4">
        <v>20</v>
      </c>
      <c r="Y5" s="36">
        <v>30766322</v>
      </c>
      <c r="Z5" s="36" t="s">
        <v>116</v>
      </c>
      <c r="AA5" s="1" t="s">
        <v>117</v>
      </c>
      <c r="AB5" s="1" t="s">
        <v>117</v>
      </c>
      <c r="AC5" s="3"/>
      <c r="AD5" s="16" t="s">
        <v>119</v>
      </c>
      <c r="AE5" s="16" t="s">
        <v>118</v>
      </c>
      <c r="AF5" s="16" t="s">
        <v>118</v>
      </c>
    </row>
    <row r="6" spans="1:32" s="5" customFormat="1">
      <c r="A6" s="17">
        <v>891780111</v>
      </c>
      <c r="B6" s="17" t="s">
        <v>55</v>
      </c>
      <c r="C6" s="15" t="s">
        <v>57</v>
      </c>
      <c r="D6" s="17" t="s">
        <v>61</v>
      </c>
      <c r="E6" s="37" t="s">
        <v>281</v>
      </c>
      <c r="F6" s="17" t="s">
        <v>62</v>
      </c>
      <c r="G6" s="1" t="s">
        <v>70</v>
      </c>
      <c r="H6" s="1" t="s">
        <v>74</v>
      </c>
      <c r="I6" s="10">
        <v>17411318</v>
      </c>
      <c r="J6" s="1"/>
      <c r="K6" s="2"/>
      <c r="L6" s="2"/>
      <c r="M6" s="32">
        <f>I6+K6-L6</f>
        <v>17411318</v>
      </c>
      <c r="N6" s="34">
        <v>1083029293</v>
      </c>
      <c r="O6" s="1" t="s">
        <v>120</v>
      </c>
      <c r="P6" s="35" t="s">
        <v>121</v>
      </c>
      <c r="Q6" s="3">
        <v>44959</v>
      </c>
      <c r="R6" s="3">
        <v>44959</v>
      </c>
      <c r="S6" s="3">
        <v>45107</v>
      </c>
      <c r="T6" s="3"/>
      <c r="U6" s="31"/>
      <c r="V6" s="10">
        <v>0</v>
      </c>
      <c r="W6" s="10">
        <v>17411318</v>
      </c>
      <c r="X6" s="4">
        <v>20</v>
      </c>
      <c r="Y6" s="36">
        <v>7601831</v>
      </c>
      <c r="Z6" s="36" t="s">
        <v>122</v>
      </c>
      <c r="AA6" s="1" t="s">
        <v>117</v>
      </c>
      <c r="AB6" s="1" t="s">
        <v>117</v>
      </c>
      <c r="AC6" s="3"/>
      <c r="AD6" s="16" t="s">
        <v>123</v>
      </c>
      <c r="AE6" s="16" t="s">
        <v>118</v>
      </c>
      <c r="AF6" s="16" t="s">
        <v>118</v>
      </c>
    </row>
    <row r="7" spans="1:32" s="5" customFormat="1">
      <c r="A7" s="17">
        <v>891780111</v>
      </c>
      <c r="B7" s="17" t="s">
        <v>55</v>
      </c>
      <c r="C7" s="15" t="s">
        <v>57</v>
      </c>
      <c r="D7" s="17" t="s">
        <v>61</v>
      </c>
      <c r="E7" s="37" t="s">
        <v>282</v>
      </c>
      <c r="F7" s="17" t="s">
        <v>62</v>
      </c>
      <c r="G7" s="1" t="s">
        <v>70</v>
      </c>
      <c r="H7" s="1" t="s">
        <v>74</v>
      </c>
      <c r="I7" s="10">
        <v>17411318</v>
      </c>
      <c r="J7" s="1"/>
      <c r="K7" s="2"/>
      <c r="L7" s="2"/>
      <c r="M7" s="32">
        <f t="shared" ref="M7:M14" si="0">I7+K7-L7</f>
        <v>17411318</v>
      </c>
      <c r="N7" s="34">
        <v>1083013379</v>
      </c>
      <c r="O7" s="1" t="s">
        <v>124</v>
      </c>
      <c r="P7" s="1" t="s">
        <v>125</v>
      </c>
      <c r="Q7" s="3">
        <v>44959</v>
      </c>
      <c r="R7" s="3">
        <v>44959</v>
      </c>
      <c r="S7" s="3">
        <v>45107</v>
      </c>
      <c r="T7" s="3"/>
      <c r="U7" s="31"/>
      <c r="V7" s="10">
        <v>0</v>
      </c>
      <c r="W7" s="10">
        <v>17411318</v>
      </c>
      <c r="X7" s="4">
        <v>20</v>
      </c>
      <c r="Y7" s="36">
        <v>30766322</v>
      </c>
      <c r="Z7" s="36" t="s">
        <v>116</v>
      </c>
      <c r="AA7" s="1" t="s">
        <v>117</v>
      </c>
      <c r="AB7" s="1" t="s">
        <v>117</v>
      </c>
      <c r="AC7" s="3"/>
      <c r="AD7" s="16" t="s">
        <v>126</v>
      </c>
      <c r="AE7" s="16" t="s">
        <v>118</v>
      </c>
      <c r="AF7" s="16" t="s">
        <v>118</v>
      </c>
    </row>
    <row r="8" spans="1:32" s="5" customFormat="1">
      <c r="A8" s="17">
        <v>891780111</v>
      </c>
      <c r="B8" s="17" t="s">
        <v>55</v>
      </c>
      <c r="C8" s="15" t="s">
        <v>57</v>
      </c>
      <c r="D8" s="17" t="s">
        <v>61</v>
      </c>
      <c r="E8" s="37" t="s">
        <v>283</v>
      </c>
      <c r="F8" s="17" t="s">
        <v>62</v>
      </c>
      <c r="G8" s="1" t="s">
        <v>70</v>
      </c>
      <c r="H8" s="1" t="s">
        <v>74</v>
      </c>
      <c r="I8" s="10">
        <v>17411318</v>
      </c>
      <c r="J8" s="1"/>
      <c r="K8" s="2"/>
      <c r="L8" s="2"/>
      <c r="M8" s="32">
        <f t="shared" si="0"/>
        <v>17411318</v>
      </c>
      <c r="N8" s="34">
        <v>1082904487</v>
      </c>
      <c r="O8" s="1" t="s">
        <v>127</v>
      </c>
      <c r="P8" s="1" t="s">
        <v>128</v>
      </c>
      <c r="Q8" s="3">
        <v>44959</v>
      </c>
      <c r="R8" s="3">
        <v>44959</v>
      </c>
      <c r="S8" s="3">
        <v>45107</v>
      </c>
      <c r="T8" s="3"/>
      <c r="U8" s="31"/>
      <c r="V8" s="10">
        <v>0</v>
      </c>
      <c r="W8" s="10">
        <v>17411318</v>
      </c>
      <c r="X8" s="4">
        <v>20</v>
      </c>
      <c r="Y8" s="36">
        <v>30766322</v>
      </c>
      <c r="Z8" s="36" t="s">
        <v>116</v>
      </c>
      <c r="AA8" s="1" t="s">
        <v>117</v>
      </c>
      <c r="AB8" s="1" t="s">
        <v>117</v>
      </c>
      <c r="AC8" s="3"/>
      <c r="AD8" s="16" t="s">
        <v>129</v>
      </c>
      <c r="AE8" s="16" t="s">
        <v>118</v>
      </c>
      <c r="AF8" s="16" t="s">
        <v>118</v>
      </c>
    </row>
    <row r="9" spans="1:32" s="5" customFormat="1">
      <c r="A9" s="17">
        <v>891780111</v>
      </c>
      <c r="B9" s="17" t="s">
        <v>55</v>
      </c>
      <c r="C9" s="15" t="s">
        <v>57</v>
      </c>
      <c r="D9" s="17" t="s">
        <v>61</v>
      </c>
      <c r="E9" s="37" t="s">
        <v>284</v>
      </c>
      <c r="F9" s="17" t="s">
        <v>62</v>
      </c>
      <c r="G9" s="1" t="s">
        <v>70</v>
      </c>
      <c r="H9" s="1" t="s">
        <v>74</v>
      </c>
      <c r="I9" s="10">
        <v>17411318</v>
      </c>
      <c r="J9" s="1"/>
      <c r="K9" s="2"/>
      <c r="L9" s="2"/>
      <c r="M9" s="32">
        <f t="shared" si="0"/>
        <v>17411318</v>
      </c>
      <c r="N9" s="34">
        <v>1083022534</v>
      </c>
      <c r="O9" s="1" t="s">
        <v>130</v>
      </c>
      <c r="P9" s="1" t="s">
        <v>131</v>
      </c>
      <c r="Q9" s="3">
        <v>44959</v>
      </c>
      <c r="R9" s="3">
        <v>44959</v>
      </c>
      <c r="S9" s="3">
        <v>45107</v>
      </c>
      <c r="T9" s="3"/>
      <c r="U9" s="31"/>
      <c r="V9" s="10">
        <v>0</v>
      </c>
      <c r="W9" s="10">
        <v>17411318</v>
      </c>
      <c r="X9" s="4">
        <v>20</v>
      </c>
      <c r="Y9" s="36">
        <v>7601831</v>
      </c>
      <c r="Z9" s="36" t="s">
        <v>122</v>
      </c>
      <c r="AA9" s="1" t="s">
        <v>117</v>
      </c>
      <c r="AB9" s="1" t="s">
        <v>117</v>
      </c>
      <c r="AC9" s="3"/>
      <c r="AD9" s="16" t="s">
        <v>132</v>
      </c>
      <c r="AE9" s="16" t="s">
        <v>118</v>
      </c>
      <c r="AF9" s="16" t="s">
        <v>118</v>
      </c>
    </row>
    <row r="10" spans="1:32" s="5" customFormat="1">
      <c r="A10" s="17">
        <v>891780111</v>
      </c>
      <c r="B10" s="17" t="s">
        <v>55</v>
      </c>
      <c r="C10" s="15" t="s">
        <v>57</v>
      </c>
      <c r="D10" s="17" t="s">
        <v>61</v>
      </c>
      <c r="E10" s="37" t="s">
        <v>285</v>
      </c>
      <c r="F10" s="17" t="s">
        <v>62</v>
      </c>
      <c r="G10" s="1" t="s">
        <v>70</v>
      </c>
      <c r="H10" s="1" t="s">
        <v>74</v>
      </c>
      <c r="I10" s="10">
        <v>17411318</v>
      </c>
      <c r="J10" s="1"/>
      <c r="K10" s="2"/>
      <c r="L10" s="2"/>
      <c r="M10" s="32">
        <f t="shared" si="0"/>
        <v>17411318</v>
      </c>
      <c r="N10" s="34">
        <v>1083005152</v>
      </c>
      <c r="O10" s="1" t="s">
        <v>133</v>
      </c>
      <c r="P10" s="1" t="s">
        <v>134</v>
      </c>
      <c r="Q10" s="3">
        <v>44959</v>
      </c>
      <c r="R10" s="3">
        <v>44959</v>
      </c>
      <c r="S10" s="3">
        <v>45107</v>
      </c>
      <c r="T10" s="3"/>
      <c r="U10" s="31"/>
      <c r="V10" s="10">
        <v>0</v>
      </c>
      <c r="W10" s="10">
        <v>17411318</v>
      </c>
      <c r="X10" s="4">
        <v>20</v>
      </c>
      <c r="Y10" s="36">
        <v>30766322</v>
      </c>
      <c r="Z10" s="36" t="s">
        <v>116</v>
      </c>
      <c r="AA10" s="1" t="s">
        <v>117</v>
      </c>
      <c r="AB10" s="1" t="s">
        <v>117</v>
      </c>
      <c r="AC10" s="3"/>
      <c r="AD10" s="16" t="s">
        <v>135</v>
      </c>
      <c r="AE10" s="16" t="s">
        <v>118</v>
      </c>
      <c r="AF10" s="16" t="s">
        <v>118</v>
      </c>
    </row>
    <row r="11" spans="1:32" s="5" customFormat="1">
      <c r="A11" s="17">
        <v>891780111</v>
      </c>
      <c r="B11" s="17" t="s">
        <v>55</v>
      </c>
      <c r="C11" s="15" t="s">
        <v>57</v>
      </c>
      <c r="D11" s="17" t="s">
        <v>61</v>
      </c>
      <c r="E11" s="37" t="s">
        <v>286</v>
      </c>
      <c r="F11" s="17" t="s">
        <v>62</v>
      </c>
      <c r="G11" s="1" t="s">
        <v>70</v>
      </c>
      <c r="H11" s="1" t="s">
        <v>74</v>
      </c>
      <c r="I11" s="10">
        <v>17411318</v>
      </c>
      <c r="J11" s="1"/>
      <c r="K11" s="2"/>
      <c r="L11" s="2"/>
      <c r="M11" s="32">
        <f t="shared" si="0"/>
        <v>17411318</v>
      </c>
      <c r="N11" s="34">
        <v>1082890218</v>
      </c>
      <c r="O11" s="1" t="s">
        <v>136</v>
      </c>
      <c r="P11" s="1" t="s">
        <v>137</v>
      </c>
      <c r="Q11" s="3">
        <v>44959</v>
      </c>
      <c r="R11" s="3">
        <v>44959</v>
      </c>
      <c r="S11" s="3">
        <v>45107</v>
      </c>
      <c r="T11" s="3"/>
      <c r="U11" s="31"/>
      <c r="V11" s="10">
        <v>0</v>
      </c>
      <c r="W11" s="10">
        <v>17411318</v>
      </c>
      <c r="X11" s="4">
        <v>20</v>
      </c>
      <c r="Y11" s="36">
        <v>84452426</v>
      </c>
      <c r="Z11" s="36" t="s">
        <v>138</v>
      </c>
      <c r="AA11" s="1" t="s">
        <v>117</v>
      </c>
      <c r="AB11" s="1" t="s">
        <v>117</v>
      </c>
      <c r="AC11" s="3"/>
      <c r="AD11" s="16" t="s">
        <v>139</v>
      </c>
      <c r="AE11" s="16" t="s">
        <v>118</v>
      </c>
      <c r="AF11" s="16" t="s">
        <v>118</v>
      </c>
    </row>
    <row r="12" spans="1:32" s="5" customFormat="1">
      <c r="A12" s="17">
        <v>891780111</v>
      </c>
      <c r="B12" s="17" t="s">
        <v>55</v>
      </c>
      <c r="C12" s="15" t="s">
        <v>57</v>
      </c>
      <c r="D12" s="17" t="s">
        <v>61</v>
      </c>
      <c r="E12" s="37" t="s">
        <v>287</v>
      </c>
      <c r="F12" s="17" t="s">
        <v>62</v>
      </c>
      <c r="G12" s="1" t="s">
        <v>70</v>
      </c>
      <c r="H12" s="1" t="s">
        <v>74</v>
      </c>
      <c r="I12" s="10">
        <v>17411318</v>
      </c>
      <c r="J12" s="1"/>
      <c r="K12" s="2"/>
      <c r="L12" s="2"/>
      <c r="M12" s="32">
        <f t="shared" si="0"/>
        <v>17411318</v>
      </c>
      <c r="N12" s="34">
        <v>1082938296</v>
      </c>
      <c r="O12" s="1" t="s">
        <v>140</v>
      </c>
      <c r="P12" s="1" t="s">
        <v>141</v>
      </c>
      <c r="Q12" s="3">
        <v>44960</v>
      </c>
      <c r="R12" s="3">
        <v>44960</v>
      </c>
      <c r="S12" s="3">
        <v>45107</v>
      </c>
      <c r="T12" s="3"/>
      <c r="U12" s="31"/>
      <c r="V12" s="10">
        <v>0</v>
      </c>
      <c r="W12" s="10">
        <v>17411318</v>
      </c>
      <c r="X12" s="4">
        <v>20</v>
      </c>
      <c r="Y12" s="36">
        <v>30766322</v>
      </c>
      <c r="Z12" s="36" t="s">
        <v>116</v>
      </c>
      <c r="AA12" s="1" t="s">
        <v>117</v>
      </c>
      <c r="AB12" s="1" t="s">
        <v>117</v>
      </c>
      <c r="AC12" s="3"/>
      <c r="AD12" s="16" t="s">
        <v>142</v>
      </c>
      <c r="AE12" s="16" t="s">
        <v>118</v>
      </c>
      <c r="AF12" s="16" t="s">
        <v>118</v>
      </c>
    </row>
    <row r="13" spans="1:32" s="5" customFormat="1">
      <c r="A13" s="17">
        <v>891780111</v>
      </c>
      <c r="B13" s="17" t="s">
        <v>55</v>
      </c>
      <c r="C13" s="15" t="s">
        <v>57</v>
      </c>
      <c r="D13" s="17" t="s">
        <v>61</v>
      </c>
      <c r="E13" s="37" t="s">
        <v>288</v>
      </c>
      <c r="F13" s="17" t="s">
        <v>62</v>
      </c>
      <c r="G13" s="1" t="s">
        <v>70</v>
      </c>
      <c r="H13" s="1" t="s">
        <v>74</v>
      </c>
      <c r="I13" s="10">
        <v>20011318</v>
      </c>
      <c r="J13" s="1"/>
      <c r="K13" s="2"/>
      <c r="L13" s="2"/>
      <c r="M13" s="32">
        <f t="shared" si="0"/>
        <v>20011318</v>
      </c>
      <c r="N13" s="34">
        <v>1083012685</v>
      </c>
      <c r="O13" s="1" t="s">
        <v>143</v>
      </c>
      <c r="P13" s="1" t="s">
        <v>144</v>
      </c>
      <c r="Q13" s="3">
        <v>44964</v>
      </c>
      <c r="R13" s="3">
        <v>44964</v>
      </c>
      <c r="S13" s="3">
        <v>45107</v>
      </c>
      <c r="T13" s="3"/>
      <c r="U13" s="31"/>
      <c r="V13" s="10">
        <v>0</v>
      </c>
      <c r="W13" s="10">
        <v>20011318</v>
      </c>
      <c r="X13" s="4">
        <v>20</v>
      </c>
      <c r="Y13" s="36">
        <v>57290542</v>
      </c>
      <c r="Z13" s="36" t="s">
        <v>145</v>
      </c>
      <c r="AA13" s="1" t="s">
        <v>117</v>
      </c>
      <c r="AB13" s="1" t="s">
        <v>117</v>
      </c>
      <c r="AC13" s="3"/>
      <c r="AD13" s="38" t="s">
        <v>146</v>
      </c>
      <c r="AE13" s="16" t="s">
        <v>118</v>
      </c>
      <c r="AF13" s="16" t="s">
        <v>118</v>
      </c>
    </row>
    <row r="14" spans="1:32" s="5" customFormat="1">
      <c r="A14" s="17">
        <v>891780111</v>
      </c>
      <c r="B14" s="17" t="s">
        <v>55</v>
      </c>
      <c r="C14" s="15" t="s">
        <v>57</v>
      </c>
      <c r="D14" s="17" t="s">
        <v>61</v>
      </c>
      <c r="E14" s="37" t="s">
        <v>289</v>
      </c>
      <c r="F14" s="17" t="s">
        <v>62</v>
      </c>
      <c r="G14" s="1" t="s">
        <v>70</v>
      </c>
      <c r="H14" s="1" t="s">
        <v>74</v>
      </c>
      <c r="I14" s="10">
        <v>13469035</v>
      </c>
      <c r="J14" s="1"/>
      <c r="K14" s="2"/>
      <c r="L14" s="2"/>
      <c r="M14" s="32">
        <f t="shared" si="0"/>
        <v>13469035</v>
      </c>
      <c r="N14" s="34">
        <v>1004369850</v>
      </c>
      <c r="O14" s="1" t="s">
        <v>147</v>
      </c>
      <c r="P14" s="1" t="s">
        <v>148</v>
      </c>
      <c r="Q14" s="3">
        <v>44972</v>
      </c>
      <c r="R14" s="3">
        <v>44972</v>
      </c>
      <c r="S14" s="3">
        <v>45107</v>
      </c>
      <c r="T14" s="3"/>
      <c r="U14" s="31"/>
      <c r="V14" s="10">
        <v>0</v>
      </c>
      <c r="W14" s="10">
        <v>13469035</v>
      </c>
      <c r="X14" s="4">
        <v>20</v>
      </c>
      <c r="Y14" s="36">
        <v>57290542</v>
      </c>
      <c r="Z14" s="36" t="s">
        <v>145</v>
      </c>
      <c r="AA14" s="1" t="s">
        <v>117</v>
      </c>
      <c r="AB14" s="1" t="s">
        <v>117</v>
      </c>
      <c r="AC14" s="3"/>
      <c r="AD14" s="16" t="s">
        <v>149</v>
      </c>
      <c r="AE14" s="16" t="s">
        <v>118</v>
      </c>
      <c r="AF14" s="16" t="s">
        <v>118</v>
      </c>
    </row>
    <row r="15" spans="1:32" s="6" customFormat="1">
      <c r="A15" s="11"/>
      <c r="B15" s="12"/>
      <c r="C15" s="11" t="s">
        <v>21</v>
      </c>
      <c r="D15" s="13"/>
      <c r="E15" s="12">
        <f>COUNTA(E5:E14)</f>
        <v>10</v>
      </c>
      <c r="F15" s="12"/>
      <c r="G15" s="12"/>
      <c r="H15" s="13"/>
      <c r="I15" s="14">
        <f>SUM(I5:I14)</f>
        <v>172770897</v>
      </c>
      <c r="J15" s="12">
        <f>COUNTA(J5:J14)</f>
        <v>0</v>
      </c>
      <c r="K15" s="14">
        <f>SUM(K5:K14)</f>
        <v>0</v>
      </c>
      <c r="L15" s="14">
        <f>SUM(L5:L14)</f>
        <v>0</v>
      </c>
      <c r="M15" s="14">
        <f>SUM(M5:M14)</f>
        <v>172770897</v>
      </c>
      <c r="N15" s="12"/>
      <c r="O15" s="12"/>
      <c r="P15" s="12"/>
      <c r="Q15" s="12"/>
      <c r="R15" s="12"/>
      <c r="S15" s="12"/>
      <c r="T15" s="12"/>
      <c r="U15" s="12">
        <f>SUM(U5:U14)</f>
        <v>0</v>
      </c>
      <c r="V15" s="14">
        <f>SUM(V5:V14)</f>
        <v>0</v>
      </c>
      <c r="W15" s="14">
        <f>SUM(W5:W14)</f>
        <v>172770897</v>
      </c>
      <c r="X15" s="12"/>
      <c r="Y15" s="12"/>
      <c r="Z15" s="12"/>
      <c r="AA15" s="12"/>
      <c r="AB15" s="12"/>
      <c r="AC15" s="12"/>
      <c r="AD15" s="12"/>
      <c r="AE15" s="12"/>
      <c r="AF15" s="12"/>
    </row>
  </sheetData>
  <mergeCells count="7">
    <mergeCell ref="G1:H1"/>
    <mergeCell ref="G2:H3"/>
    <mergeCell ref="K2:P3"/>
    <mergeCell ref="A1:D1"/>
    <mergeCell ref="AD3:AF3"/>
    <mergeCell ref="A2:C2"/>
    <mergeCell ref="D2:F2"/>
  </mergeCells>
  <conditionalFormatting sqref="D2">
    <cfRule type="containsText" dxfId="202" priority="2" operator="containsText" text="Seleccione Ordenador">
      <formula>NOT(ISERROR(SEARCH("Seleccione Ordenador",D2)))</formula>
    </cfRule>
  </conditionalFormatting>
  <conditionalFormatting sqref="E1">
    <cfRule type="containsText" dxfId="201" priority="1" operator="containsText" text="Seleccione Periodo">
      <formula>NOT(ISERROR(SEARCH("Seleccione Periodo",E1)))</formula>
    </cfRule>
  </conditionalFormatting>
  <dataValidations count="8">
    <dataValidation type="list" allowBlank="1" showInputMessage="1" showErrorMessage="1" sqref="D2" xr:uid="{00000000-0002-0000-0000-000000000000}">
      <formula1>Delegatarios</formula1>
    </dataValidation>
    <dataValidation type="list" allowBlank="1" showInputMessage="1" showErrorMessage="1" sqref="E1" xr:uid="{00000000-0002-0000-0000-000001000000}">
      <formula1>cortea</formula1>
    </dataValidation>
    <dataValidation type="list" allowBlank="1" showInputMessage="1" showErrorMessage="1" sqref="C5:C14" xr:uid="{00000000-0002-0000-0000-000002000000}">
      <formula1>rubro</formula1>
    </dataValidation>
    <dataValidation type="list" allowBlank="1" showInputMessage="1" showErrorMessage="1" sqref="G5:G14" xr:uid="{00000000-0002-0000-0000-000003000000}">
      <formula1>modalidad</formula1>
    </dataValidation>
    <dataValidation type="list" allowBlank="1" showInputMessage="1" showErrorMessage="1" sqref="H5:H14" xr:uid="{00000000-0002-0000-0000-000004000000}">
      <formula1>tipologia</formula1>
    </dataValidation>
    <dataValidation type="list" allowBlank="1" showInputMessage="1" showErrorMessage="1" sqref="AE5:AE14" xr:uid="{00000000-0002-0000-0000-000005000000}">
      <formula1>"SI,NO HA INICIADO"</formula1>
    </dataValidation>
    <dataValidation type="list" allowBlank="1" showInputMessage="1" showErrorMessage="1" sqref="AF5:AF14" xr:uid="{00000000-0002-0000-0000-000006000000}">
      <formula1>"SI,NA por TIPO Contrato"</formula1>
    </dataValidation>
    <dataValidation type="list" allowBlank="1" showInputMessage="1" showErrorMessage="1" sqref="AA5:AB14" xr:uid="{00000000-0002-0000-0000-000007000000}">
      <formula1>"SI,NO"</formula1>
    </dataValidation>
  </dataValidations>
  <hyperlinks>
    <hyperlink ref="AD13" r:id="rId1" xr:uid="{B288E9A8-8D93-4120-A97C-548628C6F316}"/>
  </hyperlinks>
  <pageMargins left="0" right="0" top="0" bottom="0" header="0.3" footer="0.3"/>
  <pageSetup paperSize="5" scale="38" orientation="landscape" r:id="rId2"/>
  <ignoredErrors>
    <ignoredError sqref="J1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6737-F697-454F-8B95-D0818578D33F}">
  <sheetPr>
    <tabColor rgb="FF92D050"/>
  </sheetPr>
  <dimension ref="A1:AF102"/>
  <sheetViews>
    <sheetView topLeftCell="S99" workbookViewId="0">
      <selection activeCell="AG1" sqref="AG1:AG1048576"/>
    </sheetView>
  </sheetViews>
  <sheetFormatPr baseColWidth="10" defaultRowHeight="14.4"/>
  <cols>
    <col min="1" max="2" width="11.5546875" style="133"/>
    <col min="4" max="4" width="11.5546875" style="133"/>
    <col min="5" max="5" width="23" customWidth="1"/>
    <col min="9" max="9" width="18.21875" style="140" customWidth="1"/>
    <col min="13" max="13" width="15.44140625" style="140" bestFit="1" customWidth="1"/>
    <col min="22" max="23" width="16.109375" bestFit="1" customWidth="1"/>
  </cols>
  <sheetData>
    <row r="1" spans="1:32">
      <c r="A1" s="275" t="s">
        <v>85</v>
      </c>
      <c r="B1" s="275"/>
      <c r="C1" s="275"/>
      <c r="D1" s="275"/>
      <c r="E1" s="78" t="s">
        <v>42</v>
      </c>
      <c r="G1" s="276" t="s">
        <v>150</v>
      </c>
      <c r="H1" s="276"/>
      <c r="I1" s="136">
        <v>1116000</v>
      </c>
      <c r="M1" s="139"/>
      <c r="N1" s="78"/>
      <c r="Q1" s="78"/>
      <c r="R1" s="78"/>
      <c r="S1" s="78"/>
      <c r="X1" s="78"/>
      <c r="Y1" s="78"/>
    </row>
    <row r="2" spans="1:32" ht="15" customHeight="1">
      <c r="A2" s="277" t="s">
        <v>22</v>
      </c>
      <c r="B2" s="277"/>
      <c r="C2" s="277"/>
      <c r="D2" s="278" t="s">
        <v>27</v>
      </c>
      <c r="E2" s="278"/>
      <c r="F2" s="278"/>
      <c r="G2" s="279" t="s">
        <v>100</v>
      </c>
      <c r="H2" s="279"/>
      <c r="I2" s="137">
        <f>VLOOKUP($D$2,[9]Datos!$B$20:$C$35,2,FALSE)</f>
        <v>1000</v>
      </c>
      <c r="J2" s="23" t="s">
        <v>86</v>
      </c>
      <c r="K2" s="281" t="str">
        <f>VLOOKUP($D$2,[9]Datos!$B$20:$D$35,3,FALSE)</f>
        <v>Sobre los recursos y fondos que segun las funciones esten a su cargo, proyectos del plan de acción que sea responsable, y aquellos generados en convenios o contratos</v>
      </c>
      <c r="L2" s="281"/>
      <c r="M2" s="281"/>
      <c r="N2" s="281"/>
      <c r="O2" s="281"/>
      <c r="P2" s="281"/>
      <c r="Q2" s="78"/>
      <c r="R2" s="78"/>
      <c r="S2" s="78"/>
      <c r="X2" s="78"/>
      <c r="Y2" s="78"/>
    </row>
    <row r="3" spans="1:32" ht="15.75" customHeight="1">
      <c r="E3" s="78"/>
      <c r="G3" s="280"/>
      <c r="H3" s="280"/>
      <c r="I3" s="137">
        <f>I2*I1</f>
        <v>1116000000</v>
      </c>
      <c r="J3" s="23" t="s">
        <v>94</v>
      </c>
      <c r="K3" s="282"/>
      <c r="L3" s="282"/>
      <c r="M3" s="282"/>
      <c r="N3" s="282"/>
      <c r="O3" s="282"/>
      <c r="P3" s="282"/>
      <c r="Q3" s="78"/>
      <c r="R3" s="78"/>
      <c r="S3" s="78"/>
      <c r="X3" s="78"/>
      <c r="Y3" s="78"/>
      <c r="AD3" s="274" t="s">
        <v>81</v>
      </c>
      <c r="AE3" s="274"/>
      <c r="AF3" s="274"/>
    </row>
    <row r="4" spans="1:32" s="166" customFormat="1" ht="144">
      <c r="A4" s="142" t="s">
        <v>0</v>
      </c>
      <c r="B4" s="142" t="s">
        <v>1</v>
      </c>
      <c r="C4" s="142" t="s">
        <v>2</v>
      </c>
      <c r="D4" s="142" t="s">
        <v>3</v>
      </c>
      <c r="E4" s="160" t="s">
        <v>4</v>
      </c>
      <c r="F4" s="142" t="s">
        <v>5</v>
      </c>
      <c r="G4" s="142" t="s">
        <v>6</v>
      </c>
      <c r="H4" s="142" t="s">
        <v>7</v>
      </c>
      <c r="I4" s="167" t="s">
        <v>8</v>
      </c>
      <c r="J4" s="142" t="s">
        <v>103</v>
      </c>
      <c r="K4" s="161" t="s">
        <v>9</v>
      </c>
      <c r="L4" s="161" t="s">
        <v>10</v>
      </c>
      <c r="M4" s="167" t="s">
        <v>107</v>
      </c>
      <c r="N4" s="160" t="s">
        <v>11</v>
      </c>
      <c r="O4" s="142" t="s">
        <v>12</v>
      </c>
      <c r="P4" s="142" t="s">
        <v>13</v>
      </c>
      <c r="Q4" s="162" t="s">
        <v>14</v>
      </c>
      <c r="R4" s="162" t="s">
        <v>15</v>
      </c>
      <c r="S4" s="162" t="s">
        <v>104</v>
      </c>
      <c r="T4" s="163" t="s">
        <v>105</v>
      </c>
      <c r="U4" s="142" t="s">
        <v>106</v>
      </c>
      <c r="V4" s="164" t="s">
        <v>16</v>
      </c>
      <c r="W4" s="164" t="s">
        <v>17</v>
      </c>
      <c r="X4" s="165" t="s">
        <v>18</v>
      </c>
      <c r="Y4" s="160" t="s">
        <v>19</v>
      </c>
      <c r="Z4" s="142" t="s">
        <v>20</v>
      </c>
      <c r="AA4" s="142" t="s">
        <v>53</v>
      </c>
      <c r="AB4" s="142" t="s">
        <v>54</v>
      </c>
      <c r="AC4" s="163" t="s">
        <v>95</v>
      </c>
      <c r="AD4" s="142" t="s">
        <v>84</v>
      </c>
      <c r="AE4" s="142" t="s">
        <v>82</v>
      </c>
      <c r="AF4" s="142" t="s">
        <v>83</v>
      </c>
    </row>
    <row r="5" spans="1:32" s="126" customFormat="1" ht="17.25" customHeight="1">
      <c r="A5" s="134">
        <v>891780111</v>
      </c>
      <c r="B5" s="134" t="s">
        <v>55</v>
      </c>
      <c r="C5" s="112" t="s">
        <v>58</v>
      </c>
      <c r="D5" s="134" t="s">
        <v>61</v>
      </c>
      <c r="E5" s="117" t="s">
        <v>1136</v>
      </c>
      <c r="F5" s="113" t="s">
        <v>62</v>
      </c>
      <c r="G5" s="113" t="s">
        <v>70</v>
      </c>
      <c r="H5" s="112" t="s">
        <v>628</v>
      </c>
      <c r="I5" s="168">
        <v>19380000</v>
      </c>
      <c r="J5" s="113"/>
      <c r="K5" s="115"/>
      <c r="L5" s="115"/>
      <c r="M5" s="141">
        <v>19380000</v>
      </c>
      <c r="N5" s="117">
        <v>1082944860</v>
      </c>
      <c r="O5" s="118" t="s">
        <v>629</v>
      </c>
      <c r="P5" s="112" t="s">
        <v>630</v>
      </c>
      <c r="Q5" s="119">
        <v>44950</v>
      </c>
      <c r="R5" s="119">
        <v>44950</v>
      </c>
      <c r="S5" s="119">
        <v>45107</v>
      </c>
      <c r="T5" s="120"/>
      <c r="U5" s="121"/>
      <c r="V5" s="122">
        <v>5780000</v>
      </c>
      <c r="W5" s="123">
        <v>13600000</v>
      </c>
      <c r="X5" s="124">
        <v>0.29824561403508776</v>
      </c>
      <c r="Y5" s="125">
        <v>57461852</v>
      </c>
      <c r="Z5" s="112" t="s">
        <v>631</v>
      </c>
      <c r="AA5" s="112"/>
      <c r="AB5" s="112"/>
      <c r="AC5" s="120"/>
      <c r="AD5" s="112" t="s">
        <v>632</v>
      </c>
      <c r="AE5" s="112" t="s">
        <v>118</v>
      </c>
      <c r="AF5" s="112" t="s">
        <v>118</v>
      </c>
    </row>
    <row r="6" spans="1:32" s="126" customFormat="1" ht="17.25" customHeight="1">
      <c r="A6" s="134">
        <v>891780111</v>
      </c>
      <c r="B6" s="134" t="s">
        <v>55</v>
      </c>
      <c r="C6" s="112" t="s">
        <v>58</v>
      </c>
      <c r="D6" s="134" t="s">
        <v>61</v>
      </c>
      <c r="E6" s="125" t="s">
        <v>1137</v>
      </c>
      <c r="F6" s="113" t="s">
        <v>62</v>
      </c>
      <c r="G6" s="113" t="s">
        <v>70</v>
      </c>
      <c r="H6" s="113" t="s">
        <v>628</v>
      </c>
      <c r="I6" s="168">
        <v>30433333</v>
      </c>
      <c r="J6" s="113"/>
      <c r="K6" s="127"/>
      <c r="L6" s="127"/>
      <c r="M6" s="141">
        <v>30433333</v>
      </c>
      <c r="N6" s="117">
        <v>80766019</v>
      </c>
      <c r="O6" s="118" t="s">
        <v>633</v>
      </c>
      <c r="P6" s="112" t="s">
        <v>634</v>
      </c>
      <c r="Q6" s="119">
        <v>44950</v>
      </c>
      <c r="R6" s="119">
        <v>44950</v>
      </c>
      <c r="S6" s="119">
        <v>45107</v>
      </c>
      <c r="T6" s="120"/>
      <c r="U6" s="121"/>
      <c r="V6" s="122">
        <v>8433333</v>
      </c>
      <c r="W6" s="123">
        <v>22000000</v>
      </c>
      <c r="X6" s="124">
        <v>0.27710842581717876</v>
      </c>
      <c r="Y6" s="125">
        <v>57461852</v>
      </c>
      <c r="Z6" s="112" t="s">
        <v>631</v>
      </c>
      <c r="AA6" s="112"/>
      <c r="AB6" s="112"/>
      <c r="AC6" s="120"/>
      <c r="AD6" s="112" t="s">
        <v>635</v>
      </c>
      <c r="AE6" s="112" t="s">
        <v>118</v>
      </c>
      <c r="AF6" s="112" t="s">
        <v>118</v>
      </c>
    </row>
    <row r="7" spans="1:32" s="126" customFormat="1" ht="17.25" customHeight="1">
      <c r="A7" s="134">
        <v>891780111</v>
      </c>
      <c r="B7" s="134" t="s">
        <v>55</v>
      </c>
      <c r="C7" s="112" t="s">
        <v>58</v>
      </c>
      <c r="D7" s="134" t="s">
        <v>61</v>
      </c>
      <c r="E7" s="125" t="s">
        <v>1138</v>
      </c>
      <c r="F7" s="113" t="s">
        <v>62</v>
      </c>
      <c r="G7" s="113" t="s">
        <v>70</v>
      </c>
      <c r="H7" s="113" t="s">
        <v>628</v>
      </c>
      <c r="I7" s="168">
        <v>16600000</v>
      </c>
      <c r="J7" s="113"/>
      <c r="K7" s="115"/>
      <c r="L7" s="115"/>
      <c r="M7" s="141">
        <v>16600000</v>
      </c>
      <c r="N7" s="117">
        <v>1082981781</v>
      </c>
      <c r="O7" s="118" t="s">
        <v>636</v>
      </c>
      <c r="P7" s="112" t="s">
        <v>637</v>
      </c>
      <c r="Q7" s="119">
        <v>44950</v>
      </c>
      <c r="R7" s="119">
        <v>44950</v>
      </c>
      <c r="S7" s="119">
        <v>45107</v>
      </c>
      <c r="T7" s="120"/>
      <c r="U7" s="121"/>
      <c r="V7" s="122">
        <v>4600000</v>
      </c>
      <c r="W7" s="123">
        <v>12000000</v>
      </c>
      <c r="X7" s="124">
        <v>0.27710843373493976</v>
      </c>
      <c r="Y7" s="125">
        <v>57461852</v>
      </c>
      <c r="Z7" s="112" t="s">
        <v>631</v>
      </c>
      <c r="AA7" s="112"/>
      <c r="AB7" s="112"/>
      <c r="AC7" s="120"/>
      <c r="AD7" s="112" t="s">
        <v>638</v>
      </c>
      <c r="AE7" s="112" t="s">
        <v>118</v>
      </c>
      <c r="AF7" s="112" t="s">
        <v>118</v>
      </c>
    </row>
    <row r="8" spans="1:32" s="126" customFormat="1" ht="17.25" customHeight="1">
      <c r="A8" s="134">
        <v>891780111</v>
      </c>
      <c r="B8" s="134" t="s">
        <v>55</v>
      </c>
      <c r="C8" s="112" t="s">
        <v>58</v>
      </c>
      <c r="D8" s="134" t="s">
        <v>61</v>
      </c>
      <c r="E8" s="125" t="s">
        <v>1139</v>
      </c>
      <c r="F8" s="113" t="s">
        <v>62</v>
      </c>
      <c r="G8" s="113" t="s">
        <v>70</v>
      </c>
      <c r="H8" s="113" t="s">
        <v>628</v>
      </c>
      <c r="I8" s="168">
        <v>16600000</v>
      </c>
      <c r="J8" s="113"/>
      <c r="K8" s="127"/>
      <c r="L8" s="127"/>
      <c r="M8" s="141">
        <v>16600000</v>
      </c>
      <c r="N8" s="117">
        <v>1082931591</v>
      </c>
      <c r="O8" s="118" t="s">
        <v>639</v>
      </c>
      <c r="P8" s="112" t="s">
        <v>640</v>
      </c>
      <c r="Q8" s="119">
        <v>44950</v>
      </c>
      <c r="R8" s="119">
        <v>44950</v>
      </c>
      <c r="S8" s="119">
        <v>45107</v>
      </c>
      <c r="T8" s="120"/>
      <c r="U8" s="121"/>
      <c r="V8" s="122">
        <v>4600000</v>
      </c>
      <c r="W8" s="123">
        <v>12000000</v>
      </c>
      <c r="X8" s="124">
        <v>0.27710843373493976</v>
      </c>
      <c r="Y8" s="125">
        <v>57461852</v>
      </c>
      <c r="Z8" s="112" t="s">
        <v>631</v>
      </c>
      <c r="AA8" s="112"/>
      <c r="AB8" s="112"/>
      <c r="AC8" s="120"/>
      <c r="AD8" s="112" t="s">
        <v>641</v>
      </c>
      <c r="AE8" s="112" t="s">
        <v>118</v>
      </c>
      <c r="AF8" s="112" t="s">
        <v>118</v>
      </c>
    </row>
    <row r="9" spans="1:32" s="126" customFormat="1" ht="17.25" customHeight="1">
      <c r="A9" s="134">
        <v>891780111</v>
      </c>
      <c r="B9" s="134" t="s">
        <v>55</v>
      </c>
      <c r="C9" s="112" t="s">
        <v>58</v>
      </c>
      <c r="D9" s="134" t="s">
        <v>61</v>
      </c>
      <c r="E9" s="125" t="s">
        <v>1140</v>
      </c>
      <c r="F9" s="113" t="s">
        <v>62</v>
      </c>
      <c r="G9" s="113" t="s">
        <v>70</v>
      </c>
      <c r="H9" s="113" t="s">
        <v>628</v>
      </c>
      <c r="I9" s="168">
        <v>16600000</v>
      </c>
      <c r="J9" s="113"/>
      <c r="K9" s="115"/>
      <c r="L9" s="115"/>
      <c r="M9" s="141">
        <v>16600000</v>
      </c>
      <c r="N9" s="117">
        <v>1082984183</v>
      </c>
      <c r="O9" s="118" t="s">
        <v>642</v>
      </c>
      <c r="P9" s="112" t="s">
        <v>643</v>
      </c>
      <c r="Q9" s="119">
        <v>44950</v>
      </c>
      <c r="R9" s="119">
        <v>44950</v>
      </c>
      <c r="S9" s="119">
        <v>45107</v>
      </c>
      <c r="T9" s="120"/>
      <c r="U9" s="121"/>
      <c r="V9" s="122">
        <v>4600000</v>
      </c>
      <c r="W9" s="123">
        <v>12000000</v>
      </c>
      <c r="X9" s="124">
        <v>0.27710843373493976</v>
      </c>
      <c r="Y9" s="125">
        <v>57461852</v>
      </c>
      <c r="Z9" s="112" t="s">
        <v>631</v>
      </c>
      <c r="AA9" s="112"/>
      <c r="AB9" s="112"/>
      <c r="AC9" s="120"/>
      <c r="AD9" s="112" t="s">
        <v>644</v>
      </c>
      <c r="AE9" s="112" t="s">
        <v>118</v>
      </c>
      <c r="AF9" s="112" t="s">
        <v>118</v>
      </c>
    </row>
    <row r="10" spans="1:32" s="126" customFormat="1" ht="17.25" customHeight="1">
      <c r="A10" s="134">
        <v>891780111</v>
      </c>
      <c r="B10" s="134" t="s">
        <v>55</v>
      </c>
      <c r="C10" s="112" t="s">
        <v>58</v>
      </c>
      <c r="D10" s="134" t="s">
        <v>61</v>
      </c>
      <c r="E10" s="125" t="s">
        <v>1141</v>
      </c>
      <c r="F10" s="113" t="s">
        <v>62</v>
      </c>
      <c r="G10" s="113" t="s">
        <v>70</v>
      </c>
      <c r="H10" s="113" t="s">
        <v>628</v>
      </c>
      <c r="I10" s="168">
        <v>16600000</v>
      </c>
      <c r="J10" s="113"/>
      <c r="K10" s="127"/>
      <c r="L10" s="127"/>
      <c r="M10" s="141">
        <v>16600000</v>
      </c>
      <c r="N10" s="117">
        <v>1082966245</v>
      </c>
      <c r="O10" s="118" t="s">
        <v>645</v>
      </c>
      <c r="P10" s="112" t="s">
        <v>643</v>
      </c>
      <c r="Q10" s="119">
        <v>44950</v>
      </c>
      <c r="R10" s="119">
        <v>44950</v>
      </c>
      <c r="S10" s="119">
        <v>45107</v>
      </c>
      <c r="T10" s="120"/>
      <c r="U10" s="121"/>
      <c r="V10" s="122">
        <v>4600000</v>
      </c>
      <c r="W10" s="123">
        <v>12000000</v>
      </c>
      <c r="X10" s="124">
        <v>0.27710843373493976</v>
      </c>
      <c r="Y10" s="125">
        <v>57461852</v>
      </c>
      <c r="Z10" s="112" t="s">
        <v>631</v>
      </c>
      <c r="AA10" s="112"/>
      <c r="AB10" s="112"/>
      <c r="AC10" s="120"/>
      <c r="AD10" s="112" t="s">
        <v>646</v>
      </c>
      <c r="AE10" s="112" t="s">
        <v>118</v>
      </c>
      <c r="AF10" s="112" t="s">
        <v>118</v>
      </c>
    </row>
    <row r="11" spans="1:32" s="126" customFormat="1" ht="17.25" customHeight="1">
      <c r="A11" s="134">
        <v>891780111</v>
      </c>
      <c r="B11" s="134" t="s">
        <v>55</v>
      </c>
      <c r="C11" s="112" t="s">
        <v>58</v>
      </c>
      <c r="D11" s="134" t="s">
        <v>61</v>
      </c>
      <c r="E11" s="125" t="s">
        <v>1142</v>
      </c>
      <c r="F11" s="113" t="s">
        <v>62</v>
      </c>
      <c r="G11" s="113" t="s">
        <v>70</v>
      </c>
      <c r="H11" s="113" t="s">
        <v>628</v>
      </c>
      <c r="I11" s="168">
        <v>16600000</v>
      </c>
      <c r="J11" s="113"/>
      <c r="K11" s="115"/>
      <c r="L11" s="115"/>
      <c r="M11" s="141">
        <v>16600000</v>
      </c>
      <c r="N11" s="117">
        <v>1082943812</v>
      </c>
      <c r="O11" s="118" t="s">
        <v>647</v>
      </c>
      <c r="P11" s="112" t="s">
        <v>643</v>
      </c>
      <c r="Q11" s="119">
        <v>44950</v>
      </c>
      <c r="R11" s="119">
        <v>44950</v>
      </c>
      <c r="S11" s="119">
        <v>45107</v>
      </c>
      <c r="T11" s="120"/>
      <c r="U11" s="121"/>
      <c r="V11" s="122">
        <v>4600000</v>
      </c>
      <c r="W11" s="123">
        <v>12000000</v>
      </c>
      <c r="X11" s="124">
        <v>0.27710843373493976</v>
      </c>
      <c r="Y11" s="125">
        <v>57461852</v>
      </c>
      <c r="Z11" s="112" t="s">
        <v>631</v>
      </c>
      <c r="AA11" s="112"/>
      <c r="AB11" s="112"/>
      <c r="AC11" s="120"/>
      <c r="AD11" s="112" t="s">
        <v>648</v>
      </c>
      <c r="AE11" s="112" t="s">
        <v>118</v>
      </c>
      <c r="AF11" s="112" t="s">
        <v>118</v>
      </c>
    </row>
    <row r="12" spans="1:32" s="126" customFormat="1" ht="17.25" customHeight="1">
      <c r="A12" s="134">
        <v>891780111</v>
      </c>
      <c r="B12" s="134" t="s">
        <v>55</v>
      </c>
      <c r="C12" s="112" t="s">
        <v>58</v>
      </c>
      <c r="D12" s="134" t="s">
        <v>61</v>
      </c>
      <c r="E12" s="125" t="s">
        <v>1143</v>
      </c>
      <c r="F12" s="113" t="s">
        <v>62</v>
      </c>
      <c r="G12" s="113" t="s">
        <v>70</v>
      </c>
      <c r="H12" s="113" t="s">
        <v>628</v>
      </c>
      <c r="I12" s="168">
        <v>15800000</v>
      </c>
      <c r="J12" s="113"/>
      <c r="K12" s="127"/>
      <c r="L12" s="127"/>
      <c r="M12" s="141">
        <v>15800000</v>
      </c>
      <c r="N12" s="117">
        <v>1082966865</v>
      </c>
      <c r="O12" s="118" t="s">
        <v>649</v>
      </c>
      <c r="P12" s="112" t="s">
        <v>643</v>
      </c>
      <c r="Q12" s="119">
        <v>44950</v>
      </c>
      <c r="R12" s="119">
        <v>44950</v>
      </c>
      <c r="S12" s="119">
        <v>45107</v>
      </c>
      <c r="T12" s="120"/>
      <c r="U12" s="121"/>
      <c r="V12" s="122">
        <v>3800000</v>
      </c>
      <c r="W12" s="123">
        <v>12000000</v>
      </c>
      <c r="X12" s="124">
        <v>0.240506329113924</v>
      </c>
      <c r="Y12" s="125">
        <v>57461852</v>
      </c>
      <c r="Z12" s="112" t="s">
        <v>631</v>
      </c>
      <c r="AA12" s="112"/>
      <c r="AB12" s="112"/>
      <c r="AC12" s="120"/>
      <c r="AD12" s="112" t="s">
        <v>650</v>
      </c>
      <c r="AE12" s="112" t="s">
        <v>118</v>
      </c>
      <c r="AF12" s="112" t="s">
        <v>118</v>
      </c>
    </row>
    <row r="13" spans="1:32" s="126" customFormat="1" ht="17.25" customHeight="1">
      <c r="A13" s="134">
        <v>891780111</v>
      </c>
      <c r="B13" s="134" t="s">
        <v>55</v>
      </c>
      <c r="C13" s="112" t="s">
        <v>58</v>
      </c>
      <c r="D13" s="134" t="s">
        <v>61</v>
      </c>
      <c r="E13" s="125" t="s">
        <v>1144</v>
      </c>
      <c r="F13" s="113" t="s">
        <v>62</v>
      </c>
      <c r="G13" s="113" t="s">
        <v>70</v>
      </c>
      <c r="H13" s="113" t="s">
        <v>628</v>
      </c>
      <c r="I13" s="168">
        <v>14746667</v>
      </c>
      <c r="J13" s="113"/>
      <c r="K13" s="115"/>
      <c r="L13" s="115"/>
      <c r="M13" s="141">
        <v>14746667</v>
      </c>
      <c r="N13" s="117">
        <v>1083024229</v>
      </c>
      <c r="O13" s="118" t="s">
        <v>651</v>
      </c>
      <c r="P13" s="112" t="s">
        <v>652</v>
      </c>
      <c r="Q13" s="119">
        <v>44950</v>
      </c>
      <c r="R13" s="119">
        <v>44950</v>
      </c>
      <c r="S13" s="119">
        <v>45107</v>
      </c>
      <c r="T13" s="120"/>
      <c r="U13" s="121"/>
      <c r="V13" s="122">
        <v>3546667</v>
      </c>
      <c r="W13" s="123">
        <v>11200000</v>
      </c>
      <c r="X13" s="124">
        <v>0.24050634628150214</v>
      </c>
      <c r="Y13" s="125">
        <v>57435262</v>
      </c>
      <c r="Z13" s="112" t="s">
        <v>653</v>
      </c>
      <c r="AA13" s="112"/>
      <c r="AB13" s="112"/>
      <c r="AC13" s="120"/>
      <c r="AD13" s="112" t="s">
        <v>654</v>
      </c>
      <c r="AE13" s="112" t="s">
        <v>118</v>
      </c>
      <c r="AF13" s="112" t="s">
        <v>118</v>
      </c>
    </row>
    <row r="14" spans="1:32" s="126" customFormat="1" ht="17.25" customHeight="1">
      <c r="A14" s="134">
        <v>891780111</v>
      </c>
      <c r="B14" s="134" t="s">
        <v>55</v>
      </c>
      <c r="C14" s="112" t="s">
        <v>58</v>
      </c>
      <c r="D14" s="134" t="s">
        <v>61</v>
      </c>
      <c r="E14" s="125" t="s">
        <v>1145</v>
      </c>
      <c r="F14" s="113" t="s">
        <v>62</v>
      </c>
      <c r="G14" s="113" t="s">
        <v>70</v>
      </c>
      <c r="H14" s="113" t="s">
        <v>628</v>
      </c>
      <c r="I14" s="168">
        <v>8000000</v>
      </c>
      <c r="J14" s="113"/>
      <c r="K14" s="127"/>
      <c r="L14" s="127"/>
      <c r="M14" s="141">
        <v>8000000</v>
      </c>
      <c r="N14" s="117">
        <v>52695882</v>
      </c>
      <c r="O14" s="118" t="s">
        <v>655</v>
      </c>
      <c r="P14" s="112" t="s">
        <v>656</v>
      </c>
      <c r="Q14" s="119">
        <v>44950</v>
      </c>
      <c r="R14" s="119">
        <v>44950</v>
      </c>
      <c r="S14" s="119">
        <v>45001</v>
      </c>
      <c r="T14" s="120"/>
      <c r="U14" s="121"/>
      <c r="V14" s="122">
        <v>5500000</v>
      </c>
      <c r="W14" s="123">
        <v>2500000</v>
      </c>
      <c r="X14" s="124">
        <v>0.6875</v>
      </c>
      <c r="Y14" s="125">
        <v>72004252</v>
      </c>
      <c r="Z14" s="112" t="s">
        <v>657</v>
      </c>
      <c r="AA14" s="112"/>
      <c r="AB14" s="112"/>
      <c r="AC14" s="120"/>
      <c r="AD14" s="112" t="s">
        <v>658</v>
      </c>
      <c r="AE14" s="112" t="s">
        <v>118</v>
      </c>
      <c r="AF14" s="112" t="s">
        <v>118</v>
      </c>
    </row>
    <row r="15" spans="1:32" s="126" customFormat="1" ht="17.25" customHeight="1">
      <c r="A15" s="134">
        <v>891780111</v>
      </c>
      <c r="B15" s="134" t="s">
        <v>55</v>
      </c>
      <c r="C15" s="112" t="s">
        <v>58</v>
      </c>
      <c r="D15" s="134" t="s">
        <v>61</v>
      </c>
      <c r="E15" s="125" t="s">
        <v>1146</v>
      </c>
      <c r="F15" s="113" t="s">
        <v>62</v>
      </c>
      <c r="G15" s="113" t="s">
        <v>70</v>
      </c>
      <c r="H15" s="113" t="s">
        <v>628</v>
      </c>
      <c r="I15" s="168">
        <v>16400000</v>
      </c>
      <c r="J15" s="113"/>
      <c r="K15" s="115"/>
      <c r="L15" s="115"/>
      <c r="M15" s="141">
        <v>16400000</v>
      </c>
      <c r="N15" s="117">
        <v>1081918985</v>
      </c>
      <c r="O15" s="118" t="s">
        <v>659</v>
      </c>
      <c r="P15" s="112" t="s">
        <v>660</v>
      </c>
      <c r="Q15" s="119">
        <v>44950</v>
      </c>
      <c r="R15" s="119">
        <v>44950</v>
      </c>
      <c r="S15" s="119">
        <v>45107</v>
      </c>
      <c r="T15" s="120"/>
      <c r="U15" s="121"/>
      <c r="V15" s="122">
        <v>4400000</v>
      </c>
      <c r="W15" s="123">
        <v>12000000</v>
      </c>
      <c r="X15" s="124">
        <v>0.26829268292682928</v>
      </c>
      <c r="Y15" s="125">
        <v>36694483</v>
      </c>
      <c r="Z15" s="112" t="s">
        <v>661</v>
      </c>
      <c r="AA15" s="112"/>
      <c r="AB15" s="112"/>
      <c r="AC15" s="120"/>
      <c r="AD15" s="112" t="s">
        <v>662</v>
      </c>
      <c r="AE15" s="112" t="s">
        <v>118</v>
      </c>
      <c r="AF15" s="112" t="s">
        <v>118</v>
      </c>
    </row>
    <row r="16" spans="1:32" s="126" customFormat="1" ht="17.25" customHeight="1">
      <c r="A16" s="134">
        <v>891780111</v>
      </c>
      <c r="B16" s="134" t="s">
        <v>55</v>
      </c>
      <c r="C16" s="112" t="s">
        <v>58</v>
      </c>
      <c r="D16" s="134" t="s">
        <v>61</v>
      </c>
      <c r="E16" s="125" t="s">
        <v>1147</v>
      </c>
      <c r="F16" s="113" t="s">
        <v>62</v>
      </c>
      <c r="G16" s="113" t="s">
        <v>70</v>
      </c>
      <c r="H16" s="113" t="s">
        <v>628</v>
      </c>
      <c r="I16" s="168">
        <v>15800000</v>
      </c>
      <c r="J16" s="113"/>
      <c r="K16" s="127"/>
      <c r="L16" s="127"/>
      <c r="M16" s="141">
        <v>15800000</v>
      </c>
      <c r="N16" s="117">
        <v>1082887058</v>
      </c>
      <c r="O16" s="118" t="s">
        <v>663</v>
      </c>
      <c r="P16" s="112" t="s">
        <v>664</v>
      </c>
      <c r="Q16" s="119">
        <v>44951</v>
      </c>
      <c r="R16" s="119">
        <v>44951</v>
      </c>
      <c r="S16" s="119">
        <v>45107</v>
      </c>
      <c r="T16" s="120"/>
      <c r="U16" s="121"/>
      <c r="V16" s="122">
        <v>2200000</v>
      </c>
      <c r="W16" s="123">
        <v>13600000</v>
      </c>
      <c r="X16" s="124">
        <v>0.13924050632911389</v>
      </c>
      <c r="Y16" s="125">
        <v>85155183</v>
      </c>
      <c r="Z16" s="112" t="s">
        <v>665</v>
      </c>
      <c r="AA16" s="112"/>
      <c r="AB16" s="112"/>
      <c r="AC16" s="120"/>
      <c r="AD16" s="112" t="s">
        <v>666</v>
      </c>
      <c r="AE16" s="112" t="s">
        <v>118</v>
      </c>
      <c r="AF16" s="112" t="s">
        <v>118</v>
      </c>
    </row>
    <row r="17" spans="1:32" s="126" customFormat="1" ht="17.25" customHeight="1">
      <c r="A17" s="134">
        <v>891780111</v>
      </c>
      <c r="B17" s="134" t="s">
        <v>55</v>
      </c>
      <c r="C17" s="112" t="s">
        <v>58</v>
      </c>
      <c r="D17" s="134" t="s">
        <v>61</v>
      </c>
      <c r="E17" s="125" t="s">
        <v>1148</v>
      </c>
      <c r="F17" s="113" t="s">
        <v>62</v>
      </c>
      <c r="G17" s="113" t="s">
        <v>70</v>
      </c>
      <c r="H17" s="113" t="s">
        <v>628</v>
      </c>
      <c r="I17" s="168">
        <v>17906667</v>
      </c>
      <c r="J17" s="113"/>
      <c r="K17" s="115"/>
      <c r="L17" s="115"/>
      <c r="M17" s="141">
        <v>17906667</v>
      </c>
      <c r="N17" s="117">
        <v>1084732648</v>
      </c>
      <c r="O17" s="118" t="s">
        <v>667</v>
      </c>
      <c r="P17" s="112" t="s">
        <v>668</v>
      </c>
      <c r="Q17" s="119">
        <v>44951</v>
      </c>
      <c r="R17" s="119">
        <v>44951</v>
      </c>
      <c r="S17" s="119">
        <v>45107</v>
      </c>
      <c r="T17" s="120"/>
      <c r="U17" s="121"/>
      <c r="V17" s="122">
        <v>5906667</v>
      </c>
      <c r="W17" s="123">
        <v>12000000</v>
      </c>
      <c r="X17" s="124">
        <v>0.32985853816346722</v>
      </c>
      <c r="Y17" s="125">
        <v>85155183</v>
      </c>
      <c r="Z17" s="112" t="s">
        <v>665</v>
      </c>
      <c r="AA17" s="112"/>
      <c r="AB17" s="112"/>
      <c r="AC17" s="120"/>
      <c r="AD17" s="112" t="s">
        <v>669</v>
      </c>
      <c r="AE17" s="112" t="s">
        <v>118</v>
      </c>
      <c r="AF17" s="112" t="s">
        <v>118</v>
      </c>
    </row>
    <row r="18" spans="1:32" s="126" customFormat="1" ht="17.25" customHeight="1">
      <c r="A18" s="134">
        <v>891780111</v>
      </c>
      <c r="B18" s="134" t="s">
        <v>55</v>
      </c>
      <c r="C18" s="112" t="s">
        <v>58</v>
      </c>
      <c r="D18" s="134" t="s">
        <v>61</v>
      </c>
      <c r="E18" s="125" t="s">
        <v>1149</v>
      </c>
      <c r="F18" s="113" t="s">
        <v>62</v>
      </c>
      <c r="G18" s="113" t="s">
        <v>70</v>
      </c>
      <c r="H18" s="113" t="s">
        <v>628</v>
      </c>
      <c r="I18" s="168">
        <v>15800000</v>
      </c>
      <c r="J18" s="113"/>
      <c r="K18" s="127"/>
      <c r="L18" s="127"/>
      <c r="M18" s="141">
        <v>15800000</v>
      </c>
      <c r="N18" s="117">
        <v>1045710831</v>
      </c>
      <c r="O18" s="118" t="s">
        <v>670</v>
      </c>
      <c r="P18" s="112" t="s">
        <v>671</v>
      </c>
      <c r="Q18" s="119">
        <v>44951</v>
      </c>
      <c r="R18" s="119">
        <v>44951</v>
      </c>
      <c r="S18" s="119">
        <v>45107</v>
      </c>
      <c r="T18" s="120"/>
      <c r="U18" s="121"/>
      <c r="V18" s="122">
        <v>3800000</v>
      </c>
      <c r="W18" s="123">
        <v>12000000</v>
      </c>
      <c r="X18" s="124">
        <v>0.240506329113924</v>
      </c>
      <c r="Y18" s="125">
        <v>39141438</v>
      </c>
      <c r="Z18" s="112" t="s">
        <v>672</v>
      </c>
      <c r="AA18" s="112"/>
      <c r="AB18" s="112"/>
      <c r="AC18" s="120"/>
      <c r="AD18" s="112" t="s">
        <v>673</v>
      </c>
      <c r="AE18" s="112" t="s">
        <v>118</v>
      </c>
      <c r="AF18" s="112" t="s">
        <v>118</v>
      </c>
    </row>
    <row r="19" spans="1:32" s="126" customFormat="1" ht="17.25" customHeight="1">
      <c r="A19" s="134">
        <v>891780111</v>
      </c>
      <c r="B19" s="134" t="s">
        <v>55</v>
      </c>
      <c r="C19" s="112" t="s">
        <v>58</v>
      </c>
      <c r="D19" s="134" t="s">
        <v>61</v>
      </c>
      <c r="E19" s="125" t="s">
        <v>1150</v>
      </c>
      <c r="F19" s="113" t="s">
        <v>62</v>
      </c>
      <c r="G19" s="113" t="s">
        <v>70</v>
      </c>
      <c r="H19" s="113" t="s">
        <v>628</v>
      </c>
      <c r="I19" s="168">
        <v>15800000</v>
      </c>
      <c r="J19" s="113"/>
      <c r="K19" s="115"/>
      <c r="L19" s="115"/>
      <c r="M19" s="141">
        <v>15800000</v>
      </c>
      <c r="N19" s="117">
        <v>1083023702</v>
      </c>
      <c r="O19" s="118" t="s">
        <v>674</v>
      </c>
      <c r="P19" s="112" t="s">
        <v>675</v>
      </c>
      <c r="Q19" s="119">
        <v>44951</v>
      </c>
      <c r="R19" s="119">
        <v>44951</v>
      </c>
      <c r="S19" s="119">
        <v>45107</v>
      </c>
      <c r="T19" s="120"/>
      <c r="U19" s="121"/>
      <c r="V19" s="122">
        <v>3800000</v>
      </c>
      <c r="W19" s="123">
        <v>12000000</v>
      </c>
      <c r="X19" s="124">
        <v>0.240506329113924</v>
      </c>
      <c r="Y19" s="125">
        <v>57466781</v>
      </c>
      <c r="Z19" s="112" t="s">
        <v>676</v>
      </c>
      <c r="AA19" s="112"/>
      <c r="AB19" s="112"/>
      <c r="AC19" s="120"/>
      <c r="AD19" s="112" t="s">
        <v>677</v>
      </c>
      <c r="AE19" s="112" t="s">
        <v>118</v>
      </c>
      <c r="AF19" s="112" t="s">
        <v>118</v>
      </c>
    </row>
    <row r="20" spans="1:32" s="126" customFormat="1" ht="17.25" customHeight="1">
      <c r="A20" s="134">
        <v>891780111</v>
      </c>
      <c r="B20" s="134" t="s">
        <v>55</v>
      </c>
      <c r="C20" s="112" t="s">
        <v>58</v>
      </c>
      <c r="D20" s="134" t="s">
        <v>61</v>
      </c>
      <c r="E20" s="125" t="s">
        <v>1151</v>
      </c>
      <c r="F20" s="113" t="s">
        <v>62</v>
      </c>
      <c r="G20" s="113" t="s">
        <v>70</v>
      </c>
      <c r="H20" s="113" t="s">
        <v>628</v>
      </c>
      <c r="I20" s="168">
        <v>17906667</v>
      </c>
      <c r="J20" s="113"/>
      <c r="K20" s="127"/>
      <c r="L20" s="127"/>
      <c r="M20" s="141">
        <v>17906667</v>
      </c>
      <c r="N20" s="117">
        <v>1082852722</v>
      </c>
      <c r="O20" s="118" t="s">
        <v>678</v>
      </c>
      <c r="P20" s="112" t="s">
        <v>679</v>
      </c>
      <c r="Q20" s="119">
        <v>44951</v>
      </c>
      <c r="R20" s="119">
        <v>44951</v>
      </c>
      <c r="S20" s="119">
        <v>45107</v>
      </c>
      <c r="T20" s="128">
        <v>44985</v>
      </c>
      <c r="U20" s="121">
        <v>1</v>
      </c>
      <c r="V20" s="122">
        <v>17906667</v>
      </c>
      <c r="W20" s="123">
        <v>0</v>
      </c>
      <c r="X20" s="124">
        <v>1</v>
      </c>
      <c r="Y20" s="125">
        <v>39141438</v>
      </c>
      <c r="Z20" s="112" t="s">
        <v>672</v>
      </c>
      <c r="AA20" s="112"/>
      <c r="AB20" s="112"/>
      <c r="AC20" s="120"/>
      <c r="AD20" s="112" t="s">
        <v>680</v>
      </c>
      <c r="AE20" s="112" t="s">
        <v>118</v>
      </c>
      <c r="AF20" s="112" t="s">
        <v>118</v>
      </c>
    </row>
    <row r="21" spans="1:32" s="126" customFormat="1" ht="17.25" customHeight="1">
      <c r="A21" s="134">
        <v>891780111</v>
      </c>
      <c r="B21" s="134" t="s">
        <v>55</v>
      </c>
      <c r="C21" s="112" t="s">
        <v>58</v>
      </c>
      <c r="D21" s="134" t="s">
        <v>61</v>
      </c>
      <c r="E21" s="125" t="s">
        <v>1152</v>
      </c>
      <c r="F21" s="113" t="s">
        <v>62</v>
      </c>
      <c r="G21" s="113" t="s">
        <v>70</v>
      </c>
      <c r="H21" s="113" t="s">
        <v>628</v>
      </c>
      <c r="I21" s="168">
        <v>15800000</v>
      </c>
      <c r="J21" s="113"/>
      <c r="K21" s="115"/>
      <c r="L21" s="115"/>
      <c r="M21" s="141">
        <v>15800000</v>
      </c>
      <c r="N21" s="117">
        <v>57445651</v>
      </c>
      <c r="O21" s="118" t="s">
        <v>681</v>
      </c>
      <c r="P21" s="112" t="s">
        <v>682</v>
      </c>
      <c r="Q21" s="119">
        <v>44951</v>
      </c>
      <c r="R21" s="119">
        <v>44951</v>
      </c>
      <c r="S21" s="119">
        <v>45107</v>
      </c>
      <c r="T21" s="120"/>
      <c r="U21" s="121"/>
      <c r="V21" s="122">
        <v>3800000</v>
      </c>
      <c r="W21" s="123">
        <v>12000000</v>
      </c>
      <c r="X21" s="124">
        <v>0.240506329113924</v>
      </c>
      <c r="Y21" s="125">
        <v>39141438</v>
      </c>
      <c r="Z21" s="112" t="s">
        <v>672</v>
      </c>
      <c r="AA21" s="112"/>
      <c r="AB21" s="112"/>
      <c r="AC21" s="120"/>
      <c r="AD21" s="112" t="s">
        <v>683</v>
      </c>
      <c r="AE21" s="112" t="s">
        <v>118</v>
      </c>
      <c r="AF21" s="112" t="s">
        <v>118</v>
      </c>
    </row>
    <row r="22" spans="1:32" s="126" customFormat="1" ht="17.25" customHeight="1">
      <c r="A22" s="134">
        <v>891780111</v>
      </c>
      <c r="B22" s="134" t="s">
        <v>55</v>
      </c>
      <c r="C22" s="112" t="s">
        <v>58</v>
      </c>
      <c r="D22" s="134" t="s">
        <v>61</v>
      </c>
      <c r="E22" s="125" t="s">
        <v>1153</v>
      </c>
      <c r="F22" s="113" t="s">
        <v>62</v>
      </c>
      <c r="G22" s="113" t="s">
        <v>70</v>
      </c>
      <c r="H22" s="113" t="s">
        <v>628</v>
      </c>
      <c r="I22" s="168">
        <v>15800000</v>
      </c>
      <c r="J22" s="113"/>
      <c r="K22" s="127"/>
      <c r="L22" s="127"/>
      <c r="M22" s="141">
        <v>15800000</v>
      </c>
      <c r="N22" s="117">
        <v>1065637083</v>
      </c>
      <c r="O22" s="118" t="s">
        <v>684</v>
      </c>
      <c r="P22" s="112" t="s">
        <v>685</v>
      </c>
      <c r="Q22" s="119">
        <v>44951</v>
      </c>
      <c r="R22" s="119">
        <v>44951</v>
      </c>
      <c r="S22" s="119">
        <v>45107</v>
      </c>
      <c r="T22" s="120">
        <v>44985</v>
      </c>
      <c r="U22" s="121">
        <v>1</v>
      </c>
      <c r="V22" s="122">
        <v>15800000</v>
      </c>
      <c r="W22" s="123">
        <v>0</v>
      </c>
      <c r="X22" s="124">
        <v>1</v>
      </c>
      <c r="Y22" s="125">
        <v>39141438</v>
      </c>
      <c r="Z22" s="112" t="s">
        <v>672</v>
      </c>
      <c r="AA22" s="112"/>
      <c r="AB22" s="112"/>
      <c r="AC22" s="120"/>
      <c r="AD22" s="112" t="s">
        <v>686</v>
      </c>
      <c r="AE22" s="112" t="s">
        <v>118</v>
      </c>
      <c r="AF22" s="112" t="s">
        <v>118</v>
      </c>
    </row>
    <row r="23" spans="1:32" s="126" customFormat="1" ht="17.25" customHeight="1">
      <c r="A23" s="134">
        <v>891780111</v>
      </c>
      <c r="B23" s="134" t="s">
        <v>55</v>
      </c>
      <c r="C23" s="112" t="s">
        <v>58</v>
      </c>
      <c r="D23" s="134" t="s">
        <v>61</v>
      </c>
      <c r="E23" s="125" t="s">
        <v>1154</v>
      </c>
      <c r="F23" s="113" t="s">
        <v>62</v>
      </c>
      <c r="G23" s="113" t="s">
        <v>70</v>
      </c>
      <c r="H23" s="113" t="s">
        <v>628</v>
      </c>
      <c r="I23" s="168">
        <v>17793333</v>
      </c>
      <c r="J23" s="113"/>
      <c r="K23" s="115"/>
      <c r="L23" s="115"/>
      <c r="M23" s="141">
        <v>17793333</v>
      </c>
      <c r="N23" s="117">
        <v>1082985225</v>
      </c>
      <c r="O23" s="118" t="s">
        <v>687</v>
      </c>
      <c r="P23" s="112" t="s">
        <v>688</v>
      </c>
      <c r="Q23" s="119">
        <v>44951</v>
      </c>
      <c r="R23" s="119">
        <v>44951</v>
      </c>
      <c r="S23" s="119">
        <v>45107</v>
      </c>
      <c r="T23" s="120"/>
      <c r="U23" s="121"/>
      <c r="V23" s="122">
        <v>4193333</v>
      </c>
      <c r="W23" s="123">
        <v>13600000</v>
      </c>
      <c r="X23" s="124">
        <v>0.23566877549023557</v>
      </c>
      <c r="Y23" s="125">
        <v>1082884010</v>
      </c>
      <c r="Z23" s="112" t="s">
        <v>689</v>
      </c>
      <c r="AA23" s="112"/>
      <c r="AB23" s="112"/>
      <c r="AC23" s="120"/>
      <c r="AD23" s="112" t="s">
        <v>690</v>
      </c>
      <c r="AE23" s="112" t="s">
        <v>118</v>
      </c>
      <c r="AF23" s="112" t="s">
        <v>118</v>
      </c>
    </row>
    <row r="24" spans="1:32" s="126" customFormat="1" ht="17.25" customHeight="1">
      <c r="A24" s="134">
        <v>891780111</v>
      </c>
      <c r="B24" s="134" t="s">
        <v>55</v>
      </c>
      <c r="C24" s="112" t="s">
        <v>58</v>
      </c>
      <c r="D24" s="134" t="s">
        <v>61</v>
      </c>
      <c r="E24" s="125" t="s">
        <v>1155</v>
      </c>
      <c r="F24" s="113" t="s">
        <v>62</v>
      </c>
      <c r="G24" s="113" t="s">
        <v>70</v>
      </c>
      <c r="H24" s="113" t="s">
        <v>628</v>
      </c>
      <c r="I24" s="168">
        <v>15600000</v>
      </c>
      <c r="J24" s="113"/>
      <c r="K24" s="127"/>
      <c r="L24" s="127"/>
      <c r="M24" s="141">
        <v>15600000</v>
      </c>
      <c r="N24" s="117">
        <v>12617352</v>
      </c>
      <c r="O24" s="118" t="s">
        <v>691</v>
      </c>
      <c r="P24" s="112" t="s">
        <v>692</v>
      </c>
      <c r="Q24" s="119">
        <v>44951</v>
      </c>
      <c r="R24" s="119">
        <v>44951</v>
      </c>
      <c r="S24" s="119">
        <v>45107</v>
      </c>
      <c r="T24" s="120"/>
      <c r="U24" s="121"/>
      <c r="V24" s="122">
        <v>3600000</v>
      </c>
      <c r="W24" s="123">
        <v>12000000</v>
      </c>
      <c r="X24" s="124">
        <v>0.23076923076923073</v>
      </c>
      <c r="Y24" s="125">
        <v>57294316</v>
      </c>
      <c r="Z24" s="112" t="s">
        <v>693</v>
      </c>
      <c r="AA24" s="112"/>
      <c r="AB24" s="112"/>
      <c r="AC24" s="120"/>
      <c r="AD24" s="112" t="s">
        <v>694</v>
      </c>
      <c r="AE24" s="112" t="s">
        <v>118</v>
      </c>
      <c r="AF24" s="112" t="s">
        <v>118</v>
      </c>
    </row>
    <row r="25" spans="1:32" s="126" customFormat="1" ht="17.25" customHeight="1">
      <c r="A25" s="134">
        <v>891780111</v>
      </c>
      <c r="B25" s="134" t="s">
        <v>55</v>
      </c>
      <c r="C25" s="112" t="s">
        <v>58</v>
      </c>
      <c r="D25" s="134" t="s">
        <v>61</v>
      </c>
      <c r="E25" s="125" t="s">
        <v>1156</v>
      </c>
      <c r="F25" s="113" t="s">
        <v>62</v>
      </c>
      <c r="G25" s="113" t="s">
        <v>70</v>
      </c>
      <c r="H25" s="113" t="s">
        <v>628</v>
      </c>
      <c r="I25" s="168">
        <v>19363333</v>
      </c>
      <c r="J25" s="113"/>
      <c r="K25" s="115"/>
      <c r="L25" s="115"/>
      <c r="M25" s="141">
        <v>19363333</v>
      </c>
      <c r="N25" s="117">
        <v>85155278</v>
      </c>
      <c r="O25" s="118" t="s">
        <v>695</v>
      </c>
      <c r="P25" s="112" t="s">
        <v>696</v>
      </c>
      <c r="Q25" s="119">
        <v>44951</v>
      </c>
      <c r="R25" s="119">
        <v>44951</v>
      </c>
      <c r="S25" s="119">
        <v>45107</v>
      </c>
      <c r="T25" s="120"/>
      <c r="U25" s="121"/>
      <c r="V25" s="122">
        <v>4563333</v>
      </c>
      <c r="W25" s="123">
        <v>14800000</v>
      </c>
      <c r="X25" s="124">
        <v>0.23566877665120978</v>
      </c>
      <c r="Y25" s="125">
        <v>57294316</v>
      </c>
      <c r="Z25" s="112" t="s">
        <v>693</v>
      </c>
      <c r="AA25" s="112"/>
      <c r="AB25" s="112"/>
      <c r="AC25" s="120"/>
      <c r="AD25" s="112" t="s">
        <v>697</v>
      </c>
      <c r="AE25" s="112" t="s">
        <v>118</v>
      </c>
      <c r="AF25" s="112" t="s">
        <v>118</v>
      </c>
    </row>
    <row r="26" spans="1:32" s="126" customFormat="1" ht="17.25" customHeight="1">
      <c r="A26" s="134">
        <v>891780111</v>
      </c>
      <c r="B26" s="134" t="s">
        <v>55</v>
      </c>
      <c r="C26" s="112" t="s">
        <v>58</v>
      </c>
      <c r="D26" s="134" t="s">
        <v>61</v>
      </c>
      <c r="E26" s="125" t="s">
        <v>1157</v>
      </c>
      <c r="F26" s="113" t="s">
        <v>62</v>
      </c>
      <c r="G26" s="113" t="s">
        <v>70</v>
      </c>
      <c r="H26" s="113" t="s">
        <v>628</v>
      </c>
      <c r="I26" s="168">
        <v>10340000</v>
      </c>
      <c r="J26" s="113"/>
      <c r="K26" s="127"/>
      <c r="L26" s="127"/>
      <c r="M26" s="141">
        <v>10340000</v>
      </c>
      <c r="N26" s="117">
        <v>71676049</v>
      </c>
      <c r="O26" s="118" t="s">
        <v>698</v>
      </c>
      <c r="P26" s="112" t="s">
        <v>699</v>
      </c>
      <c r="Q26" s="119">
        <v>44951</v>
      </c>
      <c r="R26" s="119">
        <v>44951</v>
      </c>
      <c r="S26" s="119">
        <v>45015</v>
      </c>
      <c r="T26" s="120"/>
      <c r="U26" s="121"/>
      <c r="V26" s="122">
        <v>940000</v>
      </c>
      <c r="W26" s="123">
        <v>9400000</v>
      </c>
      <c r="X26" s="124">
        <v>9.0909090909090939E-2</v>
      </c>
      <c r="Y26" s="125">
        <v>57466781</v>
      </c>
      <c r="Z26" s="112" t="s">
        <v>676</v>
      </c>
      <c r="AA26" s="112"/>
      <c r="AB26" s="112"/>
      <c r="AC26" s="120"/>
      <c r="AD26" s="112" t="s">
        <v>700</v>
      </c>
      <c r="AE26" s="112" t="s">
        <v>118</v>
      </c>
      <c r="AF26" s="112" t="s">
        <v>118</v>
      </c>
    </row>
    <row r="27" spans="1:32" s="126" customFormat="1" ht="17.25" customHeight="1">
      <c r="A27" s="134">
        <v>891780111</v>
      </c>
      <c r="B27" s="134" t="s">
        <v>55</v>
      </c>
      <c r="C27" s="112" t="s">
        <v>58</v>
      </c>
      <c r="D27" s="134" t="s">
        <v>61</v>
      </c>
      <c r="E27" s="125" t="s">
        <v>1158</v>
      </c>
      <c r="F27" s="113" t="s">
        <v>62</v>
      </c>
      <c r="G27" s="113" t="s">
        <v>70</v>
      </c>
      <c r="H27" s="113" t="s">
        <v>628</v>
      </c>
      <c r="I27" s="168">
        <v>18200000</v>
      </c>
      <c r="J27" s="113"/>
      <c r="K27" s="115"/>
      <c r="L27" s="115"/>
      <c r="M27" s="141">
        <v>18200000</v>
      </c>
      <c r="N27" s="117">
        <v>1082875832</v>
      </c>
      <c r="O27" s="118" t="s">
        <v>701</v>
      </c>
      <c r="P27" s="112" t="s">
        <v>702</v>
      </c>
      <c r="Q27" s="119">
        <v>44951</v>
      </c>
      <c r="R27" s="119">
        <v>44951</v>
      </c>
      <c r="S27" s="119">
        <v>45107</v>
      </c>
      <c r="T27" s="120"/>
      <c r="U27" s="121"/>
      <c r="V27" s="122">
        <v>4200000</v>
      </c>
      <c r="W27" s="123">
        <v>14000000</v>
      </c>
      <c r="X27" s="124">
        <v>0.23076923076923073</v>
      </c>
      <c r="Y27" s="125">
        <v>57294316</v>
      </c>
      <c r="Z27" s="112" t="s">
        <v>693</v>
      </c>
      <c r="AA27" s="112"/>
      <c r="AB27" s="112"/>
      <c r="AC27" s="120"/>
      <c r="AD27" s="112" t="s">
        <v>703</v>
      </c>
      <c r="AE27" s="112" t="s">
        <v>118</v>
      </c>
      <c r="AF27" s="112" t="s">
        <v>118</v>
      </c>
    </row>
    <row r="28" spans="1:32" s="126" customFormat="1" ht="17.25" customHeight="1">
      <c r="A28" s="134">
        <v>891780111</v>
      </c>
      <c r="B28" s="134" t="s">
        <v>55</v>
      </c>
      <c r="C28" s="112" t="s">
        <v>58</v>
      </c>
      <c r="D28" s="134" t="s">
        <v>61</v>
      </c>
      <c r="E28" s="125" t="s">
        <v>1159</v>
      </c>
      <c r="F28" s="113" t="s">
        <v>62</v>
      </c>
      <c r="G28" s="113" t="s">
        <v>70</v>
      </c>
      <c r="H28" s="113" t="s">
        <v>628</v>
      </c>
      <c r="I28" s="168">
        <v>17380000</v>
      </c>
      <c r="J28" s="113"/>
      <c r="K28" s="127"/>
      <c r="L28" s="127"/>
      <c r="M28" s="141">
        <v>17380000</v>
      </c>
      <c r="N28" s="117">
        <v>1082983109</v>
      </c>
      <c r="O28" s="118" t="s">
        <v>704</v>
      </c>
      <c r="P28" s="112" t="s">
        <v>705</v>
      </c>
      <c r="Q28" s="119">
        <v>44951</v>
      </c>
      <c r="R28" s="119">
        <v>44951</v>
      </c>
      <c r="S28" s="119">
        <v>45107</v>
      </c>
      <c r="T28" s="120"/>
      <c r="U28" s="121"/>
      <c r="V28" s="122">
        <v>4180000</v>
      </c>
      <c r="W28" s="123">
        <v>13200000</v>
      </c>
      <c r="X28" s="124">
        <v>0.240506329113924</v>
      </c>
      <c r="Y28" s="125">
        <v>12548449</v>
      </c>
      <c r="Z28" s="112" t="s">
        <v>706</v>
      </c>
      <c r="AA28" s="112"/>
      <c r="AB28" s="112"/>
      <c r="AC28" s="120"/>
      <c r="AD28" s="112" t="s">
        <v>707</v>
      </c>
      <c r="AE28" s="112" t="s">
        <v>118</v>
      </c>
      <c r="AF28" s="112" t="s">
        <v>118</v>
      </c>
    </row>
    <row r="29" spans="1:32" s="126" customFormat="1" ht="17.25" customHeight="1">
      <c r="A29" s="134">
        <v>891780111</v>
      </c>
      <c r="B29" s="134" t="s">
        <v>55</v>
      </c>
      <c r="C29" s="112" t="s">
        <v>58</v>
      </c>
      <c r="D29" s="134" t="s">
        <v>61</v>
      </c>
      <c r="E29" s="125" t="s">
        <v>1160</v>
      </c>
      <c r="F29" s="113" t="s">
        <v>62</v>
      </c>
      <c r="G29" s="113" t="s">
        <v>70</v>
      </c>
      <c r="H29" s="113" t="s">
        <v>628</v>
      </c>
      <c r="I29" s="168">
        <v>15800000</v>
      </c>
      <c r="J29" s="113"/>
      <c r="K29" s="115"/>
      <c r="L29" s="115"/>
      <c r="M29" s="141">
        <v>15800000</v>
      </c>
      <c r="N29" s="117">
        <v>1140866481</v>
      </c>
      <c r="O29" s="118" t="s">
        <v>708</v>
      </c>
      <c r="P29" s="112" t="s">
        <v>709</v>
      </c>
      <c r="Q29" s="119">
        <v>44952</v>
      </c>
      <c r="R29" s="119">
        <v>44952</v>
      </c>
      <c r="S29" s="119">
        <v>45107</v>
      </c>
      <c r="T29" s="120"/>
      <c r="U29" s="121"/>
      <c r="V29" s="122">
        <v>3800000</v>
      </c>
      <c r="W29" s="123">
        <v>12000000</v>
      </c>
      <c r="X29" s="124">
        <v>0.240506329113924</v>
      </c>
      <c r="Y29" s="125">
        <v>12548449</v>
      </c>
      <c r="Z29" s="112" t="s">
        <v>706</v>
      </c>
      <c r="AA29" s="112"/>
      <c r="AB29" s="112"/>
      <c r="AC29" s="120"/>
      <c r="AD29" s="112" t="s">
        <v>710</v>
      </c>
      <c r="AE29" s="112" t="s">
        <v>118</v>
      </c>
      <c r="AF29" s="112" t="s">
        <v>118</v>
      </c>
    </row>
    <row r="30" spans="1:32" s="126" customFormat="1" ht="17.25" customHeight="1">
      <c r="A30" s="134">
        <v>891780111</v>
      </c>
      <c r="B30" s="134" t="s">
        <v>55</v>
      </c>
      <c r="C30" s="112" t="s">
        <v>58</v>
      </c>
      <c r="D30" s="134" t="s">
        <v>61</v>
      </c>
      <c r="E30" s="125" t="s">
        <v>1161</v>
      </c>
      <c r="F30" s="113" t="s">
        <v>62</v>
      </c>
      <c r="G30" s="113" t="s">
        <v>70</v>
      </c>
      <c r="H30" s="113" t="s">
        <v>628</v>
      </c>
      <c r="I30" s="168">
        <v>15800000</v>
      </c>
      <c r="J30" s="113"/>
      <c r="K30" s="127"/>
      <c r="L30" s="127"/>
      <c r="M30" s="141">
        <v>15800000</v>
      </c>
      <c r="N30" s="117">
        <v>1082984449</v>
      </c>
      <c r="O30" s="118" t="s">
        <v>711</v>
      </c>
      <c r="P30" s="112" t="s">
        <v>709</v>
      </c>
      <c r="Q30" s="119">
        <v>44952</v>
      </c>
      <c r="R30" s="119">
        <v>44952</v>
      </c>
      <c r="S30" s="119">
        <v>45107</v>
      </c>
      <c r="T30" s="120"/>
      <c r="U30" s="121"/>
      <c r="V30" s="122">
        <v>3800000</v>
      </c>
      <c r="W30" s="123">
        <v>12000000</v>
      </c>
      <c r="X30" s="124">
        <v>0.240506329113924</v>
      </c>
      <c r="Y30" s="125">
        <v>79738530</v>
      </c>
      <c r="Z30" s="112" t="s">
        <v>712</v>
      </c>
      <c r="AA30" s="112"/>
      <c r="AB30" s="112"/>
      <c r="AC30" s="120"/>
      <c r="AD30" s="129" t="s">
        <v>713</v>
      </c>
      <c r="AE30" s="112" t="s">
        <v>118</v>
      </c>
      <c r="AF30" s="112" t="s">
        <v>118</v>
      </c>
    </row>
    <row r="31" spans="1:32" s="126" customFormat="1" ht="17.25" customHeight="1">
      <c r="A31" s="134">
        <v>891780111</v>
      </c>
      <c r="B31" s="134" t="s">
        <v>55</v>
      </c>
      <c r="C31" s="112" t="s">
        <v>58</v>
      </c>
      <c r="D31" s="134" t="s">
        <v>61</v>
      </c>
      <c r="E31" s="125" t="s">
        <v>1162</v>
      </c>
      <c r="F31" s="113" t="s">
        <v>62</v>
      </c>
      <c r="G31" s="113" t="s">
        <v>70</v>
      </c>
      <c r="H31" s="113" t="s">
        <v>628</v>
      </c>
      <c r="I31" s="168">
        <v>15800000</v>
      </c>
      <c r="J31" s="113"/>
      <c r="K31" s="115"/>
      <c r="L31" s="115"/>
      <c r="M31" s="141">
        <v>15800000</v>
      </c>
      <c r="N31" s="117">
        <v>33224219</v>
      </c>
      <c r="O31" s="118" t="s">
        <v>714</v>
      </c>
      <c r="P31" s="112" t="s">
        <v>715</v>
      </c>
      <c r="Q31" s="119">
        <v>44952</v>
      </c>
      <c r="R31" s="119">
        <v>44952</v>
      </c>
      <c r="S31" s="119">
        <v>45107</v>
      </c>
      <c r="T31" s="120"/>
      <c r="U31" s="121"/>
      <c r="V31" s="122">
        <v>3800000</v>
      </c>
      <c r="W31" s="123">
        <v>12000000</v>
      </c>
      <c r="X31" s="124">
        <v>0.240506329113924</v>
      </c>
      <c r="Y31" s="125">
        <v>57466781</v>
      </c>
      <c r="Z31" s="112" t="s">
        <v>676</v>
      </c>
      <c r="AA31" s="112"/>
      <c r="AB31" s="112"/>
      <c r="AC31" s="120"/>
      <c r="AD31" s="112" t="s">
        <v>716</v>
      </c>
      <c r="AE31" s="112" t="s">
        <v>118</v>
      </c>
      <c r="AF31" s="112" t="s">
        <v>118</v>
      </c>
    </row>
    <row r="32" spans="1:32" s="126" customFormat="1" ht="17.25" customHeight="1">
      <c r="A32" s="134">
        <v>891780111</v>
      </c>
      <c r="B32" s="134" t="s">
        <v>55</v>
      </c>
      <c r="C32" s="112" t="s">
        <v>58</v>
      </c>
      <c r="D32" s="134" t="s">
        <v>61</v>
      </c>
      <c r="E32" s="125" t="s">
        <v>1163</v>
      </c>
      <c r="F32" s="113" t="s">
        <v>62</v>
      </c>
      <c r="G32" s="113" t="s">
        <v>70</v>
      </c>
      <c r="H32" s="113" t="s">
        <v>628</v>
      </c>
      <c r="I32" s="168">
        <v>15800000</v>
      </c>
      <c r="J32" s="113"/>
      <c r="K32" s="127"/>
      <c r="L32" s="127"/>
      <c r="M32" s="141">
        <v>15800000</v>
      </c>
      <c r="N32" s="117">
        <v>1004461196</v>
      </c>
      <c r="O32" s="118" t="s">
        <v>717</v>
      </c>
      <c r="P32" s="112" t="s">
        <v>715</v>
      </c>
      <c r="Q32" s="119">
        <v>44952</v>
      </c>
      <c r="R32" s="119">
        <v>44952</v>
      </c>
      <c r="S32" s="119">
        <v>45107</v>
      </c>
      <c r="T32" s="120"/>
      <c r="U32" s="121"/>
      <c r="V32" s="122">
        <v>3800000</v>
      </c>
      <c r="W32" s="123">
        <v>12000000</v>
      </c>
      <c r="X32" s="124">
        <v>0.240506329113924</v>
      </c>
      <c r="Y32" s="125">
        <v>85155183</v>
      </c>
      <c r="Z32" s="112" t="s">
        <v>665</v>
      </c>
      <c r="AA32" s="112"/>
      <c r="AB32" s="112"/>
      <c r="AC32" s="120"/>
      <c r="AD32" s="112" t="s">
        <v>718</v>
      </c>
      <c r="AE32" s="112" t="s">
        <v>118</v>
      </c>
      <c r="AF32" s="112" t="s">
        <v>118</v>
      </c>
    </row>
    <row r="33" spans="1:32" s="126" customFormat="1" ht="17.25" customHeight="1">
      <c r="A33" s="134">
        <v>891780111</v>
      </c>
      <c r="B33" s="134" t="s">
        <v>55</v>
      </c>
      <c r="C33" s="112" t="s">
        <v>58</v>
      </c>
      <c r="D33" s="134" t="s">
        <v>61</v>
      </c>
      <c r="E33" s="125" t="s">
        <v>1164</v>
      </c>
      <c r="F33" s="113" t="s">
        <v>62</v>
      </c>
      <c r="G33" s="113" t="s">
        <v>70</v>
      </c>
      <c r="H33" s="113" t="s">
        <v>628</v>
      </c>
      <c r="I33" s="168">
        <v>19486667</v>
      </c>
      <c r="J33" s="113"/>
      <c r="K33" s="115"/>
      <c r="L33" s="115"/>
      <c r="M33" s="141">
        <v>19486667</v>
      </c>
      <c r="N33" s="117">
        <v>84454392</v>
      </c>
      <c r="O33" s="118" t="s">
        <v>719</v>
      </c>
      <c r="P33" s="112" t="s">
        <v>720</v>
      </c>
      <c r="Q33" s="119">
        <v>44952</v>
      </c>
      <c r="R33" s="119">
        <v>44952</v>
      </c>
      <c r="S33" s="119">
        <v>45107</v>
      </c>
      <c r="T33" s="120"/>
      <c r="U33" s="121"/>
      <c r="V33" s="122">
        <v>4686667</v>
      </c>
      <c r="W33" s="123">
        <v>14800000</v>
      </c>
      <c r="X33" s="124">
        <v>0.24050634210560484</v>
      </c>
      <c r="Y33" s="125">
        <v>85155183</v>
      </c>
      <c r="Z33" s="112" t="s">
        <v>665</v>
      </c>
      <c r="AA33" s="112"/>
      <c r="AB33" s="112"/>
      <c r="AC33" s="120"/>
      <c r="AD33" s="112" t="s">
        <v>721</v>
      </c>
      <c r="AE33" s="112" t="s">
        <v>118</v>
      </c>
      <c r="AF33" s="112" t="s">
        <v>118</v>
      </c>
    </row>
    <row r="34" spans="1:32" s="126" customFormat="1" ht="17.25" customHeight="1">
      <c r="A34" s="134">
        <v>891780111</v>
      </c>
      <c r="B34" s="134" t="s">
        <v>55</v>
      </c>
      <c r="C34" s="112" t="s">
        <v>58</v>
      </c>
      <c r="D34" s="134" t="s">
        <v>61</v>
      </c>
      <c r="E34" s="125" t="s">
        <v>1165</v>
      </c>
      <c r="F34" s="113" t="s">
        <v>62</v>
      </c>
      <c r="G34" s="113" t="s">
        <v>70</v>
      </c>
      <c r="H34" s="113" t="s">
        <v>628</v>
      </c>
      <c r="I34" s="168">
        <v>15800000</v>
      </c>
      <c r="J34" s="113"/>
      <c r="K34" s="127"/>
      <c r="L34" s="127"/>
      <c r="M34" s="141">
        <v>15800000</v>
      </c>
      <c r="N34" s="117">
        <v>36386177</v>
      </c>
      <c r="O34" s="118" t="s">
        <v>722</v>
      </c>
      <c r="P34" s="112" t="s">
        <v>709</v>
      </c>
      <c r="Q34" s="119">
        <v>44952</v>
      </c>
      <c r="R34" s="119">
        <v>44952</v>
      </c>
      <c r="S34" s="119">
        <v>45107</v>
      </c>
      <c r="T34" s="120"/>
      <c r="U34" s="121"/>
      <c r="V34" s="122">
        <v>3800000</v>
      </c>
      <c r="W34" s="123">
        <v>12000000</v>
      </c>
      <c r="X34" s="124">
        <v>0.240506329113924</v>
      </c>
      <c r="Y34" s="125">
        <v>85155183</v>
      </c>
      <c r="Z34" s="112" t="s">
        <v>665</v>
      </c>
      <c r="AA34" s="112"/>
      <c r="AB34" s="112"/>
      <c r="AC34" s="120"/>
      <c r="AD34" s="112" t="s">
        <v>723</v>
      </c>
      <c r="AE34" s="112" t="s">
        <v>118</v>
      </c>
      <c r="AF34" s="112" t="s">
        <v>118</v>
      </c>
    </row>
    <row r="35" spans="1:32" s="126" customFormat="1" ht="17.25" customHeight="1">
      <c r="A35" s="134">
        <v>891780111</v>
      </c>
      <c r="B35" s="134" t="s">
        <v>55</v>
      </c>
      <c r="C35" s="112" t="s">
        <v>58</v>
      </c>
      <c r="D35" s="134" t="s">
        <v>61</v>
      </c>
      <c r="E35" s="125" t="s">
        <v>1166</v>
      </c>
      <c r="F35" s="113" t="s">
        <v>62</v>
      </c>
      <c r="G35" s="113" t="s">
        <v>70</v>
      </c>
      <c r="H35" s="113" t="s">
        <v>628</v>
      </c>
      <c r="I35" s="168">
        <v>15800000</v>
      </c>
      <c r="J35" s="113"/>
      <c r="K35" s="115"/>
      <c r="L35" s="115"/>
      <c r="M35" s="141">
        <v>15800000</v>
      </c>
      <c r="N35" s="117">
        <v>1082848784</v>
      </c>
      <c r="O35" s="118" t="s">
        <v>724</v>
      </c>
      <c r="P35" s="112" t="s">
        <v>725</v>
      </c>
      <c r="Q35" s="119">
        <v>44952</v>
      </c>
      <c r="R35" s="119">
        <v>44952</v>
      </c>
      <c r="S35" s="119">
        <v>45107</v>
      </c>
      <c r="T35" s="120"/>
      <c r="U35" s="121"/>
      <c r="V35" s="122">
        <v>3800000</v>
      </c>
      <c r="W35" s="123">
        <v>12000000</v>
      </c>
      <c r="X35" s="124">
        <v>0.240506329113924</v>
      </c>
      <c r="Y35" s="125">
        <v>72232860</v>
      </c>
      <c r="Z35" s="112" t="s">
        <v>726</v>
      </c>
      <c r="AA35" s="112"/>
      <c r="AB35" s="112"/>
      <c r="AC35" s="120"/>
      <c r="AD35" s="112" t="s">
        <v>727</v>
      </c>
      <c r="AE35" s="112" t="s">
        <v>118</v>
      </c>
      <c r="AF35" s="112" t="s">
        <v>118</v>
      </c>
    </row>
    <row r="36" spans="1:32" s="126" customFormat="1" ht="17.25" customHeight="1">
      <c r="A36" s="134">
        <v>891780111</v>
      </c>
      <c r="B36" s="134" t="s">
        <v>55</v>
      </c>
      <c r="C36" s="112" t="s">
        <v>58</v>
      </c>
      <c r="D36" s="134" t="s">
        <v>61</v>
      </c>
      <c r="E36" s="125" t="s">
        <v>1167</v>
      </c>
      <c r="F36" s="113" t="s">
        <v>62</v>
      </c>
      <c r="G36" s="113" t="s">
        <v>70</v>
      </c>
      <c r="H36" s="113" t="s">
        <v>628</v>
      </c>
      <c r="I36" s="168">
        <v>14746667</v>
      </c>
      <c r="J36" s="113"/>
      <c r="K36" s="127"/>
      <c r="L36" s="127"/>
      <c r="M36" s="141">
        <v>14746667</v>
      </c>
      <c r="N36" s="117">
        <v>1124006778</v>
      </c>
      <c r="O36" s="118" t="s">
        <v>728</v>
      </c>
      <c r="P36" s="112" t="s">
        <v>729</v>
      </c>
      <c r="Q36" s="119">
        <v>44952</v>
      </c>
      <c r="R36" s="119">
        <v>44952</v>
      </c>
      <c r="S36" s="119">
        <v>45107</v>
      </c>
      <c r="T36" s="120"/>
      <c r="U36" s="121"/>
      <c r="V36" s="122">
        <v>3546667</v>
      </c>
      <c r="W36" s="123">
        <v>11200000</v>
      </c>
      <c r="X36" s="124">
        <v>0.24050634628150214</v>
      </c>
      <c r="Y36" s="125">
        <v>72232860</v>
      </c>
      <c r="Z36" s="112" t="s">
        <v>726</v>
      </c>
      <c r="AA36" s="112"/>
      <c r="AB36" s="112"/>
      <c r="AC36" s="120"/>
      <c r="AD36" s="112" t="s">
        <v>730</v>
      </c>
      <c r="AE36" s="112" t="s">
        <v>118</v>
      </c>
      <c r="AF36" s="112" t="s">
        <v>118</v>
      </c>
    </row>
    <row r="37" spans="1:32" s="126" customFormat="1" ht="17.25" customHeight="1">
      <c r="A37" s="134">
        <v>891780111</v>
      </c>
      <c r="B37" s="134" t="s">
        <v>55</v>
      </c>
      <c r="C37" s="112" t="s">
        <v>58</v>
      </c>
      <c r="D37" s="134" t="s">
        <v>61</v>
      </c>
      <c r="E37" s="125" t="s">
        <v>1168</v>
      </c>
      <c r="F37" s="113" t="s">
        <v>62</v>
      </c>
      <c r="G37" s="113" t="s">
        <v>70</v>
      </c>
      <c r="H37" s="113" t="s">
        <v>628</v>
      </c>
      <c r="I37" s="168">
        <v>15800000</v>
      </c>
      <c r="J37" s="113"/>
      <c r="K37" s="115"/>
      <c r="L37" s="115"/>
      <c r="M37" s="141">
        <v>15800000</v>
      </c>
      <c r="N37" s="117">
        <v>1082875128</v>
      </c>
      <c r="O37" s="118" t="s">
        <v>731</v>
      </c>
      <c r="P37" s="112" t="s">
        <v>732</v>
      </c>
      <c r="Q37" s="119">
        <v>44952</v>
      </c>
      <c r="R37" s="119">
        <v>44952</v>
      </c>
      <c r="S37" s="119">
        <v>45107</v>
      </c>
      <c r="T37" s="120"/>
      <c r="U37" s="121"/>
      <c r="V37" s="122">
        <v>800000</v>
      </c>
      <c r="W37" s="123">
        <v>15000000</v>
      </c>
      <c r="X37" s="124">
        <v>5.0632911392405111E-2</v>
      </c>
      <c r="Y37" s="125">
        <v>7456789</v>
      </c>
      <c r="Z37" s="112" t="s">
        <v>733</v>
      </c>
      <c r="AA37" s="112"/>
      <c r="AB37" s="112"/>
      <c r="AC37" s="120"/>
      <c r="AD37" s="112" t="s">
        <v>734</v>
      </c>
      <c r="AE37" s="112" t="s">
        <v>118</v>
      </c>
      <c r="AF37" s="112" t="s">
        <v>118</v>
      </c>
    </row>
    <row r="38" spans="1:32" s="126" customFormat="1" ht="17.25" customHeight="1">
      <c r="A38" s="134">
        <v>891780111</v>
      </c>
      <c r="B38" s="134" t="s">
        <v>55</v>
      </c>
      <c r="C38" s="112" t="s">
        <v>58</v>
      </c>
      <c r="D38" s="134" t="s">
        <v>61</v>
      </c>
      <c r="E38" s="125" t="s">
        <v>1169</v>
      </c>
      <c r="F38" s="113" t="s">
        <v>62</v>
      </c>
      <c r="G38" s="113" t="s">
        <v>70</v>
      </c>
      <c r="H38" s="113" t="s">
        <v>628</v>
      </c>
      <c r="I38" s="168">
        <v>15500000</v>
      </c>
      <c r="J38" s="113"/>
      <c r="K38" s="127"/>
      <c r="L38" s="127"/>
      <c r="M38" s="141">
        <v>15500000</v>
      </c>
      <c r="N38" s="117">
        <v>1083002889</v>
      </c>
      <c r="O38" s="118" t="s">
        <v>735</v>
      </c>
      <c r="P38" s="112" t="s">
        <v>736</v>
      </c>
      <c r="Q38" s="119">
        <v>44952</v>
      </c>
      <c r="R38" s="119">
        <v>44952</v>
      </c>
      <c r="S38" s="119">
        <v>45107</v>
      </c>
      <c r="T38" s="120">
        <v>44972</v>
      </c>
      <c r="U38" s="121">
        <v>1</v>
      </c>
      <c r="V38" s="122">
        <v>15500000</v>
      </c>
      <c r="W38" s="123">
        <v>0</v>
      </c>
      <c r="X38" s="124">
        <v>1</v>
      </c>
      <c r="Y38" s="125">
        <v>85155183</v>
      </c>
      <c r="Z38" s="112" t="s">
        <v>665</v>
      </c>
      <c r="AA38" s="112"/>
      <c r="AB38" s="112"/>
      <c r="AC38" s="120"/>
      <c r="AD38" s="112" t="s">
        <v>737</v>
      </c>
      <c r="AE38" s="112" t="s">
        <v>118</v>
      </c>
      <c r="AF38" s="112" t="s">
        <v>118</v>
      </c>
    </row>
    <row r="39" spans="1:32" s="126" customFormat="1" ht="17.25" customHeight="1">
      <c r="A39" s="134">
        <v>891780111</v>
      </c>
      <c r="B39" s="134" t="s">
        <v>55</v>
      </c>
      <c r="C39" s="112" t="s">
        <v>58</v>
      </c>
      <c r="D39" s="134" t="s">
        <v>61</v>
      </c>
      <c r="E39" s="125" t="s">
        <v>1170</v>
      </c>
      <c r="F39" s="113" t="s">
        <v>62</v>
      </c>
      <c r="G39" s="113" t="s">
        <v>70</v>
      </c>
      <c r="H39" s="113" t="s">
        <v>628</v>
      </c>
      <c r="I39" s="168">
        <v>15800000</v>
      </c>
      <c r="J39" s="113"/>
      <c r="K39" s="115"/>
      <c r="L39" s="115"/>
      <c r="M39" s="141">
        <v>15800000</v>
      </c>
      <c r="N39" s="117">
        <v>1082935131</v>
      </c>
      <c r="O39" s="118" t="s">
        <v>738</v>
      </c>
      <c r="P39" s="112" t="s">
        <v>709</v>
      </c>
      <c r="Q39" s="119">
        <v>44952</v>
      </c>
      <c r="R39" s="119">
        <v>44952</v>
      </c>
      <c r="S39" s="119">
        <v>45107</v>
      </c>
      <c r="T39" s="120"/>
      <c r="U39" s="121"/>
      <c r="V39" s="122">
        <v>3800000</v>
      </c>
      <c r="W39" s="114">
        <v>12000000</v>
      </c>
      <c r="X39" s="124">
        <v>0.240506329113924</v>
      </c>
      <c r="Y39" s="125">
        <v>85155183</v>
      </c>
      <c r="Z39" s="112" t="s">
        <v>665</v>
      </c>
      <c r="AA39" s="112"/>
      <c r="AB39" s="112"/>
      <c r="AC39" s="120"/>
      <c r="AD39" s="112" t="s">
        <v>739</v>
      </c>
      <c r="AE39" s="112" t="s">
        <v>118</v>
      </c>
      <c r="AF39" s="112" t="s">
        <v>118</v>
      </c>
    </row>
    <row r="40" spans="1:32" s="126" customFormat="1" ht="17.25" customHeight="1">
      <c r="A40" s="134">
        <v>891780111</v>
      </c>
      <c r="B40" s="134" t="s">
        <v>55</v>
      </c>
      <c r="C40" s="112" t="s">
        <v>58</v>
      </c>
      <c r="D40" s="134" t="s">
        <v>61</v>
      </c>
      <c r="E40" s="125" t="s">
        <v>1171</v>
      </c>
      <c r="F40" s="113" t="s">
        <v>62</v>
      </c>
      <c r="G40" s="113" t="s">
        <v>70</v>
      </c>
      <c r="H40" s="113" t="s">
        <v>628</v>
      </c>
      <c r="I40" s="168">
        <v>14746667</v>
      </c>
      <c r="J40" s="113"/>
      <c r="K40" s="127"/>
      <c r="L40" s="127"/>
      <c r="M40" s="141">
        <v>14746667</v>
      </c>
      <c r="N40" s="117">
        <v>1053001646</v>
      </c>
      <c r="O40" s="118" t="s">
        <v>740</v>
      </c>
      <c r="P40" s="112" t="s">
        <v>741</v>
      </c>
      <c r="Q40" s="119">
        <v>44953</v>
      </c>
      <c r="R40" s="119">
        <v>44953</v>
      </c>
      <c r="S40" s="119">
        <v>45107</v>
      </c>
      <c r="T40" s="120"/>
      <c r="U40" s="121"/>
      <c r="V40" s="122">
        <v>746667</v>
      </c>
      <c r="W40" s="114">
        <v>14000000</v>
      </c>
      <c r="X40" s="124">
        <v>5.0632932851877643E-2</v>
      </c>
      <c r="Y40" s="125">
        <v>7632607</v>
      </c>
      <c r="Z40" s="112" t="s">
        <v>742</v>
      </c>
      <c r="AA40" s="112"/>
      <c r="AB40" s="112"/>
      <c r="AC40" s="120"/>
      <c r="AD40" s="112" t="s">
        <v>743</v>
      </c>
      <c r="AE40" s="112" t="s">
        <v>118</v>
      </c>
      <c r="AF40" s="112" t="s">
        <v>118</v>
      </c>
    </row>
    <row r="41" spans="1:32" s="126" customFormat="1" ht="17.25" customHeight="1">
      <c r="A41" s="134">
        <v>891780111</v>
      </c>
      <c r="B41" s="134" t="s">
        <v>55</v>
      </c>
      <c r="C41" s="112" t="s">
        <v>58</v>
      </c>
      <c r="D41" s="134" t="s">
        <v>61</v>
      </c>
      <c r="E41" s="125" t="s">
        <v>1172</v>
      </c>
      <c r="F41" s="113" t="s">
        <v>62</v>
      </c>
      <c r="G41" s="113" t="s">
        <v>70</v>
      </c>
      <c r="H41" s="113" t="s">
        <v>628</v>
      </c>
      <c r="I41" s="168">
        <v>14466667</v>
      </c>
      <c r="J41" s="113"/>
      <c r="K41" s="115"/>
      <c r="L41" s="115"/>
      <c r="M41" s="141">
        <v>14466667</v>
      </c>
      <c r="N41" s="117">
        <v>1082958955</v>
      </c>
      <c r="O41" s="118" t="s">
        <v>744</v>
      </c>
      <c r="P41" s="112" t="s">
        <v>745</v>
      </c>
      <c r="Q41" s="119">
        <v>44953</v>
      </c>
      <c r="R41" s="119">
        <v>44953</v>
      </c>
      <c r="S41" s="119">
        <v>45107</v>
      </c>
      <c r="T41" s="120"/>
      <c r="U41" s="121"/>
      <c r="V41" s="122">
        <v>3266667</v>
      </c>
      <c r="W41" s="114">
        <v>11200000</v>
      </c>
      <c r="X41" s="124">
        <v>0.22580646945146388</v>
      </c>
      <c r="Y41" s="125">
        <v>85155183</v>
      </c>
      <c r="Z41" s="112" t="s">
        <v>665</v>
      </c>
      <c r="AA41" s="112"/>
      <c r="AB41" s="112"/>
      <c r="AC41" s="120"/>
      <c r="AD41" s="112" t="s">
        <v>746</v>
      </c>
      <c r="AE41" s="112" t="s">
        <v>118</v>
      </c>
      <c r="AF41" s="112" t="s">
        <v>118</v>
      </c>
    </row>
    <row r="42" spans="1:32" s="126" customFormat="1" ht="17.25" customHeight="1">
      <c r="A42" s="134">
        <v>891780111</v>
      </c>
      <c r="B42" s="134" t="s">
        <v>55</v>
      </c>
      <c r="C42" s="112" t="s">
        <v>58</v>
      </c>
      <c r="D42" s="134" t="s">
        <v>61</v>
      </c>
      <c r="E42" s="125" t="s">
        <v>1173</v>
      </c>
      <c r="F42" s="113" t="s">
        <v>62</v>
      </c>
      <c r="G42" s="113" t="s">
        <v>70</v>
      </c>
      <c r="H42" s="113" t="s">
        <v>628</v>
      </c>
      <c r="I42" s="168">
        <v>14746667</v>
      </c>
      <c r="J42" s="113"/>
      <c r="K42" s="127"/>
      <c r="L42" s="127"/>
      <c r="M42" s="141">
        <v>14746667</v>
      </c>
      <c r="N42" s="117">
        <v>57466061</v>
      </c>
      <c r="O42" s="118" t="s">
        <v>747</v>
      </c>
      <c r="P42" s="112" t="s">
        <v>748</v>
      </c>
      <c r="Q42" s="119">
        <v>44953</v>
      </c>
      <c r="R42" s="119">
        <v>44953</v>
      </c>
      <c r="S42" s="119">
        <v>45107</v>
      </c>
      <c r="T42" s="120"/>
      <c r="U42" s="121"/>
      <c r="V42" s="122">
        <v>746667</v>
      </c>
      <c r="W42" s="114">
        <v>14000000</v>
      </c>
      <c r="X42" s="124">
        <v>5.0632932851877643E-2</v>
      </c>
      <c r="Y42" s="125">
        <v>57466781</v>
      </c>
      <c r="Z42" s="112" t="s">
        <v>676</v>
      </c>
      <c r="AA42" s="112"/>
      <c r="AB42" s="112"/>
      <c r="AC42" s="120"/>
      <c r="AD42" s="112" t="s">
        <v>749</v>
      </c>
      <c r="AE42" s="112" t="s">
        <v>118</v>
      </c>
      <c r="AF42" s="112" t="s">
        <v>118</v>
      </c>
    </row>
    <row r="43" spans="1:32" s="126" customFormat="1" ht="17.25" customHeight="1">
      <c r="A43" s="134">
        <v>891780111</v>
      </c>
      <c r="B43" s="134" t="s">
        <v>55</v>
      </c>
      <c r="C43" s="112" t="s">
        <v>58</v>
      </c>
      <c r="D43" s="134" t="s">
        <v>61</v>
      </c>
      <c r="E43" s="125" t="s">
        <v>1174</v>
      </c>
      <c r="F43" s="113" t="s">
        <v>62</v>
      </c>
      <c r="G43" s="113" t="s">
        <v>70</v>
      </c>
      <c r="H43" s="113" t="s">
        <v>628</v>
      </c>
      <c r="I43" s="168">
        <v>17793333</v>
      </c>
      <c r="J43" s="113"/>
      <c r="K43" s="115"/>
      <c r="L43" s="115"/>
      <c r="M43" s="141">
        <v>17793333</v>
      </c>
      <c r="N43" s="117">
        <v>85152793</v>
      </c>
      <c r="O43" s="118" t="s">
        <v>750</v>
      </c>
      <c r="P43" s="112" t="s">
        <v>751</v>
      </c>
      <c r="Q43" s="119">
        <v>44953</v>
      </c>
      <c r="R43" s="119">
        <v>44953</v>
      </c>
      <c r="S43" s="119">
        <v>45107</v>
      </c>
      <c r="T43" s="120"/>
      <c r="U43" s="121"/>
      <c r="V43" s="122">
        <v>793333</v>
      </c>
      <c r="W43" s="114">
        <v>17000000</v>
      </c>
      <c r="X43" s="124">
        <v>4.4585969362794464E-2</v>
      </c>
      <c r="Y43" s="125">
        <v>57466781</v>
      </c>
      <c r="Z43" s="112" t="s">
        <v>676</v>
      </c>
      <c r="AA43" s="112"/>
      <c r="AB43" s="112"/>
      <c r="AC43" s="120"/>
      <c r="AD43" s="112" t="s">
        <v>752</v>
      </c>
      <c r="AE43" s="112" t="s">
        <v>118</v>
      </c>
      <c r="AF43" s="112" t="s">
        <v>118</v>
      </c>
    </row>
    <row r="44" spans="1:32" s="126" customFormat="1" ht="17.25" customHeight="1">
      <c r="A44" s="134">
        <v>891780111</v>
      </c>
      <c r="B44" s="134" t="s">
        <v>55</v>
      </c>
      <c r="C44" s="112" t="s">
        <v>58</v>
      </c>
      <c r="D44" s="134" t="s">
        <v>61</v>
      </c>
      <c r="E44" s="125" t="s">
        <v>1175</v>
      </c>
      <c r="F44" s="113" t="s">
        <v>62</v>
      </c>
      <c r="G44" s="113" t="s">
        <v>70</v>
      </c>
      <c r="H44" s="113" t="s">
        <v>628</v>
      </c>
      <c r="I44" s="168">
        <v>15400000</v>
      </c>
      <c r="J44" s="113"/>
      <c r="K44" s="127"/>
      <c r="L44" s="127"/>
      <c r="M44" s="141">
        <v>15400000</v>
      </c>
      <c r="N44" s="117">
        <v>57422539</v>
      </c>
      <c r="O44" s="118" t="s">
        <v>753</v>
      </c>
      <c r="P44" s="112" t="s">
        <v>754</v>
      </c>
      <c r="Q44" s="119">
        <v>44953</v>
      </c>
      <c r="R44" s="119">
        <v>44953</v>
      </c>
      <c r="S44" s="119">
        <v>45107</v>
      </c>
      <c r="T44" s="120"/>
      <c r="U44" s="121"/>
      <c r="V44" s="122">
        <v>4200000</v>
      </c>
      <c r="W44" s="114">
        <v>11200000</v>
      </c>
      <c r="X44" s="124">
        <v>0.27272727272727271</v>
      </c>
      <c r="Y44" s="125">
        <v>85155183</v>
      </c>
      <c r="Z44" s="112" t="s">
        <v>665</v>
      </c>
      <c r="AA44" s="112"/>
      <c r="AB44" s="112"/>
      <c r="AC44" s="120"/>
      <c r="AD44" s="112" t="s">
        <v>755</v>
      </c>
      <c r="AE44" s="112" t="s">
        <v>118</v>
      </c>
      <c r="AF44" s="112" t="s">
        <v>118</v>
      </c>
    </row>
    <row r="45" spans="1:32" s="126" customFormat="1" ht="17.25" customHeight="1">
      <c r="A45" s="134">
        <v>891780111</v>
      </c>
      <c r="B45" s="134" t="s">
        <v>55</v>
      </c>
      <c r="C45" s="112" t="s">
        <v>58</v>
      </c>
      <c r="D45" s="134" t="s">
        <v>61</v>
      </c>
      <c r="E45" s="125" t="s">
        <v>1176</v>
      </c>
      <c r="F45" s="113" t="s">
        <v>62</v>
      </c>
      <c r="G45" s="113" t="s">
        <v>70</v>
      </c>
      <c r="H45" s="113" t="s">
        <v>628</v>
      </c>
      <c r="I45" s="168">
        <v>15306667</v>
      </c>
      <c r="J45" s="113"/>
      <c r="K45" s="115"/>
      <c r="L45" s="115"/>
      <c r="M45" s="141">
        <v>15306667</v>
      </c>
      <c r="N45" s="117">
        <v>1082990677</v>
      </c>
      <c r="O45" s="118" t="s">
        <v>756</v>
      </c>
      <c r="P45" s="112" t="s">
        <v>757</v>
      </c>
      <c r="Q45" s="119">
        <v>44953</v>
      </c>
      <c r="R45" s="119">
        <v>44953</v>
      </c>
      <c r="S45" s="119">
        <v>45107</v>
      </c>
      <c r="T45" s="120"/>
      <c r="U45" s="121"/>
      <c r="V45" s="122">
        <v>4106667</v>
      </c>
      <c r="W45" s="114">
        <v>11200000</v>
      </c>
      <c r="X45" s="124">
        <v>0.26829269886122176</v>
      </c>
      <c r="Y45" s="125">
        <v>1082884010</v>
      </c>
      <c r="Z45" s="112" t="s">
        <v>689</v>
      </c>
      <c r="AA45" s="112"/>
      <c r="AB45" s="112"/>
      <c r="AC45" s="120"/>
      <c r="AD45" s="112" t="s">
        <v>758</v>
      </c>
      <c r="AE45" s="112" t="s">
        <v>118</v>
      </c>
      <c r="AF45" s="112" t="s">
        <v>118</v>
      </c>
    </row>
    <row r="46" spans="1:32" s="126" customFormat="1" ht="17.25" customHeight="1">
      <c r="A46" s="134">
        <v>891780111</v>
      </c>
      <c r="B46" s="134" t="s">
        <v>55</v>
      </c>
      <c r="C46" s="112" t="s">
        <v>58</v>
      </c>
      <c r="D46" s="134" t="s">
        <v>61</v>
      </c>
      <c r="E46" s="125" t="s">
        <v>759</v>
      </c>
      <c r="F46" s="113" t="s">
        <v>62</v>
      </c>
      <c r="G46" s="113" t="s">
        <v>70</v>
      </c>
      <c r="H46" s="113" t="s">
        <v>628</v>
      </c>
      <c r="I46" s="169">
        <v>14000000</v>
      </c>
      <c r="J46" s="113"/>
      <c r="K46" s="115"/>
      <c r="L46" s="115"/>
      <c r="M46" s="141">
        <v>14000000</v>
      </c>
      <c r="N46" s="130">
        <v>1082995408</v>
      </c>
      <c r="O46" s="113" t="s">
        <v>760</v>
      </c>
      <c r="P46" s="112" t="s">
        <v>761</v>
      </c>
      <c r="Q46" s="119">
        <v>44958</v>
      </c>
      <c r="R46" s="119">
        <v>44958</v>
      </c>
      <c r="S46" s="119">
        <v>45107</v>
      </c>
      <c r="T46" s="120"/>
      <c r="U46" s="121"/>
      <c r="V46" s="122">
        <v>2800000</v>
      </c>
      <c r="W46" s="123">
        <v>11200000</v>
      </c>
      <c r="X46" s="124">
        <v>0.19999999999999996</v>
      </c>
      <c r="Y46" s="125">
        <v>1082884010</v>
      </c>
      <c r="Z46" s="112" t="s">
        <v>762</v>
      </c>
      <c r="AA46" s="112"/>
      <c r="AB46" s="112"/>
      <c r="AC46" s="120"/>
      <c r="AD46" s="112" t="s">
        <v>763</v>
      </c>
      <c r="AE46" s="112" t="s">
        <v>118</v>
      </c>
      <c r="AF46" s="112" t="s">
        <v>118</v>
      </c>
    </row>
    <row r="47" spans="1:32" s="126" customFormat="1" ht="17.25" customHeight="1">
      <c r="A47" s="134">
        <v>891780111</v>
      </c>
      <c r="B47" s="134" t="s">
        <v>55</v>
      </c>
      <c r="C47" s="112" t="s">
        <v>58</v>
      </c>
      <c r="D47" s="134" t="s">
        <v>61</v>
      </c>
      <c r="E47" s="125" t="s">
        <v>764</v>
      </c>
      <c r="F47" s="113" t="s">
        <v>62</v>
      </c>
      <c r="G47" s="113" t="s">
        <v>70</v>
      </c>
      <c r="H47" s="113" t="s">
        <v>628</v>
      </c>
      <c r="I47" s="169">
        <v>17000000</v>
      </c>
      <c r="J47" s="113"/>
      <c r="K47" s="115"/>
      <c r="L47" s="115"/>
      <c r="M47" s="141">
        <v>17000000</v>
      </c>
      <c r="N47" s="130">
        <v>1082950124</v>
      </c>
      <c r="O47" s="113" t="s">
        <v>765</v>
      </c>
      <c r="P47" s="112" t="s">
        <v>766</v>
      </c>
      <c r="Q47" s="119">
        <v>44958</v>
      </c>
      <c r="R47" s="119">
        <v>44958</v>
      </c>
      <c r="S47" s="119">
        <v>45107</v>
      </c>
      <c r="T47" s="120"/>
      <c r="U47" s="121"/>
      <c r="V47" s="122">
        <v>3400000</v>
      </c>
      <c r="W47" s="123">
        <v>13600000</v>
      </c>
      <c r="X47" s="124">
        <v>0.19999999999999996</v>
      </c>
      <c r="Y47" s="125">
        <v>1082884010</v>
      </c>
      <c r="Z47" s="112" t="s">
        <v>762</v>
      </c>
      <c r="AA47" s="112"/>
      <c r="AB47" s="112"/>
      <c r="AC47" s="120"/>
      <c r="AD47" s="112" t="s">
        <v>767</v>
      </c>
      <c r="AE47" s="112" t="s">
        <v>118</v>
      </c>
      <c r="AF47" s="112" t="s">
        <v>118</v>
      </c>
    </row>
    <row r="48" spans="1:32" s="126" customFormat="1" ht="17.25" customHeight="1">
      <c r="A48" s="134">
        <v>891780111</v>
      </c>
      <c r="B48" s="134" t="s">
        <v>55</v>
      </c>
      <c r="C48" s="112" t="s">
        <v>58</v>
      </c>
      <c r="D48" s="134" t="s">
        <v>61</v>
      </c>
      <c r="E48" s="125" t="s">
        <v>768</v>
      </c>
      <c r="F48" s="113" t="s">
        <v>62</v>
      </c>
      <c r="G48" s="113" t="s">
        <v>70</v>
      </c>
      <c r="H48" s="113" t="s">
        <v>628</v>
      </c>
      <c r="I48" s="169">
        <v>14000000</v>
      </c>
      <c r="J48" s="113"/>
      <c r="K48" s="115"/>
      <c r="L48" s="115"/>
      <c r="M48" s="141">
        <v>14000000</v>
      </c>
      <c r="N48" s="130">
        <v>1047476135</v>
      </c>
      <c r="O48" s="113" t="s">
        <v>769</v>
      </c>
      <c r="P48" s="112" t="s">
        <v>770</v>
      </c>
      <c r="Q48" s="119">
        <v>44958</v>
      </c>
      <c r="R48" s="119">
        <v>44958</v>
      </c>
      <c r="S48" s="119">
        <v>45107</v>
      </c>
      <c r="T48" s="120"/>
      <c r="U48" s="121"/>
      <c r="V48" s="122">
        <v>2800000</v>
      </c>
      <c r="W48" s="123">
        <v>11200000</v>
      </c>
      <c r="X48" s="124">
        <v>0.19999999999999996</v>
      </c>
      <c r="Y48" s="125">
        <v>1082884010</v>
      </c>
      <c r="Z48" s="112" t="s">
        <v>762</v>
      </c>
      <c r="AA48" s="112"/>
      <c r="AB48" s="112"/>
      <c r="AC48" s="120"/>
      <c r="AD48" s="112" t="s">
        <v>771</v>
      </c>
      <c r="AE48" s="112" t="s">
        <v>118</v>
      </c>
      <c r="AF48" s="112" t="s">
        <v>118</v>
      </c>
    </row>
    <row r="49" spans="1:32" s="126" customFormat="1" ht="17.25" customHeight="1">
      <c r="A49" s="134">
        <v>891780111</v>
      </c>
      <c r="B49" s="134" t="s">
        <v>55</v>
      </c>
      <c r="C49" s="112" t="s">
        <v>58</v>
      </c>
      <c r="D49" s="134" t="s">
        <v>61</v>
      </c>
      <c r="E49" s="125" t="s">
        <v>772</v>
      </c>
      <c r="F49" s="113" t="s">
        <v>62</v>
      </c>
      <c r="G49" s="113" t="s">
        <v>70</v>
      </c>
      <c r="H49" s="113" t="s">
        <v>628</v>
      </c>
      <c r="I49" s="169">
        <v>14746667</v>
      </c>
      <c r="J49" s="113"/>
      <c r="K49" s="115"/>
      <c r="L49" s="115"/>
      <c r="M49" s="141">
        <v>14746667</v>
      </c>
      <c r="N49" s="130">
        <v>1083034387</v>
      </c>
      <c r="O49" s="113" t="s">
        <v>773</v>
      </c>
      <c r="P49" s="112" t="s">
        <v>774</v>
      </c>
      <c r="Q49" s="119">
        <v>44958</v>
      </c>
      <c r="R49" s="119">
        <v>44958</v>
      </c>
      <c r="S49" s="119">
        <v>45107</v>
      </c>
      <c r="T49" s="120"/>
      <c r="U49" s="121"/>
      <c r="V49" s="122">
        <v>0</v>
      </c>
      <c r="W49" s="123">
        <v>14746667</v>
      </c>
      <c r="X49" s="124">
        <v>0</v>
      </c>
      <c r="Y49" s="125">
        <v>1082903415</v>
      </c>
      <c r="Z49" s="112" t="s">
        <v>775</v>
      </c>
      <c r="AA49" s="112"/>
      <c r="AB49" s="112"/>
      <c r="AC49" s="120"/>
      <c r="AD49" s="112" t="s">
        <v>776</v>
      </c>
      <c r="AE49" s="112" t="s">
        <v>118</v>
      </c>
      <c r="AF49" s="112" t="s">
        <v>118</v>
      </c>
    </row>
    <row r="50" spans="1:32" s="126" customFormat="1" ht="17.25" customHeight="1">
      <c r="A50" s="134">
        <v>891780111</v>
      </c>
      <c r="B50" s="134" t="s">
        <v>55</v>
      </c>
      <c r="C50" s="112" t="s">
        <v>58</v>
      </c>
      <c r="D50" s="134" t="s">
        <v>61</v>
      </c>
      <c r="E50" s="125" t="s">
        <v>777</v>
      </c>
      <c r="F50" s="113" t="s">
        <v>62</v>
      </c>
      <c r="G50" s="113" t="s">
        <v>70</v>
      </c>
      <c r="H50" s="113" t="s">
        <v>628</v>
      </c>
      <c r="I50" s="169">
        <v>15000000</v>
      </c>
      <c r="J50" s="113"/>
      <c r="K50" s="115"/>
      <c r="L50" s="115"/>
      <c r="M50" s="141">
        <v>15000000</v>
      </c>
      <c r="N50" s="130">
        <v>1082996756</v>
      </c>
      <c r="O50" s="113" t="s">
        <v>778</v>
      </c>
      <c r="P50" s="112" t="s">
        <v>779</v>
      </c>
      <c r="Q50" s="119">
        <v>44958</v>
      </c>
      <c r="R50" s="119">
        <v>44958</v>
      </c>
      <c r="S50" s="119">
        <v>45107</v>
      </c>
      <c r="T50" s="120"/>
      <c r="U50" s="121"/>
      <c r="V50" s="122">
        <v>3000000</v>
      </c>
      <c r="W50" s="123">
        <v>12000000</v>
      </c>
      <c r="X50" s="124">
        <v>0.19999999999999996</v>
      </c>
      <c r="Y50" s="125">
        <v>1082884010</v>
      </c>
      <c r="Z50" s="112" t="s">
        <v>762</v>
      </c>
      <c r="AA50" s="112"/>
      <c r="AB50" s="112"/>
      <c r="AC50" s="120"/>
      <c r="AD50" s="112" t="s">
        <v>780</v>
      </c>
      <c r="AE50" s="112" t="s">
        <v>118</v>
      </c>
      <c r="AF50" s="112" t="s">
        <v>118</v>
      </c>
    </row>
    <row r="51" spans="1:32" s="126" customFormat="1" ht="17.25" customHeight="1">
      <c r="A51" s="134">
        <v>891780111</v>
      </c>
      <c r="B51" s="134" t="s">
        <v>55</v>
      </c>
      <c r="C51" s="112" t="s">
        <v>58</v>
      </c>
      <c r="D51" s="134" t="s">
        <v>61</v>
      </c>
      <c r="E51" s="125" t="s">
        <v>781</v>
      </c>
      <c r="F51" s="113" t="s">
        <v>62</v>
      </c>
      <c r="G51" s="113" t="s">
        <v>70</v>
      </c>
      <c r="H51" s="113" t="s">
        <v>628</v>
      </c>
      <c r="I51" s="169">
        <v>14000000</v>
      </c>
      <c r="J51" s="113"/>
      <c r="K51" s="115"/>
      <c r="L51" s="115"/>
      <c r="M51" s="141">
        <v>14000000</v>
      </c>
      <c r="N51" s="130">
        <v>1083023299</v>
      </c>
      <c r="O51" s="113" t="s">
        <v>782</v>
      </c>
      <c r="P51" s="112" t="s">
        <v>783</v>
      </c>
      <c r="Q51" s="119">
        <v>44958</v>
      </c>
      <c r="R51" s="119">
        <v>44958</v>
      </c>
      <c r="S51" s="119">
        <v>45107</v>
      </c>
      <c r="T51" s="120"/>
      <c r="U51" s="121"/>
      <c r="V51" s="122">
        <v>2800000</v>
      </c>
      <c r="W51" s="123">
        <v>11200000</v>
      </c>
      <c r="X51" s="124">
        <v>0.19999999999999996</v>
      </c>
      <c r="Y51" s="125">
        <v>1082884010</v>
      </c>
      <c r="Z51" s="112" t="s">
        <v>762</v>
      </c>
      <c r="AA51" s="112"/>
      <c r="AB51" s="112"/>
      <c r="AC51" s="120"/>
      <c r="AD51" s="112" t="s">
        <v>784</v>
      </c>
      <c r="AE51" s="112" t="s">
        <v>118</v>
      </c>
      <c r="AF51" s="112" t="s">
        <v>118</v>
      </c>
    </row>
    <row r="52" spans="1:32" s="126" customFormat="1" ht="17.25" customHeight="1">
      <c r="A52" s="134">
        <v>891780111</v>
      </c>
      <c r="B52" s="134" t="s">
        <v>55</v>
      </c>
      <c r="C52" s="112" t="s">
        <v>58</v>
      </c>
      <c r="D52" s="134" t="s">
        <v>61</v>
      </c>
      <c r="E52" s="125" t="s">
        <v>785</v>
      </c>
      <c r="F52" s="113" t="s">
        <v>62</v>
      </c>
      <c r="G52" s="113" t="s">
        <v>70</v>
      </c>
      <c r="H52" s="113" t="s">
        <v>628</v>
      </c>
      <c r="I52" s="169">
        <v>14000000</v>
      </c>
      <c r="J52" s="113"/>
      <c r="K52" s="115"/>
      <c r="L52" s="115"/>
      <c r="M52" s="141">
        <v>14000000</v>
      </c>
      <c r="N52" s="130">
        <v>1143154018</v>
      </c>
      <c r="O52" s="113" t="s">
        <v>786</v>
      </c>
      <c r="P52" s="112" t="s">
        <v>787</v>
      </c>
      <c r="Q52" s="119">
        <v>44958</v>
      </c>
      <c r="R52" s="119">
        <v>44958</v>
      </c>
      <c r="S52" s="119">
        <v>45107</v>
      </c>
      <c r="T52" s="120"/>
      <c r="U52" s="121"/>
      <c r="V52" s="122">
        <v>0</v>
      </c>
      <c r="W52" s="123">
        <v>14000000</v>
      </c>
      <c r="X52" s="124">
        <v>0</v>
      </c>
      <c r="Y52" s="125">
        <v>1082903415</v>
      </c>
      <c r="Z52" s="112" t="s">
        <v>775</v>
      </c>
      <c r="AA52" s="112"/>
      <c r="AB52" s="112"/>
      <c r="AC52" s="120"/>
      <c r="AD52" s="112" t="s">
        <v>788</v>
      </c>
      <c r="AE52" s="112" t="s">
        <v>118</v>
      </c>
      <c r="AF52" s="112" t="s">
        <v>118</v>
      </c>
    </row>
    <row r="53" spans="1:32" s="126" customFormat="1" ht="17.25" customHeight="1">
      <c r="A53" s="134">
        <v>891780111</v>
      </c>
      <c r="B53" s="134" t="s">
        <v>55</v>
      </c>
      <c r="C53" s="112" t="s">
        <v>58</v>
      </c>
      <c r="D53" s="134" t="s">
        <v>61</v>
      </c>
      <c r="E53" s="125" t="s">
        <v>789</v>
      </c>
      <c r="F53" s="113" t="s">
        <v>62</v>
      </c>
      <c r="G53" s="113" t="s">
        <v>70</v>
      </c>
      <c r="H53" s="113" t="s">
        <v>628</v>
      </c>
      <c r="I53" s="169">
        <v>12500000</v>
      </c>
      <c r="J53" s="113"/>
      <c r="K53" s="115"/>
      <c r="L53" s="115"/>
      <c r="M53" s="141">
        <v>12500000</v>
      </c>
      <c r="N53" s="130">
        <v>1118868814</v>
      </c>
      <c r="O53" s="113" t="s">
        <v>790</v>
      </c>
      <c r="P53" s="112" t="s">
        <v>791</v>
      </c>
      <c r="Q53" s="119">
        <v>44958</v>
      </c>
      <c r="R53" s="119">
        <v>44958</v>
      </c>
      <c r="S53" s="119">
        <v>45107</v>
      </c>
      <c r="T53" s="120"/>
      <c r="U53" s="121"/>
      <c r="V53" s="122">
        <v>2500000</v>
      </c>
      <c r="W53" s="123">
        <v>10000000</v>
      </c>
      <c r="X53" s="124">
        <v>0.19999999999999996</v>
      </c>
      <c r="Y53" s="125">
        <v>63563343</v>
      </c>
      <c r="Z53" s="112" t="s">
        <v>792</v>
      </c>
      <c r="AA53" s="112"/>
      <c r="AB53" s="112"/>
      <c r="AC53" s="120"/>
      <c r="AD53" s="112" t="s">
        <v>793</v>
      </c>
      <c r="AE53" s="112" t="s">
        <v>118</v>
      </c>
      <c r="AF53" s="112" t="s">
        <v>118</v>
      </c>
    </row>
    <row r="54" spans="1:32" s="126" customFormat="1" ht="17.25" customHeight="1">
      <c r="A54" s="134">
        <v>891780111</v>
      </c>
      <c r="B54" s="134" t="s">
        <v>55</v>
      </c>
      <c r="C54" s="112" t="s">
        <v>58</v>
      </c>
      <c r="D54" s="134" t="s">
        <v>61</v>
      </c>
      <c r="E54" s="125" t="s">
        <v>794</v>
      </c>
      <c r="F54" s="113" t="s">
        <v>62</v>
      </c>
      <c r="G54" s="113" t="s">
        <v>70</v>
      </c>
      <c r="H54" s="113" t="s">
        <v>628</v>
      </c>
      <c r="I54" s="169">
        <v>14000000</v>
      </c>
      <c r="J54" s="113"/>
      <c r="K54" s="115"/>
      <c r="L54" s="115"/>
      <c r="M54" s="141">
        <v>14000000</v>
      </c>
      <c r="N54" s="130">
        <v>1140863901</v>
      </c>
      <c r="O54" s="113" t="s">
        <v>795</v>
      </c>
      <c r="P54" s="112" t="s">
        <v>796</v>
      </c>
      <c r="Q54" s="119">
        <v>44958</v>
      </c>
      <c r="R54" s="119">
        <v>44958</v>
      </c>
      <c r="S54" s="119">
        <v>45107</v>
      </c>
      <c r="T54" s="120"/>
      <c r="U54" s="121"/>
      <c r="V54" s="122">
        <v>0</v>
      </c>
      <c r="W54" s="123">
        <v>14000000</v>
      </c>
      <c r="X54" s="124">
        <v>0</v>
      </c>
      <c r="Y54" s="125">
        <v>1082903415</v>
      </c>
      <c r="Z54" s="112" t="s">
        <v>797</v>
      </c>
      <c r="AA54" s="112"/>
      <c r="AB54" s="112"/>
      <c r="AC54" s="120"/>
      <c r="AD54" s="112" t="s">
        <v>798</v>
      </c>
      <c r="AE54" s="112" t="s">
        <v>118</v>
      </c>
      <c r="AF54" s="112" t="s">
        <v>118</v>
      </c>
    </row>
    <row r="55" spans="1:32" s="126" customFormat="1" ht="17.25" customHeight="1">
      <c r="A55" s="134">
        <v>891780111</v>
      </c>
      <c r="B55" s="134" t="s">
        <v>55</v>
      </c>
      <c r="C55" s="112" t="s">
        <v>58</v>
      </c>
      <c r="D55" s="134" t="s">
        <v>61</v>
      </c>
      <c r="E55" s="125" t="s">
        <v>799</v>
      </c>
      <c r="F55" s="113" t="s">
        <v>62</v>
      </c>
      <c r="G55" s="113" t="s">
        <v>70</v>
      </c>
      <c r="H55" s="113" t="s">
        <v>628</v>
      </c>
      <c r="I55" s="169">
        <v>14000000</v>
      </c>
      <c r="J55" s="113"/>
      <c r="K55" s="115"/>
      <c r="L55" s="115"/>
      <c r="M55" s="141">
        <v>14000000</v>
      </c>
      <c r="N55" s="130">
        <v>1104435442</v>
      </c>
      <c r="O55" s="113" t="s">
        <v>800</v>
      </c>
      <c r="P55" s="112" t="s">
        <v>801</v>
      </c>
      <c r="Q55" s="119">
        <v>44958</v>
      </c>
      <c r="R55" s="119">
        <v>44958</v>
      </c>
      <c r="S55" s="119">
        <v>45107</v>
      </c>
      <c r="T55" s="120"/>
      <c r="U55" s="121"/>
      <c r="V55" s="122">
        <v>2800000</v>
      </c>
      <c r="W55" s="123">
        <v>11200000</v>
      </c>
      <c r="X55" s="124">
        <v>0.19999999999999996</v>
      </c>
      <c r="Y55" s="125">
        <v>1082903415</v>
      </c>
      <c r="Z55" s="112" t="s">
        <v>775</v>
      </c>
      <c r="AA55" s="112"/>
      <c r="AB55" s="112"/>
      <c r="AC55" s="120"/>
      <c r="AD55" s="112" t="s">
        <v>802</v>
      </c>
      <c r="AE55" s="112" t="s">
        <v>118</v>
      </c>
      <c r="AF55" s="112" t="s">
        <v>118</v>
      </c>
    </row>
    <row r="56" spans="1:32" s="126" customFormat="1" ht="17.25" customHeight="1">
      <c r="A56" s="134">
        <v>891780111</v>
      </c>
      <c r="B56" s="134" t="s">
        <v>55</v>
      </c>
      <c r="C56" s="112" t="s">
        <v>58</v>
      </c>
      <c r="D56" s="134" t="s">
        <v>61</v>
      </c>
      <c r="E56" s="125" t="s">
        <v>803</v>
      </c>
      <c r="F56" s="113" t="s">
        <v>62</v>
      </c>
      <c r="G56" s="113" t="s">
        <v>70</v>
      </c>
      <c r="H56" s="113" t="s">
        <v>628</v>
      </c>
      <c r="I56" s="169">
        <v>4500000</v>
      </c>
      <c r="J56" s="113"/>
      <c r="K56" s="115"/>
      <c r="L56" s="115"/>
      <c r="M56" s="141">
        <v>4500000</v>
      </c>
      <c r="N56" s="130">
        <v>1082934092</v>
      </c>
      <c r="O56" s="113" t="s">
        <v>804</v>
      </c>
      <c r="P56" s="112" t="s">
        <v>805</v>
      </c>
      <c r="Q56" s="119">
        <v>44959</v>
      </c>
      <c r="R56" s="119">
        <v>44959</v>
      </c>
      <c r="S56" s="119">
        <v>44985</v>
      </c>
      <c r="T56" s="120"/>
      <c r="U56" s="121"/>
      <c r="V56" s="122">
        <v>4500000</v>
      </c>
      <c r="W56" s="123">
        <v>0</v>
      </c>
      <c r="X56" s="124">
        <v>1</v>
      </c>
      <c r="Y56" s="125">
        <v>57435262</v>
      </c>
      <c r="Z56" s="112" t="s">
        <v>806</v>
      </c>
      <c r="AA56" s="112"/>
      <c r="AB56" s="112"/>
      <c r="AC56" s="120"/>
      <c r="AD56" s="112" t="s">
        <v>807</v>
      </c>
      <c r="AE56" s="112" t="s">
        <v>118</v>
      </c>
      <c r="AF56" s="112" t="s">
        <v>118</v>
      </c>
    </row>
    <row r="57" spans="1:32" s="126" customFormat="1" ht="17.25" customHeight="1">
      <c r="A57" s="134">
        <v>891780111</v>
      </c>
      <c r="B57" s="134" t="s">
        <v>55</v>
      </c>
      <c r="C57" s="112" t="s">
        <v>58</v>
      </c>
      <c r="D57" s="134" t="s">
        <v>61</v>
      </c>
      <c r="E57" s="125" t="s">
        <v>808</v>
      </c>
      <c r="F57" s="113" t="s">
        <v>62</v>
      </c>
      <c r="G57" s="113" t="s">
        <v>70</v>
      </c>
      <c r="H57" s="113" t="s">
        <v>628</v>
      </c>
      <c r="I57" s="169">
        <v>4500000</v>
      </c>
      <c r="J57" s="113"/>
      <c r="K57" s="115"/>
      <c r="L57" s="115"/>
      <c r="M57" s="141">
        <v>4500000</v>
      </c>
      <c r="N57" s="130">
        <v>1084788615</v>
      </c>
      <c r="O57" s="113" t="s">
        <v>809</v>
      </c>
      <c r="P57" s="112" t="s">
        <v>810</v>
      </c>
      <c r="Q57" s="119">
        <v>44959</v>
      </c>
      <c r="R57" s="119">
        <v>44959</v>
      </c>
      <c r="S57" s="119">
        <v>44985</v>
      </c>
      <c r="T57" s="120"/>
      <c r="U57" s="121"/>
      <c r="V57" s="122">
        <v>4500000</v>
      </c>
      <c r="W57" s="123">
        <v>0</v>
      </c>
      <c r="X57" s="124">
        <v>1</v>
      </c>
      <c r="Y57" s="125">
        <v>72004252</v>
      </c>
      <c r="Z57" s="112" t="s">
        <v>811</v>
      </c>
      <c r="AA57" s="112"/>
      <c r="AB57" s="112"/>
      <c r="AC57" s="120"/>
      <c r="AD57" s="112" t="s">
        <v>812</v>
      </c>
      <c r="AE57" s="112" t="s">
        <v>118</v>
      </c>
      <c r="AF57" s="112" t="s">
        <v>118</v>
      </c>
    </row>
    <row r="58" spans="1:32" s="126" customFormat="1" ht="17.25" customHeight="1">
      <c r="A58" s="134">
        <v>891780111</v>
      </c>
      <c r="B58" s="134" t="s">
        <v>55</v>
      </c>
      <c r="C58" s="112" t="s">
        <v>58</v>
      </c>
      <c r="D58" s="134" t="s">
        <v>61</v>
      </c>
      <c r="E58" s="125" t="s">
        <v>813</v>
      </c>
      <c r="F58" s="113" t="s">
        <v>62</v>
      </c>
      <c r="G58" s="113" t="s">
        <v>70</v>
      </c>
      <c r="H58" s="113" t="s">
        <v>628</v>
      </c>
      <c r="I58" s="169">
        <v>4500000</v>
      </c>
      <c r="J58" s="113"/>
      <c r="K58" s="115"/>
      <c r="L58" s="115"/>
      <c r="M58" s="141">
        <v>4500000</v>
      </c>
      <c r="N58" s="130">
        <v>1082374545</v>
      </c>
      <c r="O58" s="113" t="s">
        <v>814</v>
      </c>
      <c r="P58" s="112" t="s">
        <v>815</v>
      </c>
      <c r="Q58" s="119">
        <v>44959</v>
      </c>
      <c r="R58" s="119">
        <v>44959</v>
      </c>
      <c r="S58" s="119">
        <v>44985</v>
      </c>
      <c r="T58" s="120"/>
      <c r="U58" s="121"/>
      <c r="V58" s="122">
        <v>4500000</v>
      </c>
      <c r="W58" s="123">
        <v>0</v>
      </c>
      <c r="X58" s="124">
        <v>1</v>
      </c>
      <c r="Y58" s="125">
        <v>7634885</v>
      </c>
      <c r="Z58" s="112" t="s">
        <v>816</v>
      </c>
      <c r="AA58" s="112"/>
      <c r="AB58" s="112"/>
      <c r="AC58" s="120"/>
      <c r="AD58" s="112" t="s">
        <v>817</v>
      </c>
      <c r="AE58" s="112" t="s">
        <v>118</v>
      </c>
      <c r="AF58" s="112" t="s">
        <v>118</v>
      </c>
    </row>
    <row r="59" spans="1:32" s="126" customFormat="1" ht="17.25" customHeight="1">
      <c r="A59" s="134">
        <v>891780111</v>
      </c>
      <c r="B59" s="134" t="s">
        <v>55</v>
      </c>
      <c r="C59" s="112" t="s">
        <v>58</v>
      </c>
      <c r="D59" s="134" t="s">
        <v>61</v>
      </c>
      <c r="E59" s="125" t="s">
        <v>818</v>
      </c>
      <c r="F59" s="113" t="s">
        <v>62</v>
      </c>
      <c r="G59" s="113" t="s">
        <v>70</v>
      </c>
      <c r="H59" s="113" t="s">
        <v>628</v>
      </c>
      <c r="I59" s="169">
        <v>15000000</v>
      </c>
      <c r="J59" s="113"/>
      <c r="K59" s="115"/>
      <c r="L59" s="115"/>
      <c r="M59" s="141">
        <v>15000000</v>
      </c>
      <c r="N59" s="130">
        <v>1082989734</v>
      </c>
      <c r="O59" s="113" t="s">
        <v>819</v>
      </c>
      <c r="P59" s="112" t="s">
        <v>820</v>
      </c>
      <c r="Q59" s="119">
        <v>44959</v>
      </c>
      <c r="R59" s="119">
        <v>44959</v>
      </c>
      <c r="S59" s="119">
        <v>45107</v>
      </c>
      <c r="T59" s="120"/>
      <c r="U59" s="121"/>
      <c r="V59" s="122">
        <v>3000000</v>
      </c>
      <c r="W59" s="123">
        <v>12000000</v>
      </c>
      <c r="X59" s="124">
        <v>0.19999999999999996</v>
      </c>
      <c r="Y59" s="125">
        <v>63563343</v>
      </c>
      <c r="Z59" s="112" t="s">
        <v>792</v>
      </c>
      <c r="AA59" s="112"/>
      <c r="AB59" s="112"/>
      <c r="AC59" s="120"/>
      <c r="AD59" s="112" t="s">
        <v>821</v>
      </c>
      <c r="AE59" s="112" t="s">
        <v>118</v>
      </c>
      <c r="AF59" s="112" t="s">
        <v>118</v>
      </c>
    </row>
    <row r="60" spans="1:32" s="126" customFormat="1" ht="17.25" customHeight="1">
      <c r="A60" s="134">
        <v>891780111</v>
      </c>
      <c r="B60" s="134" t="s">
        <v>55</v>
      </c>
      <c r="C60" s="112" t="s">
        <v>58</v>
      </c>
      <c r="D60" s="134" t="s">
        <v>61</v>
      </c>
      <c r="E60" s="125" t="s">
        <v>822</v>
      </c>
      <c r="F60" s="113" t="s">
        <v>62</v>
      </c>
      <c r="G60" s="113" t="s">
        <v>70</v>
      </c>
      <c r="H60" s="113" t="s">
        <v>628</v>
      </c>
      <c r="I60" s="169">
        <v>17000000</v>
      </c>
      <c r="J60" s="113"/>
      <c r="K60" s="115"/>
      <c r="L60" s="115"/>
      <c r="M60" s="141">
        <v>17000000</v>
      </c>
      <c r="N60" s="130">
        <v>57299250</v>
      </c>
      <c r="O60" s="113" t="s">
        <v>823</v>
      </c>
      <c r="P60" s="112" t="s">
        <v>824</v>
      </c>
      <c r="Q60" s="119">
        <v>44959</v>
      </c>
      <c r="R60" s="119">
        <v>44959</v>
      </c>
      <c r="S60" s="119">
        <v>45107</v>
      </c>
      <c r="T60" s="120"/>
      <c r="U60" s="121"/>
      <c r="V60" s="122">
        <v>3400000</v>
      </c>
      <c r="W60" s="123">
        <v>13600000</v>
      </c>
      <c r="X60" s="124">
        <v>0.19999999999999996</v>
      </c>
      <c r="Y60" s="125">
        <v>63563343</v>
      </c>
      <c r="Z60" s="112" t="s">
        <v>792</v>
      </c>
      <c r="AA60" s="112"/>
      <c r="AB60" s="112"/>
      <c r="AC60" s="120"/>
      <c r="AD60" s="112" t="s">
        <v>825</v>
      </c>
      <c r="AE60" s="112" t="s">
        <v>118</v>
      </c>
      <c r="AF60" s="112" t="s">
        <v>118</v>
      </c>
    </row>
    <row r="61" spans="1:32" s="126" customFormat="1" ht="17.25" customHeight="1">
      <c r="A61" s="134">
        <v>891780111</v>
      </c>
      <c r="B61" s="134" t="s">
        <v>55</v>
      </c>
      <c r="C61" s="112" t="s">
        <v>58</v>
      </c>
      <c r="D61" s="134" t="s">
        <v>61</v>
      </c>
      <c r="E61" s="125" t="s">
        <v>826</v>
      </c>
      <c r="F61" s="113" t="s">
        <v>62</v>
      </c>
      <c r="G61" s="113" t="s">
        <v>70</v>
      </c>
      <c r="H61" s="113" t="s">
        <v>628</v>
      </c>
      <c r="I61" s="169">
        <v>14000000</v>
      </c>
      <c r="J61" s="113"/>
      <c r="K61" s="115"/>
      <c r="L61" s="115"/>
      <c r="M61" s="141">
        <v>14000000</v>
      </c>
      <c r="N61" s="130">
        <v>1130264593</v>
      </c>
      <c r="O61" s="113" t="s">
        <v>827</v>
      </c>
      <c r="P61" s="112" t="s">
        <v>828</v>
      </c>
      <c r="Q61" s="119">
        <v>44959</v>
      </c>
      <c r="R61" s="119">
        <v>44959</v>
      </c>
      <c r="S61" s="119">
        <v>45107</v>
      </c>
      <c r="T61" s="120"/>
      <c r="U61" s="121"/>
      <c r="V61" s="122">
        <v>2800000</v>
      </c>
      <c r="W61" s="123">
        <v>11200000</v>
      </c>
      <c r="X61" s="124">
        <v>0.19999999999999996</v>
      </c>
      <c r="Y61" s="125">
        <v>1082903415</v>
      </c>
      <c r="Z61" s="112" t="s">
        <v>829</v>
      </c>
      <c r="AA61" s="112"/>
      <c r="AB61" s="112"/>
      <c r="AC61" s="120"/>
      <c r="AD61" s="112" t="s">
        <v>830</v>
      </c>
      <c r="AE61" s="112" t="s">
        <v>118</v>
      </c>
      <c r="AF61" s="112" t="s">
        <v>118</v>
      </c>
    </row>
    <row r="62" spans="1:32" s="126" customFormat="1" ht="17.25" customHeight="1">
      <c r="A62" s="134">
        <v>891780111</v>
      </c>
      <c r="B62" s="134" t="s">
        <v>55</v>
      </c>
      <c r="C62" s="112" t="s">
        <v>58</v>
      </c>
      <c r="D62" s="134" t="s">
        <v>61</v>
      </c>
      <c r="E62" s="125" t="s">
        <v>831</v>
      </c>
      <c r="F62" s="113" t="s">
        <v>62</v>
      </c>
      <c r="G62" s="113" t="s">
        <v>70</v>
      </c>
      <c r="H62" s="113" t="s">
        <v>628</v>
      </c>
      <c r="I62" s="169">
        <v>15000000</v>
      </c>
      <c r="J62" s="113"/>
      <c r="K62" s="115"/>
      <c r="L62" s="115"/>
      <c r="M62" s="141">
        <v>15000000</v>
      </c>
      <c r="N62" s="130">
        <v>57462496</v>
      </c>
      <c r="O62" s="113" t="s">
        <v>832</v>
      </c>
      <c r="P62" s="112" t="s">
        <v>833</v>
      </c>
      <c r="Q62" s="119">
        <v>44959</v>
      </c>
      <c r="R62" s="119">
        <v>44959</v>
      </c>
      <c r="S62" s="119">
        <v>45107</v>
      </c>
      <c r="T62" s="120"/>
      <c r="U62" s="121"/>
      <c r="V62" s="122">
        <v>0</v>
      </c>
      <c r="W62" s="123">
        <v>15000000</v>
      </c>
      <c r="X62" s="124">
        <v>0</v>
      </c>
      <c r="Y62" s="125">
        <v>39049658</v>
      </c>
      <c r="Z62" s="112" t="s">
        <v>834</v>
      </c>
      <c r="AA62" s="112"/>
      <c r="AB62" s="112"/>
      <c r="AC62" s="120"/>
      <c r="AD62" s="112" t="s">
        <v>835</v>
      </c>
      <c r="AE62" s="112" t="s">
        <v>118</v>
      </c>
      <c r="AF62" s="112" t="s">
        <v>118</v>
      </c>
    </row>
    <row r="63" spans="1:32" s="126" customFormat="1" ht="17.25" customHeight="1">
      <c r="A63" s="134">
        <v>891780111</v>
      </c>
      <c r="B63" s="134" t="s">
        <v>55</v>
      </c>
      <c r="C63" s="112" t="s">
        <v>58</v>
      </c>
      <c r="D63" s="134" t="s">
        <v>61</v>
      </c>
      <c r="E63" s="125" t="s">
        <v>836</v>
      </c>
      <c r="F63" s="113" t="s">
        <v>62</v>
      </c>
      <c r="G63" s="113" t="s">
        <v>70</v>
      </c>
      <c r="H63" s="113" t="s">
        <v>628</v>
      </c>
      <c r="I63" s="169">
        <v>12500000</v>
      </c>
      <c r="J63" s="113"/>
      <c r="K63" s="115"/>
      <c r="L63" s="115"/>
      <c r="M63" s="141">
        <v>12500000</v>
      </c>
      <c r="N63" s="130">
        <v>1129504010</v>
      </c>
      <c r="O63" s="113" t="s">
        <v>837</v>
      </c>
      <c r="P63" s="112" t="s">
        <v>838</v>
      </c>
      <c r="Q63" s="119">
        <v>44959</v>
      </c>
      <c r="R63" s="119">
        <v>44959</v>
      </c>
      <c r="S63" s="119">
        <v>45107</v>
      </c>
      <c r="T63" s="120"/>
      <c r="U63" s="121"/>
      <c r="V63" s="122">
        <v>2500000</v>
      </c>
      <c r="W63" s="123">
        <v>10000000</v>
      </c>
      <c r="X63" s="124">
        <v>0.19999999999999996</v>
      </c>
      <c r="Y63" s="125">
        <v>63563343</v>
      </c>
      <c r="Z63" s="112" t="s">
        <v>792</v>
      </c>
      <c r="AA63" s="112"/>
      <c r="AB63" s="112"/>
      <c r="AC63" s="120"/>
      <c r="AD63" s="112" t="s">
        <v>839</v>
      </c>
      <c r="AE63" s="112" t="s">
        <v>118</v>
      </c>
      <c r="AF63" s="112" t="s">
        <v>118</v>
      </c>
    </row>
    <row r="64" spans="1:32" s="126" customFormat="1" ht="17.25" customHeight="1">
      <c r="A64" s="134">
        <v>891780111</v>
      </c>
      <c r="B64" s="134" t="s">
        <v>55</v>
      </c>
      <c r="C64" s="112" t="s">
        <v>58</v>
      </c>
      <c r="D64" s="134" t="s">
        <v>61</v>
      </c>
      <c r="E64" s="125" t="s">
        <v>840</v>
      </c>
      <c r="F64" s="113" t="s">
        <v>62</v>
      </c>
      <c r="G64" s="113" t="s">
        <v>70</v>
      </c>
      <c r="H64" s="113" t="s">
        <v>628</v>
      </c>
      <c r="I64" s="169">
        <v>12500000</v>
      </c>
      <c r="J64" s="113"/>
      <c r="K64" s="115"/>
      <c r="L64" s="115"/>
      <c r="M64" s="141">
        <v>12500000</v>
      </c>
      <c r="N64" s="130">
        <v>1082989702</v>
      </c>
      <c r="O64" s="113" t="s">
        <v>841</v>
      </c>
      <c r="P64" s="112" t="s">
        <v>842</v>
      </c>
      <c r="Q64" s="119">
        <v>44959</v>
      </c>
      <c r="R64" s="119">
        <v>44959</v>
      </c>
      <c r="S64" s="119">
        <v>45107</v>
      </c>
      <c r="T64" s="120"/>
      <c r="U64" s="121"/>
      <c r="V64" s="122">
        <v>2500000</v>
      </c>
      <c r="W64" s="123">
        <v>10000000</v>
      </c>
      <c r="X64" s="124">
        <v>0.19999999999999996</v>
      </c>
      <c r="Y64" s="125">
        <v>63563343</v>
      </c>
      <c r="Z64" s="112" t="s">
        <v>792</v>
      </c>
      <c r="AA64" s="112"/>
      <c r="AB64" s="112"/>
      <c r="AC64" s="120"/>
      <c r="AD64" s="112" t="s">
        <v>843</v>
      </c>
      <c r="AE64" s="112" t="s">
        <v>118</v>
      </c>
      <c r="AF64" s="112" t="s">
        <v>118</v>
      </c>
    </row>
    <row r="65" spans="1:32" s="126" customFormat="1" ht="17.25" customHeight="1">
      <c r="A65" s="134">
        <v>891780111</v>
      </c>
      <c r="B65" s="134" t="s">
        <v>55</v>
      </c>
      <c r="C65" s="112" t="s">
        <v>58</v>
      </c>
      <c r="D65" s="134" t="s">
        <v>61</v>
      </c>
      <c r="E65" s="125" t="s">
        <v>844</v>
      </c>
      <c r="F65" s="113" t="s">
        <v>62</v>
      </c>
      <c r="G65" s="113" t="s">
        <v>70</v>
      </c>
      <c r="H65" s="113" t="s">
        <v>628</v>
      </c>
      <c r="I65" s="169">
        <v>15000000</v>
      </c>
      <c r="J65" s="113"/>
      <c r="K65" s="115"/>
      <c r="L65" s="115"/>
      <c r="M65" s="141">
        <v>15000000</v>
      </c>
      <c r="N65" s="130">
        <v>1082992358</v>
      </c>
      <c r="O65" s="113" t="s">
        <v>845</v>
      </c>
      <c r="P65" s="112" t="s">
        <v>846</v>
      </c>
      <c r="Q65" s="119">
        <v>44959</v>
      </c>
      <c r="R65" s="119">
        <v>44959</v>
      </c>
      <c r="S65" s="119">
        <v>45107</v>
      </c>
      <c r="T65" s="120"/>
      <c r="U65" s="121"/>
      <c r="V65" s="122">
        <v>3000000</v>
      </c>
      <c r="W65" s="123">
        <v>12000000</v>
      </c>
      <c r="X65" s="124">
        <v>0.19999999999999996</v>
      </c>
      <c r="Y65" s="125">
        <v>1082884010</v>
      </c>
      <c r="Z65" s="112" t="s">
        <v>762</v>
      </c>
      <c r="AA65" s="112"/>
      <c r="AB65" s="112"/>
      <c r="AC65" s="120"/>
      <c r="AD65" s="112" t="s">
        <v>847</v>
      </c>
      <c r="AE65" s="112" t="s">
        <v>118</v>
      </c>
      <c r="AF65" s="112" t="s">
        <v>118</v>
      </c>
    </row>
    <row r="66" spans="1:32" s="126" customFormat="1" ht="17.25" customHeight="1">
      <c r="A66" s="134">
        <v>891780111</v>
      </c>
      <c r="B66" s="134" t="s">
        <v>55</v>
      </c>
      <c r="C66" s="112" t="s">
        <v>58</v>
      </c>
      <c r="D66" s="134" t="s">
        <v>61</v>
      </c>
      <c r="E66" s="125" t="s">
        <v>848</v>
      </c>
      <c r="F66" s="113" t="s">
        <v>62</v>
      </c>
      <c r="G66" s="113" t="s">
        <v>70</v>
      </c>
      <c r="H66" s="113" t="s">
        <v>628</v>
      </c>
      <c r="I66" s="169">
        <v>18500000</v>
      </c>
      <c r="J66" s="113"/>
      <c r="K66" s="115"/>
      <c r="L66" s="115"/>
      <c r="M66" s="141">
        <v>18500000</v>
      </c>
      <c r="N66" s="130">
        <v>1065647873</v>
      </c>
      <c r="O66" s="113" t="s">
        <v>849</v>
      </c>
      <c r="P66" s="112" t="s">
        <v>850</v>
      </c>
      <c r="Q66" s="119">
        <v>44959</v>
      </c>
      <c r="R66" s="119">
        <v>44959</v>
      </c>
      <c r="S66" s="119">
        <v>45107</v>
      </c>
      <c r="T66" s="120"/>
      <c r="U66" s="121"/>
      <c r="V66" s="122">
        <v>0</v>
      </c>
      <c r="W66" s="123">
        <v>18500000</v>
      </c>
      <c r="X66" s="124">
        <v>0</v>
      </c>
      <c r="Y66" s="125">
        <v>52389076</v>
      </c>
      <c r="Z66" s="112" t="s">
        <v>851</v>
      </c>
      <c r="AA66" s="112"/>
      <c r="AB66" s="112"/>
      <c r="AC66" s="120"/>
      <c r="AD66" s="112" t="s">
        <v>852</v>
      </c>
      <c r="AE66" s="112" t="s">
        <v>118</v>
      </c>
      <c r="AF66" s="112" t="s">
        <v>118</v>
      </c>
    </row>
    <row r="67" spans="1:32" s="126" customFormat="1" ht="17.25" customHeight="1">
      <c r="A67" s="134">
        <v>891780111</v>
      </c>
      <c r="B67" s="134" t="s">
        <v>55</v>
      </c>
      <c r="C67" s="112" t="s">
        <v>58</v>
      </c>
      <c r="D67" s="134" t="s">
        <v>61</v>
      </c>
      <c r="E67" s="125" t="s">
        <v>853</v>
      </c>
      <c r="F67" s="113" t="s">
        <v>62</v>
      </c>
      <c r="G67" s="113" t="s">
        <v>70</v>
      </c>
      <c r="H67" s="113" t="s">
        <v>628</v>
      </c>
      <c r="I67" s="169">
        <v>12500000</v>
      </c>
      <c r="J67" s="113"/>
      <c r="K67" s="115"/>
      <c r="L67" s="115"/>
      <c r="M67" s="141">
        <v>12500000</v>
      </c>
      <c r="N67" s="130">
        <v>1118842355</v>
      </c>
      <c r="O67" s="113" t="s">
        <v>854</v>
      </c>
      <c r="P67" s="112" t="s">
        <v>855</v>
      </c>
      <c r="Q67" s="119">
        <v>44959</v>
      </c>
      <c r="R67" s="119">
        <v>44959</v>
      </c>
      <c r="S67" s="119">
        <v>45107</v>
      </c>
      <c r="T67" s="120"/>
      <c r="U67" s="121"/>
      <c r="V67" s="122">
        <v>0</v>
      </c>
      <c r="W67" s="123">
        <v>12500000</v>
      </c>
      <c r="X67" s="124">
        <v>0</v>
      </c>
      <c r="Y67" s="125">
        <v>52389076</v>
      </c>
      <c r="Z67" s="112" t="s">
        <v>851</v>
      </c>
      <c r="AA67" s="112"/>
      <c r="AB67" s="112"/>
      <c r="AC67" s="120"/>
      <c r="AD67" s="112" t="s">
        <v>856</v>
      </c>
      <c r="AE67" s="112" t="s">
        <v>118</v>
      </c>
      <c r="AF67" s="112" t="s">
        <v>118</v>
      </c>
    </row>
    <row r="68" spans="1:32" s="126" customFormat="1" ht="17.25" customHeight="1">
      <c r="A68" s="134">
        <v>891780111</v>
      </c>
      <c r="B68" s="134" t="s">
        <v>55</v>
      </c>
      <c r="C68" s="112" t="s">
        <v>58</v>
      </c>
      <c r="D68" s="134" t="s">
        <v>61</v>
      </c>
      <c r="E68" s="125" t="s">
        <v>857</v>
      </c>
      <c r="F68" s="113" t="s">
        <v>62</v>
      </c>
      <c r="G68" s="113" t="s">
        <v>70</v>
      </c>
      <c r="H68" s="113" t="s">
        <v>628</v>
      </c>
      <c r="I68" s="169">
        <v>15000000</v>
      </c>
      <c r="J68" s="113"/>
      <c r="K68" s="115"/>
      <c r="L68" s="115"/>
      <c r="M68" s="141">
        <v>15000000</v>
      </c>
      <c r="N68" s="130">
        <v>1082890110</v>
      </c>
      <c r="O68" s="113" t="s">
        <v>858</v>
      </c>
      <c r="P68" s="112" t="s">
        <v>859</v>
      </c>
      <c r="Q68" s="119">
        <v>44959</v>
      </c>
      <c r="R68" s="119">
        <v>44959</v>
      </c>
      <c r="S68" s="119">
        <v>45107</v>
      </c>
      <c r="T68" s="120"/>
      <c r="U68" s="121"/>
      <c r="V68" s="122">
        <v>3000000</v>
      </c>
      <c r="W68" s="123">
        <v>12000000</v>
      </c>
      <c r="X68" s="124">
        <v>0.19999999999999996</v>
      </c>
      <c r="Y68" s="125">
        <v>1082884010</v>
      </c>
      <c r="Z68" s="112" t="s">
        <v>762</v>
      </c>
      <c r="AA68" s="112"/>
      <c r="AB68" s="112"/>
      <c r="AC68" s="120"/>
      <c r="AD68" s="112" t="s">
        <v>860</v>
      </c>
      <c r="AE68" s="112" t="s">
        <v>118</v>
      </c>
      <c r="AF68" s="112" t="s">
        <v>118</v>
      </c>
    </row>
    <row r="69" spans="1:32" s="126" customFormat="1" ht="17.25" customHeight="1">
      <c r="A69" s="134">
        <v>891780111</v>
      </c>
      <c r="B69" s="134" t="s">
        <v>55</v>
      </c>
      <c r="C69" s="112" t="s">
        <v>58</v>
      </c>
      <c r="D69" s="134" t="s">
        <v>61</v>
      </c>
      <c r="E69" s="125" t="s">
        <v>861</v>
      </c>
      <c r="F69" s="113" t="s">
        <v>62</v>
      </c>
      <c r="G69" s="113" t="s">
        <v>70</v>
      </c>
      <c r="H69" s="113" t="s">
        <v>628</v>
      </c>
      <c r="I69" s="169">
        <v>15000000</v>
      </c>
      <c r="J69" s="113"/>
      <c r="K69" s="115"/>
      <c r="L69" s="115"/>
      <c r="M69" s="141">
        <v>15000000</v>
      </c>
      <c r="N69" s="130">
        <v>1010124615</v>
      </c>
      <c r="O69" s="113" t="s">
        <v>862</v>
      </c>
      <c r="P69" s="112" t="s">
        <v>863</v>
      </c>
      <c r="Q69" s="119">
        <v>44963</v>
      </c>
      <c r="R69" s="119">
        <v>44963</v>
      </c>
      <c r="S69" s="119">
        <v>45107</v>
      </c>
      <c r="T69" s="120"/>
      <c r="U69" s="121"/>
      <c r="V69" s="122">
        <v>3000000</v>
      </c>
      <c r="W69" s="123">
        <v>12000000</v>
      </c>
      <c r="X69" s="124">
        <v>0.19999999999999996</v>
      </c>
      <c r="Y69" s="125">
        <v>63563343</v>
      </c>
      <c r="Z69" s="112" t="s">
        <v>792</v>
      </c>
      <c r="AA69" s="112"/>
      <c r="AB69" s="112"/>
      <c r="AC69" s="120"/>
      <c r="AD69" s="112" t="s">
        <v>864</v>
      </c>
      <c r="AE69" s="112" t="s">
        <v>118</v>
      </c>
      <c r="AF69" s="112" t="s">
        <v>118</v>
      </c>
    </row>
    <row r="70" spans="1:32" s="126" customFormat="1" ht="17.25" customHeight="1">
      <c r="A70" s="134">
        <v>891780111</v>
      </c>
      <c r="B70" s="134" t="s">
        <v>55</v>
      </c>
      <c r="C70" s="112" t="s">
        <v>58</v>
      </c>
      <c r="D70" s="134" t="s">
        <v>61</v>
      </c>
      <c r="E70" s="125" t="s">
        <v>865</v>
      </c>
      <c r="F70" s="113" t="s">
        <v>62</v>
      </c>
      <c r="G70" s="113" t="s">
        <v>70</v>
      </c>
      <c r="H70" s="113" t="s">
        <v>628</v>
      </c>
      <c r="I70" s="169">
        <v>2000000</v>
      </c>
      <c r="J70" s="113"/>
      <c r="K70" s="115"/>
      <c r="L70" s="115"/>
      <c r="M70" s="141">
        <v>2000000</v>
      </c>
      <c r="N70" s="130">
        <v>1083041298</v>
      </c>
      <c r="O70" s="113" t="s">
        <v>866</v>
      </c>
      <c r="P70" s="112" t="s">
        <v>867</v>
      </c>
      <c r="Q70" s="119">
        <v>44963</v>
      </c>
      <c r="R70" s="119">
        <v>44963</v>
      </c>
      <c r="S70" s="119">
        <v>44985</v>
      </c>
      <c r="T70" s="120"/>
      <c r="U70" s="121"/>
      <c r="V70" s="122">
        <v>2000000</v>
      </c>
      <c r="W70" s="123">
        <v>0</v>
      </c>
      <c r="X70" s="124">
        <v>1</v>
      </c>
      <c r="Y70" s="125">
        <v>84453903</v>
      </c>
      <c r="Z70" s="112" t="s">
        <v>868</v>
      </c>
      <c r="AA70" s="112"/>
      <c r="AB70" s="112"/>
      <c r="AC70" s="120"/>
      <c r="AD70" s="112" t="s">
        <v>869</v>
      </c>
      <c r="AE70" s="112" t="s">
        <v>118</v>
      </c>
      <c r="AF70" s="112" t="s">
        <v>118</v>
      </c>
    </row>
    <row r="71" spans="1:32" s="126" customFormat="1" ht="17.25" customHeight="1">
      <c r="A71" s="134">
        <v>891780111</v>
      </c>
      <c r="B71" s="134" t="s">
        <v>55</v>
      </c>
      <c r="C71" s="112" t="s">
        <v>58</v>
      </c>
      <c r="D71" s="134" t="s">
        <v>61</v>
      </c>
      <c r="E71" s="125" t="s">
        <v>870</v>
      </c>
      <c r="F71" s="113" t="s">
        <v>62</v>
      </c>
      <c r="G71" s="113" t="s">
        <v>70</v>
      </c>
      <c r="H71" s="113" t="s">
        <v>628</v>
      </c>
      <c r="I71" s="169">
        <v>10000000</v>
      </c>
      <c r="J71" s="113"/>
      <c r="K71" s="115"/>
      <c r="L71" s="115"/>
      <c r="M71" s="141">
        <v>10000000</v>
      </c>
      <c r="N71" s="130">
        <v>1010191398</v>
      </c>
      <c r="O71" s="113" t="s">
        <v>871</v>
      </c>
      <c r="P71" s="112" t="s">
        <v>872</v>
      </c>
      <c r="Q71" s="119">
        <v>44964</v>
      </c>
      <c r="R71" s="119">
        <v>44964</v>
      </c>
      <c r="S71" s="119">
        <v>45077</v>
      </c>
      <c r="T71" s="120"/>
      <c r="U71" s="121"/>
      <c r="V71" s="122">
        <v>0</v>
      </c>
      <c r="W71" s="123">
        <v>10000000</v>
      </c>
      <c r="X71" s="124">
        <v>0</v>
      </c>
      <c r="Y71" s="125">
        <v>85155551</v>
      </c>
      <c r="Z71" s="112" t="s">
        <v>873</v>
      </c>
      <c r="AA71" s="112"/>
      <c r="AB71" s="112"/>
      <c r="AC71" s="120"/>
      <c r="AD71" s="112" t="s">
        <v>874</v>
      </c>
      <c r="AE71" s="112" t="s">
        <v>118</v>
      </c>
      <c r="AF71" s="112" t="s">
        <v>118</v>
      </c>
    </row>
    <row r="72" spans="1:32" s="126" customFormat="1" ht="17.25" customHeight="1">
      <c r="A72" s="134">
        <v>891780111</v>
      </c>
      <c r="B72" s="134" t="s">
        <v>55</v>
      </c>
      <c r="C72" s="112" t="s">
        <v>58</v>
      </c>
      <c r="D72" s="134" t="s">
        <v>61</v>
      </c>
      <c r="E72" s="125" t="s">
        <v>875</v>
      </c>
      <c r="F72" s="113" t="s">
        <v>62</v>
      </c>
      <c r="G72" s="113" t="s">
        <v>70</v>
      </c>
      <c r="H72" s="113" t="s">
        <v>628</v>
      </c>
      <c r="I72" s="169">
        <v>12000000</v>
      </c>
      <c r="J72" s="113"/>
      <c r="K72" s="115"/>
      <c r="L72" s="115"/>
      <c r="M72" s="141">
        <v>12000000</v>
      </c>
      <c r="N72" s="130">
        <v>36453856</v>
      </c>
      <c r="O72" s="113" t="s">
        <v>876</v>
      </c>
      <c r="P72" s="112" t="s">
        <v>877</v>
      </c>
      <c r="Q72" s="119">
        <v>44964</v>
      </c>
      <c r="R72" s="119">
        <v>44964</v>
      </c>
      <c r="S72" s="119">
        <v>45083</v>
      </c>
      <c r="T72" s="120"/>
      <c r="U72" s="121"/>
      <c r="V72" s="122">
        <v>0</v>
      </c>
      <c r="W72" s="123">
        <v>12000000</v>
      </c>
      <c r="X72" s="124">
        <v>0</v>
      </c>
      <c r="Y72" s="125">
        <v>52389076</v>
      </c>
      <c r="Z72" s="112" t="s">
        <v>851</v>
      </c>
      <c r="AA72" s="112"/>
      <c r="AB72" s="112"/>
      <c r="AC72" s="120"/>
      <c r="AD72" s="112" t="s">
        <v>878</v>
      </c>
      <c r="AE72" s="112" t="s">
        <v>118</v>
      </c>
      <c r="AF72" s="112" t="s">
        <v>118</v>
      </c>
    </row>
    <row r="73" spans="1:32" s="126" customFormat="1" ht="17.25" customHeight="1">
      <c r="A73" s="134">
        <v>891780111</v>
      </c>
      <c r="B73" s="134" t="s">
        <v>55</v>
      </c>
      <c r="C73" s="112" t="s">
        <v>58</v>
      </c>
      <c r="D73" s="134" t="s">
        <v>61</v>
      </c>
      <c r="E73" s="125" t="s">
        <v>879</v>
      </c>
      <c r="F73" s="113" t="s">
        <v>62</v>
      </c>
      <c r="G73" s="113" t="s">
        <v>70</v>
      </c>
      <c r="H73" s="113" t="s">
        <v>628</v>
      </c>
      <c r="I73" s="169">
        <v>5000000</v>
      </c>
      <c r="J73" s="113"/>
      <c r="K73" s="115"/>
      <c r="L73" s="115"/>
      <c r="M73" s="141">
        <v>5000000</v>
      </c>
      <c r="N73" s="130">
        <v>1083010243</v>
      </c>
      <c r="O73" s="113" t="s">
        <v>880</v>
      </c>
      <c r="P73" s="112" t="s">
        <v>881</v>
      </c>
      <c r="Q73" s="119">
        <v>44964</v>
      </c>
      <c r="R73" s="119">
        <v>44964</v>
      </c>
      <c r="S73" s="119">
        <v>44985</v>
      </c>
      <c r="T73" s="120"/>
      <c r="U73" s="121"/>
      <c r="V73" s="122">
        <v>5000000</v>
      </c>
      <c r="W73" s="123">
        <v>0</v>
      </c>
      <c r="X73" s="124">
        <v>1</v>
      </c>
      <c r="Y73" s="125">
        <v>84453903</v>
      </c>
      <c r="Z73" s="112" t="s">
        <v>882</v>
      </c>
      <c r="AA73" s="112"/>
      <c r="AB73" s="112"/>
      <c r="AC73" s="120"/>
      <c r="AD73" s="112" t="s">
        <v>883</v>
      </c>
      <c r="AE73" s="112" t="s">
        <v>118</v>
      </c>
      <c r="AF73" s="112" t="s">
        <v>118</v>
      </c>
    </row>
    <row r="74" spans="1:32" s="126" customFormat="1" ht="17.25" customHeight="1">
      <c r="A74" s="134">
        <v>891780111</v>
      </c>
      <c r="B74" s="134" t="s">
        <v>55</v>
      </c>
      <c r="C74" s="112" t="s">
        <v>58</v>
      </c>
      <c r="D74" s="134" t="s">
        <v>61</v>
      </c>
      <c r="E74" s="125" t="s">
        <v>884</v>
      </c>
      <c r="F74" s="113" t="s">
        <v>62</v>
      </c>
      <c r="G74" s="113" t="s">
        <v>70</v>
      </c>
      <c r="H74" s="113" t="s">
        <v>628</v>
      </c>
      <c r="I74" s="169">
        <v>10000000</v>
      </c>
      <c r="J74" s="113"/>
      <c r="K74" s="115"/>
      <c r="L74" s="115"/>
      <c r="M74" s="141">
        <v>10000000</v>
      </c>
      <c r="N74" s="130">
        <v>1018462328</v>
      </c>
      <c r="O74" s="113" t="s">
        <v>885</v>
      </c>
      <c r="P74" s="112" t="s">
        <v>886</v>
      </c>
      <c r="Q74" s="119">
        <v>44965</v>
      </c>
      <c r="R74" s="119">
        <v>44965</v>
      </c>
      <c r="S74" s="119">
        <v>45077</v>
      </c>
      <c r="T74" s="120"/>
      <c r="U74" s="121"/>
      <c r="V74" s="122">
        <v>0</v>
      </c>
      <c r="W74" s="123">
        <v>10000000</v>
      </c>
      <c r="X74" s="124">
        <v>0</v>
      </c>
      <c r="Y74" s="125">
        <v>85155551</v>
      </c>
      <c r="Z74" s="112" t="s">
        <v>873</v>
      </c>
      <c r="AA74" s="112"/>
      <c r="AB74" s="112"/>
      <c r="AC74" s="120"/>
      <c r="AD74" s="112" t="s">
        <v>887</v>
      </c>
      <c r="AE74" s="112" t="s">
        <v>118</v>
      </c>
      <c r="AF74" s="112" t="s">
        <v>118</v>
      </c>
    </row>
    <row r="75" spans="1:32" s="126" customFormat="1" ht="17.25" customHeight="1">
      <c r="A75" s="134">
        <v>891780111</v>
      </c>
      <c r="B75" s="134" t="s">
        <v>55</v>
      </c>
      <c r="C75" s="112" t="s">
        <v>58</v>
      </c>
      <c r="D75" s="134" t="s">
        <v>61</v>
      </c>
      <c r="E75" s="125" t="s">
        <v>888</v>
      </c>
      <c r="F75" s="113" t="s">
        <v>62</v>
      </c>
      <c r="G75" s="113" t="s">
        <v>70</v>
      </c>
      <c r="H75" s="113" t="s">
        <v>628</v>
      </c>
      <c r="I75" s="169">
        <v>7500000</v>
      </c>
      <c r="J75" s="113"/>
      <c r="K75" s="115"/>
      <c r="L75" s="115"/>
      <c r="M75" s="141">
        <v>7500000</v>
      </c>
      <c r="N75" s="130">
        <v>1082999406</v>
      </c>
      <c r="O75" s="113" t="s">
        <v>889</v>
      </c>
      <c r="P75" s="112" t="s">
        <v>890</v>
      </c>
      <c r="Q75" s="119">
        <v>44965</v>
      </c>
      <c r="R75" s="119">
        <v>44965</v>
      </c>
      <c r="S75" s="119">
        <v>45053</v>
      </c>
      <c r="T75" s="120"/>
      <c r="U75" s="121"/>
      <c r="V75" s="122">
        <v>1916667</v>
      </c>
      <c r="W75" s="123">
        <v>5583333</v>
      </c>
      <c r="X75" s="124">
        <v>0.25555559999999999</v>
      </c>
      <c r="Y75" s="125">
        <v>63563343</v>
      </c>
      <c r="Z75" s="113" t="s">
        <v>792</v>
      </c>
      <c r="AA75" s="112"/>
      <c r="AB75" s="112"/>
      <c r="AC75" s="120"/>
      <c r="AD75" s="112" t="s">
        <v>891</v>
      </c>
      <c r="AE75" s="112" t="s">
        <v>118</v>
      </c>
      <c r="AF75" s="112" t="s">
        <v>118</v>
      </c>
    </row>
    <row r="76" spans="1:32" s="126" customFormat="1" ht="17.25" customHeight="1">
      <c r="A76" s="134">
        <v>891780111</v>
      </c>
      <c r="B76" s="134" t="s">
        <v>55</v>
      </c>
      <c r="C76" s="112" t="s">
        <v>58</v>
      </c>
      <c r="D76" s="134" t="s">
        <v>61</v>
      </c>
      <c r="E76" s="125" t="s">
        <v>892</v>
      </c>
      <c r="F76" s="113" t="s">
        <v>62</v>
      </c>
      <c r="G76" s="113" t="s">
        <v>70</v>
      </c>
      <c r="H76" s="113" t="s">
        <v>628</v>
      </c>
      <c r="I76" s="169">
        <v>14000000</v>
      </c>
      <c r="J76" s="113"/>
      <c r="K76" s="115"/>
      <c r="L76" s="115"/>
      <c r="M76" s="141">
        <v>14000000</v>
      </c>
      <c r="N76" s="130">
        <v>1082979078</v>
      </c>
      <c r="O76" s="113" t="s">
        <v>893</v>
      </c>
      <c r="P76" s="112" t="s">
        <v>894</v>
      </c>
      <c r="Q76" s="119">
        <v>44965</v>
      </c>
      <c r="R76" s="119">
        <v>44965</v>
      </c>
      <c r="S76" s="119">
        <v>45107</v>
      </c>
      <c r="T76" s="120"/>
      <c r="U76" s="121"/>
      <c r="V76" s="122">
        <v>0</v>
      </c>
      <c r="W76" s="123">
        <v>14000000</v>
      </c>
      <c r="X76" s="124">
        <v>0</v>
      </c>
      <c r="Y76" s="125">
        <v>1082884010</v>
      </c>
      <c r="Z76" s="113" t="s">
        <v>762</v>
      </c>
      <c r="AA76" s="112"/>
      <c r="AB76" s="112"/>
      <c r="AC76" s="120"/>
      <c r="AD76" s="112" t="s">
        <v>895</v>
      </c>
      <c r="AE76" s="112" t="s">
        <v>118</v>
      </c>
      <c r="AF76" s="112" t="s">
        <v>118</v>
      </c>
    </row>
    <row r="77" spans="1:32" s="126" customFormat="1" ht="17.25" customHeight="1">
      <c r="A77" s="134">
        <v>891780111</v>
      </c>
      <c r="B77" s="134" t="s">
        <v>55</v>
      </c>
      <c r="C77" s="112" t="s">
        <v>58</v>
      </c>
      <c r="D77" s="134" t="s">
        <v>61</v>
      </c>
      <c r="E77" s="125" t="s">
        <v>896</v>
      </c>
      <c r="F77" s="113" t="s">
        <v>62</v>
      </c>
      <c r="G77" s="113" t="s">
        <v>70</v>
      </c>
      <c r="H77" s="113" t="s">
        <v>628</v>
      </c>
      <c r="I77" s="169">
        <v>14000000</v>
      </c>
      <c r="J77" s="113"/>
      <c r="K77" s="115"/>
      <c r="L77" s="115"/>
      <c r="M77" s="141">
        <v>14000000</v>
      </c>
      <c r="N77" s="130">
        <v>1082944396</v>
      </c>
      <c r="O77" s="113" t="s">
        <v>897</v>
      </c>
      <c r="P77" s="112" t="s">
        <v>898</v>
      </c>
      <c r="Q77" s="119">
        <v>44965</v>
      </c>
      <c r="R77" s="119">
        <v>44965</v>
      </c>
      <c r="S77" s="119">
        <v>45107</v>
      </c>
      <c r="T77" s="120"/>
      <c r="U77" s="121"/>
      <c r="V77" s="122">
        <v>2800000</v>
      </c>
      <c r="W77" s="123">
        <v>11200000</v>
      </c>
      <c r="X77" s="124">
        <v>0.19999999999999996</v>
      </c>
      <c r="Y77" s="125">
        <v>1082884010</v>
      </c>
      <c r="Z77" s="113" t="s">
        <v>762</v>
      </c>
      <c r="AA77" s="112"/>
      <c r="AB77" s="112"/>
      <c r="AC77" s="120"/>
      <c r="AD77" s="112" t="s">
        <v>899</v>
      </c>
      <c r="AE77" s="112" t="s">
        <v>118</v>
      </c>
      <c r="AF77" s="112" t="s">
        <v>118</v>
      </c>
    </row>
    <row r="78" spans="1:32" s="126" customFormat="1" ht="17.25" customHeight="1">
      <c r="A78" s="134">
        <v>891780111</v>
      </c>
      <c r="B78" s="134" t="s">
        <v>55</v>
      </c>
      <c r="C78" s="112" t="s">
        <v>58</v>
      </c>
      <c r="D78" s="134" t="s">
        <v>61</v>
      </c>
      <c r="E78" s="125" t="s">
        <v>900</v>
      </c>
      <c r="F78" s="113" t="s">
        <v>62</v>
      </c>
      <c r="G78" s="113" t="s">
        <v>70</v>
      </c>
      <c r="H78" s="113" t="s">
        <v>628</v>
      </c>
      <c r="I78" s="169">
        <v>14000000</v>
      </c>
      <c r="J78" s="113"/>
      <c r="K78" s="115"/>
      <c r="L78" s="115"/>
      <c r="M78" s="141">
        <v>14000000</v>
      </c>
      <c r="N78" s="130">
        <v>1143161098</v>
      </c>
      <c r="O78" s="113" t="s">
        <v>901</v>
      </c>
      <c r="P78" s="112" t="s">
        <v>902</v>
      </c>
      <c r="Q78" s="119">
        <v>44965</v>
      </c>
      <c r="R78" s="119">
        <v>44965</v>
      </c>
      <c r="S78" s="119">
        <v>45107</v>
      </c>
      <c r="T78" s="120"/>
      <c r="U78" s="121"/>
      <c r="V78" s="122">
        <v>0</v>
      </c>
      <c r="W78" s="123">
        <v>14000000</v>
      </c>
      <c r="X78" s="124">
        <v>0</v>
      </c>
      <c r="Y78" s="125">
        <v>1082903415</v>
      </c>
      <c r="Z78" s="113" t="s">
        <v>829</v>
      </c>
      <c r="AA78" s="112"/>
      <c r="AB78" s="112"/>
      <c r="AC78" s="120"/>
      <c r="AD78" s="112" t="s">
        <v>903</v>
      </c>
      <c r="AE78" s="112" t="s">
        <v>118</v>
      </c>
      <c r="AF78" s="112" t="s">
        <v>118</v>
      </c>
    </row>
    <row r="79" spans="1:32" s="126" customFormat="1" ht="17.25" customHeight="1">
      <c r="A79" s="134">
        <v>891780111</v>
      </c>
      <c r="B79" s="134" t="s">
        <v>55</v>
      </c>
      <c r="C79" s="112" t="s">
        <v>58</v>
      </c>
      <c r="D79" s="134" t="s">
        <v>61</v>
      </c>
      <c r="E79" s="125" t="s">
        <v>904</v>
      </c>
      <c r="F79" s="113" t="s">
        <v>62</v>
      </c>
      <c r="G79" s="113" t="s">
        <v>70</v>
      </c>
      <c r="H79" s="113" t="s">
        <v>628</v>
      </c>
      <c r="I79" s="169">
        <v>5600000</v>
      </c>
      <c r="J79" s="113"/>
      <c r="K79" s="115"/>
      <c r="L79" s="115"/>
      <c r="M79" s="141">
        <v>5600000</v>
      </c>
      <c r="N79" s="130">
        <v>1018452203</v>
      </c>
      <c r="O79" s="113" t="s">
        <v>905</v>
      </c>
      <c r="P79" s="112" t="s">
        <v>906</v>
      </c>
      <c r="Q79" s="119">
        <v>44966</v>
      </c>
      <c r="R79" s="119">
        <v>44966</v>
      </c>
      <c r="S79" s="119">
        <v>45024</v>
      </c>
      <c r="T79" s="120"/>
      <c r="U79" s="121"/>
      <c r="V79" s="122">
        <v>0</v>
      </c>
      <c r="W79" s="123">
        <v>5600000</v>
      </c>
      <c r="X79" s="124">
        <v>0</v>
      </c>
      <c r="Y79" s="125">
        <v>85155551</v>
      </c>
      <c r="Z79" s="113" t="s">
        <v>873</v>
      </c>
      <c r="AA79" s="112"/>
      <c r="AB79" s="112"/>
      <c r="AC79" s="120"/>
      <c r="AD79" s="112" t="s">
        <v>907</v>
      </c>
      <c r="AE79" s="112" t="s">
        <v>118</v>
      </c>
      <c r="AF79" s="112" t="s">
        <v>118</v>
      </c>
    </row>
    <row r="80" spans="1:32" s="126" customFormat="1" ht="17.25" customHeight="1">
      <c r="A80" s="134">
        <v>891780111</v>
      </c>
      <c r="B80" s="134" t="s">
        <v>55</v>
      </c>
      <c r="C80" s="112" t="s">
        <v>58</v>
      </c>
      <c r="D80" s="134" t="s">
        <v>61</v>
      </c>
      <c r="E80" s="125" t="s">
        <v>908</v>
      </c>
      <c r="F80" s="113" t="s">
        <v>62</v>
      </c>
      <c r="G80" s="113" t="s">
        <v>70</v>
      </c>
      <c r="H80" s="113" t="s">
        <v>628</v>
      </c>
      <c r="I80" s="169">
        <v>18934000</v>
      </c>
      <c r="J80" s="113"/>
      <c r="K80" s="115"/>
      <c r="L80" s="115"/>
      <c r="M80" s="141">
        <v>18934000</v>
      </c>
      <c r="N80" s="130">
        <v>79542567</v>
      </c>
      <c r="O80" s="113" t="s">
        <v>909</v>
      </c>
      <c r="P80" s="112" t="s">
        <v>910</v>
      </c>
      <c r="Q80" s="119">
        <v>44966</v>
      </c>
      <c r="R80" s="119">
        <v>44966</v>
      </c>
      <c r="S80" s="119">
        <v>45107</v>
      </c>
      <c r="T80" s="120"/>
      <c r="U80" s="121"/>
      <c r="V80" s="122">
        <v>0</v>
      </c>
      <c r="W80" s="123">
        <v>18934000</v>
      </c>
      <c r="X80" s="124">
        <v>0</v>
      </c>
      <c r="Y80" s="125">
        <v>1082884010</v>
      </c>
      <c r="Z80" s="113" t="s">
        <v>762</v>
      </c>
      <c r="AA80" s="112"/>
      <c r="AB80" s="112"/>
      <c r="AC80" s="120"/>
      <c r="AD80" s="112" t="s">
        <v>911</v>
      </c>
      <c r="AE80" s="112" t="s">
        <v>118</v>
      </c>
      <c r="AF80" s="112" t="s">
        <v>118</v>
      </c>
    </row>
    <row r="81" spans="1:32" s="126" customFormat="1" ht="17.25" customHeight="1">
      <c r="A81" s="134">
        <v>891780111</v>
      </c>
      <c r="B81" s="134" t="s">
        <v>55</v>
      </c>
      <c r="C81" s="112" t="s">
        <v>58</v>
      </c>
      <c r="D81" s="134" t="s">
        <v>61</v>
      </c>
      <c r="E81" s="125" t="s">
        <v>912</v>
      </c>
      <c r="F81" s="113" t="s">
        <v>62</v>
      </c>
      <c r="G81" s="113" t="s">
        <v>70</v>
      </c>
      <c r="H81" s="113" t="s">
        <v>628</v>
      </c>
      <c r="I81" s="169">
        <v>12500000</v>
      </c>
      <c r="J81" s="113"/>
      <c r="K81" s="115"/>
      <c r="L81" s="115"/>
      <c r="M81" s="141">
        <v>12500000</v>
      </c>
      <c r="N81" s="130">
        <v>1082988001</v>
      </c>
      <c r="O81" s="113" t="s">
        <v>913</v>
      </c>
      <c r="P81" s="112" t="s">
        <v>914</v>
      </c>
      <c r="Q81" s="119">
        <v>44966</v>
      </c>
      <c r="R81" s="119">
        <v>44966</v>
      </c>
      <c r="S81" s="119">
        <v>45107</v>
      </c>
      <c r="T81" s="120"/>
      <c r="U81" s="121"/>
      <c r="V81" s="122">
        <v>2500000</v>
      </c>
      <c r="W81" s="123">
        <v>10000000</v>
      </c>
      <c r="X81" s="124">
        <v>0.19999999999999996</v>
      </c>
      <c r="Y81" s="125">
        <v>63563343</v>
      </c>
      <c r="Z81" s="113" t="s">
        <v>792</v>
      </c>
      <c r="AA81" s="112"/>
      <c r="AB81" s="112"/>
      <c r="AC81" s="120"/>
      <c r="AD81" s="112" t="s">
        <v>915</v>
      </c>
      <c r="AE81" s="112" t="s">
        <v>118</v>
      </c>
      <c r="AF81" s="112" t="s">
        <v>118</v>
      </c>
    </row>
    <row r="82" spans="1:32" s="126" customFormat="1" ht="17.25" customHeight="1">
      <c r="A82" s="134">
        <v>891780111</v>
      </c>
      <c r="B82" s="134" t="s">
        <v>55</v>
      </c>
      <c r="C82" s="112" t="s">
        <v>58</v>
      </c>
      <c r="D82" s="134" t="s">
        <v>61</v>
      </c>
      <c r="E82" s="125" t="s">
        <v>916</v>
      </c>
      <c r="F82" s="113" t="s">
        <v>62</v>
      </c>
      <c r="G82" s="113" t="s">
        <v>70</v>
      </c>
      <c r="H82" s="113" t="s">
        <v>628</v>
      </c>
      <c r="I82" s="169">
        <v>3000000</v>
      </c>
      <c r="J82" s="113"/>
      <c r="K82" s="115"/>
      <c r="L82" s="115"/>
      <c r="M82" s="141">
        <v>3000000</v>
      </c>
      <c r="N82" s="130">
        <v>52499962</v>
      </c>
      <c r="O82" s="113" t="s">
        <v>917</v>
      </c>
      <c r="P82" s="112" t="s">
        <v>918</v>
      </c>
      <c r="Q82" s="119">
        <v>44967</v>
      </c>
      <c r="R82" s="119">
        <v>44967</v>
      </c>
      <c r="S82" s="119">
        <v>44994</v>
      </c>
      <c r="T82" s="120"/>
      <c r="U82" s="121"/>
      <c r="V82" s="122">
        <v>0</v>
      </c>
      <c r="W82" s="123">
        <v>3000000</v>
      </c>
      <c r="X82" s="124">
        <v>0</v>
      </c>
      <c r="Y82" s="125">
        <v>39049658</v>
      </c>
      <c r="Z82" s="113" t="s">
        <v>919</v>
      </c>
      <c r="AA82" s="112"/>
      <c r="AB82" s="112"/>
      <c r="AC82" s="120"/>
      <c r="AD82" s="112" t="s">
        <v>920</v>
      </c>
      <c r="AE82" s="112" t="s">
        <v>118</v>
      </c>
      <c r="AF82" s="112" t="s">
        <v>118</v>
      </c>
    </row>
    <row r="83" spans="1:32" s="126" customFormat="1" ht="17.25" customHeight="1">
      <c r="A83" s="134">
        <v>891780111</v>
      </c>
      <c r="B83" s="134" t="s">
        <v>55</v>
      </c>
      <c r="C83" s="112" t="s">
        <v>58</v>
      </c>
      <c r="D83" s="134" t="s">
        <v>61</v>
      </c>
      <c r="E83" s="125" t="s">
        <v>921</v>
      </c>
      <c r="F83" s="113" t="s">
        <v>62</v>
      </c>
      <c r="G83" s="113" t="s">
        <v>70</v>
      </c>
      <c r="H83" s="113" t="s">
        <v>628</v>
      </c>
      <c r="I83" s="169">
        <v>13160000</v>
      </c>
      <c r="J83" s="113"/>
      <c r="K83" s="115"/>
      <c r="L83" s="115"/>
      <c r="M83" s="141">
        <v>13160000</v>
      </c>
      <c r="N83" s="130">
        <v>1083467782</v>
      </c>
      <c r="O83" s="113" t="s">
        <v>922</v>
      </c>
      <c r="P83" s="112" t="s">
        <v>923</v>
      </c>
      <c r="Q83" s="119">
        <v>44967</v>
      </c>
      <c r="R83" s="119">
        <v>44967</v>
      </c>
      <c r="S83" s="119">
        <v>45107</v>
      </c>
      <c r="T83" s="120"/>
      <c r="U83" s="121"/>
      <c r="V83" s="122">
        <v>1960000</v>
      </c>
      <c r="W83" s="123">
        <v>11200000</v>
      </c>
      <c r="X83" s="124">
        <v>0.14893617021276595</v>
      </c>
      <c r="Y83" s="125">
        <v>77105457</v>
      </c>
      <c r="Z83" s="113" t="s">
        <v>924</v>
      </c>
      <c r="AA83" s="112"/>
      <c r="AB83" s="112"/>
      <c r="AC83" s="120"/>
      <c r="AD83" s="112" t="s">
        <v>925</v>
      </c>
      <c r="AE83" s="112" t="s">
        <v>118</v>
      </c>
      <c r="AF83" s="112" t="s">
        <v>118</v>
      </c>
    </row>
    <row r="84" spans="1:32" s="126" customFormat="1" ht="17.25" customHeight="1">
      <c r="A84" s="134">
        <v>891780111</v>
      </c>
      <c r="B84" s="134" t="s">
        <v>55</v>
      </c>
      <c r="C84" s="112" t="s">
        <v>58</v>
      </c>
      <c r="D84" s="134" t="s">
        <v>61</v>
      </c>
      <c r="E84" s="125" t="s">
        <v>926</v>
      </c>
      <c r="F84" s="113" t="s">
        <v>62</v>
      </c>
      <c r="G84" s="113" t="s">
        <v>70</v>
      </c>
      <c r="H84" s="113" t="s">
        <v>628</v>
      </c>
      <c r="I84" s="169">
        <v>13160000</v>
      </c>
      <c r="J84" s="113"/>
      <c r="K84" s="115"/>
      <c r="L84" s="115"/>
      <c r="M84" s="141">
        <v>13160000</v>
      </c>
      <c r="N84" s="130">
        <v>57463378</v>
      </c>
      <c r="O84" s="113" t="s">
        <v>927</v>
      </c>
      <c r="P84" s="112" t="s">
        <v>928</v>
      </c>
      <c r="Q84" s="119">
        <v>44967</v>
      </c>
      <c r="R84" s="119">
        <v>44967</v>
      </c>
      <c r="S84" s="119">
        <v>45107</v>
      </c>
      <c r="T84" s="120"/>
      <c r="U84" s="121"/>
      <c r="V84" s="122">
        <v>1960000</v>
      </c>
      <c r="W84" s="123">
        <v>11200000</v>
      </c>
      <c r="X84" s="124">
        <v>0.14893617021276595</v>
      </c>
      <c r="Y84" s="125">
        <v>77105457</v>
      </c>
      <c r="Z84" s="113" t="s">
        <v>924</v>
      </c>
      <c r="AA84" s="112"/>
      <c r="AB84" s="112"/>
      <c r="AC84" s="120"/>
      <c r="AD84" s="112" t="s">
        <v>929</v>
      </c>
      <c r="AE84" s="112" t="s">
        <v>118</v>
      </c>
      <c r="AF84" s="112" t="s">
        <v>118</v>
      </c>
    </row>
    <row r="85" spans="1:32" s="126" customFormat="1" ht="17.25" customHeight="1">
      <c r="A85" s="134">
        <v>891780111</v>
      </c>
      <c r="B85" s="134" t="s">
        <v>55</v>
      </c>
      <c r="C85" s="112" t="s">
        <v>58</v>
      </c>
      <c r="D85" s="134" t="s">
        <v>61</v>
      </c>
      <c r="E85" s="125" t="s">
        <v>930</v>
      </c>
      <c r="F85" s="113" t="s">
        <v>62</v>
      </c>
      <c r="G85" s="113" t="s">
        <v>70</v>
      </c>
      <c r="H85" s="113" t="s">
        <v>628</v>
      </c>
      <c r="I85" s="169">
        <v>13160000</v>
      </c>
      <c r="J85" s="113"/>
      <c r="K85" s="115"/>
      <c r="L85" s="115"/>
      <c r="M85" s="141">
        <v>13160000</v>
      </c>
      <c r="N85" s="130">
        <v>1082984823</v>
      </c>
      <c r="O85" s="113" t="s">
        <v>931</v>
      </c>
      <c r="P85" s="112" t="s">
        <v>932</v>
      </c>
      <c r="Q85" s="119">
        <v>44967</v>
      </c>
      <c r="R85" s="119">
        <v>44967</v>
      </c>
      <c r="S85" s="119">
        <v>45107</v>
      </c>
      <c r="T85" s="120"/>
      <c r="U85" s="121"/>
      <c r="V85" s="122">
        <v>1960000</v>
      </c>
      <c r="W85" s="123">
        <v>11200000</v>
      </c>
      <c r="X85" s="124">
        <v>0.14893617021276595</v>
      </c>
      <c r="Y85" s="125">
        <v>77105457</v>
      </c>
      <c r="Z85" s="113" t="s">
        <v>924</v>
      </c>
      <c r="AA85" s="112"/>
      <c r="AB85" s="112"/>
      <c r="AC85" s="120"/>
      <c r="AD85" s="112" t="s">
        <v>933</v>
      </c>
      <c r="AE85" s="112" t="s">
        <v>118</v>
      </c>
      <c r="AF85" s="112" t="s">
        <v>118</v>
      </c>
    </row>
    <row r="86" spans="1:32" s="126" customFormat="1" ht="17.25" customHeight="1">
      <c r="A86" s="134">
        <v>891780111</v>
      </c>
      <c r="B86" s="134" t="s">
        <v>55</v>
      </c>
      <c r="C86" s="112" t="s">
        <v>58</v>
      </c>
      <c r="D86" s="134" t="s">
        <v>61</v>
      </c>
      <c r="E86" s="125" t="s">
        <v>934</v>
      </c>
      <c r="F86" s="113" t="s">
        <v>62</v>
      </c>
      <c r="G86" s="113" t="s">
        <v>70</v>
      </c>
      <c r="H86" s="113" t="s">
        <v>628</v>
      </c>
      <c r="I86" s="169">
        <v>11500000</v>
      </c>
      <c r="J86" s="113"/>
      <c r="K86" s="115"/>
      <c r="L86" s="115"/>
      <c r="M86" s="141">
        <v>11500000</v>
      </c>
      <c r="N86" s="130">
        <v>1082982365</v>
      </c>
      <c r="O86" s="113" t="s">
        <v>935</v>
      </c>
      <c r="P86" s="112" t="s">
        <v>936</v>
      </c>
      <c r="Q86" s="119">
        <v>44971</v>
      </c>
      <c r="R86" s="119">
        <v>44971</v>
      </c>
      <c r="S86" s="119">
        <v>45107</v>
      </c>
      <c r="T86" s="120"/>
      <c r="U86" s="121"/>
      <c r="V86" s="122">
        <v>0</v>
      </c>
      <c r="W86" s="123">
        <v>11500000</v>
      </c>
      <c r="X86" s="124">
        <v>0</v>
      </c>
      <c r="Y86" s="125">
        <v>94449083</v>
      </c>
      <c r="Z86" s="113" t="s">
        <v>937</v>
      </c>
      <c r="AA86" s="112"/>
      <c r="AB86" s="112"/>
      <c r="AC86" s="120"/>
      <c r="AD86" s="112" t="s">
        <v>938</v>
      </c>
      <c r="AE86" s="112" t="s">
        <v>118</v>
      </c>
      <c r="AF86" s="112" t="s">
        <v>118</v>
      </c>
    </row>
    <row r="87" spans="1:32" s="126" customFormat="1" ht="17.25" customHeight="1">
      <c r="A87" s="134">
        <v>891780111</v>
      </c>
      <c r="B87" s="134" t="s">
        <v>55</v>
      </c>
      <c r="C87" s="112" t="s">
        <v>58</v>
      </c>
      <c r="D87" s="134" t="s">
        <v>61</v>
      </c>
      <c r="E87" s="125" t="s">
        <v>939</v>
      </c>
      <c r="F87" s="113" t="s">
        <v>62</v>
      </c>
      <c r="G87" s="113" t="s">
        <v>70</v>
      </c>
      <c r="H87" s="113" t="s">
        <v>628</v>
      </c>
      <c r="I87" s="169">
        <v>13500000</v>
      </c>
      <c r="J87" s="113"/>
      <c r="K87" s="115"/>
      <c r="L87" s="115"/>
      <c r="M87" s="141">
        <v>13500000</v>
      </c>
      <c r="N87" s="130">
        <v>1083002889</v>
      </c>
      <c r="O87" s="113" t="s">
        <v>735</v>
      </c>
      <c r="P87" s="112" t="s">
        <v>940</v>
      </c>
      <c r="Q87" s="119">
        <v>44973</v>
      </c>
      <c r="R87" s="119">
        <v>44973</v>
      </c>
      <c r="S87" s="119">
        <v>45107</v>
      </c>
      <c r="T87" s="120"/>
      <c r="U87" s="121"/>
      <c r="V87" s="122">
        <v>1500000</v>
      </c>
      <c r="W87" s="123">
        <v>12000000</v>
      </c>
      <c r="X87" s="124">
        <v>0.11111111111111116</v>
      </c>
      <c r="Y87" s="125">
        <v>85081920</v>
      </c>
      <c r="Z87" s="118" t="s">
        <v>941</v>
      </c>
      <c r="AA87" s="112"/>
      <c r="AB87" s="112"/>
      <c r="AC87" s="120"/>
      <c r="AD87" s="112" t="s">
        <v>942</v>
      </c>
      <c r="AE87" s="112" t="s">
        <v>118</v>
      </c>
      <c r="AF87" s="112" t="s">
        <v>118</v>
      </c>
    </row>
    <row r="88" spans="1:32" s="126" customFormat="1" ht="17.25" customHeight="1">
      <c r="A88" s="134">
        <v>891780111</v>
      </c>
      <c r="B88" s="134" t="s">
        <v>55</v>
      </c>
      <c r="C88" s="112" t="s">
        <v>58</v>
      </c>
      <c r="D88" s="134" t="s">
        <v>61</v>
      </c>
      <c r="E88" s="125" t="s">
        <v>943</v>
      </c>
      <c r="F88" s="113" t="s">
        <v>62</v>
      </c>
      <c r="G88" s="113" t="s">
        <v>70</v>
      </c>
      <c r="H88" s="113" t="s">
        <v>628</v>
      </c>
      <c r="I88" s="169">
        <v>13500000</v>
      </c>
      <c r="J88" s="113"/>
      <c r="K88" s="115"/>
      <c r="L88" s="115"/>
      <c r="M88" s="141">
        <v>13500000</v>
      </c>
      <c r="N88" s="130">
        <v>1082925044</v>
      </c>
      <c r="O88" s="113" t="s">
        <v>944</v>
      </c>
      <c r="P88" s="112" t="s">
        <v>945</v>
      </c>
      <c r="Q88" s="119">
        <v>44973</v>
      </c>
      <c r="R88" s="119">
        <v>44973</v>
      </c>
      <c r="S88" s="119">
        <v>45107</v>
      </c>
      <c r="T88" s="120"/>
      <c r="U88" s="121"/>
      <c r="V88" s="122">
        <v>1500000</v>
      </c>
      <c r="W88" s="123">
        <v>12000000</v>
      </c>
      <c r="X88" s="124">
        <v>0.11111111111111116</v>
      </c>
      <c r="Y88" s="125">
        <v>85155551</v>
      </c>
      <c r="Z88" s="118" t="s">
        <v>873</v>
      </c>
      <c r="AA88" s="112"/>
      <c r="AB88" s="112"/>
      <c r="AC88" s="120"/>
      <c r="AD88" s="112" t="s">
        <v>946</v>
      </c>
      <c r="AE88" s="112" t="s">
        <v>118</v>
      </c>
      <c r="AF88" s="112" t="s">
        <v>118</v>
      </c>
    </row>
    <row r="89" spans="1:32" s="126" customFormat="1" ht="17.25" customHeight="1">
      <c r="A89" s="134">
        <v>891780111</v>
      </c>
      <c r="B89" s="134" t="s">
        <v>55</v>
      </c>
      <c r="C89" s="112" t="s">
        <v>58</v>
      </c>
      <c r="D89" s="134" t="s">
        <v>61</v>
      </c>
      <c r="E89" s="125" t="s">
        <v>947</v>
      </c>
      <c r="F89" s="113" t="s">
        <v>62</v>
      </c>
      <c r="G89" s="113" t="s">
        <v>70</v>
      </c>
      <c r="H89" s="113" t="s">
        <v>628</v>
      </c>
      <c r="I89" s="169">
        <v>7000000</v>
      </c>
      <c r="J89" s="113"/>
      <c r="K89" s="115"/>
      <c r="L89" s="115"/>
      <c r="M89" s="141">
        <v>7000000</v>
      </c>
      <c r="N89" s="130">
        <v>12542861</v>
      </c>
      <c r="O89" s="113" t="s">
        <v>948</v>
      </c>
      <c r="P89" s="112" t="s">
        <v>949</v>
      </c>
      <c r="Q89" s="119">
        <v>44974</v>
      </c>
      <c r="R89" s="119">
        <v>44974</v>
      </c>
      <c r="S89" s="119">
        <v>44985</v>
      </c>
      <c r="T89" s="120"/>
      <c r="U89" s="121"/>
      <c r="V89" s="122">
        <v>7000000</v>
      </c>
      <c r="W89" s="123">
        <v>0</v>
      </c>
      <c r="X89" s="124">
        <v>1</v>
      </c>
      <c r="Y89" s="125">
        <v>84453903</v>
      </c>
      <c r="Z89" s="118" t="s">
        <v>882</v>
      </c>
      <c r="AA89" s="112"/>
      <c r="AB89" s="112"/>
      <c r="AC89" s="120"/>
      <c r="AD89" s="112" t="s">
        <v>950</v>
      </c>
      <c r="AE89" s="112" t="s">
        <v>118</v>
      </c>
      <c r="AF89" s="112" t="s">
        <v>118</v>
      </c>
    </row>
    <row r="90" spans="1:32" s="126" customFormat="1" ht="17.25" customHeight="1">
      <c r="A90" s="134">
        <v>891780111</v>
      </c>
      <c r="B90" s="134" t="s">
        <v>55</v>
      </c>
      <c r="C90" s="112" t="s">
        <v>58</v>
      </c>
      <c r="D90" s="134" t="s">
        <v>61</v>
      </c>
      <c r="E90" s="125" t="s">
        <v>951</v>
      </c>
      <c r="F90" s="113" t="s">
        <v>62</v>
      </c>
      <c r="G90" s="113" t="s">
        <v>70</v>
      </c>
      <c r="H90" s="113" t="s">
        <v>628</v>
      </c>
      <c r="I90" s="169">
        <v>11628574</v>
      </c>
      <c r="J90" s="113"/>
      <c r="K90" s="115"/>
      <c r="L90" s="115"/>
      <c r="M90" s="141">
        <v>11628574</v>
      </c>
      <c r="N90" s="130">
        <v>1082835588</v>
      </c>
      <c r="O90" s="113" t="s">
        <v>952</v>
      </c>
      <c r="P90" s="112" t="s">
        <v>953</v>
      </c>
      <c r="Q90" s="119">
        <v>44974</v>
      </c>
      <c r="R90" s="119">
        <v>44974</v>
      </c>
      <c r="S90" s="119">
        <v>45062</v>
      </c>
      <c r="T90" s="120"/>
      <c r="U90" s="121"/>
      <c r="V90" s="122">
        <v>0</v>
      </c>
      <c r="W90" s="123">
        <v>11628574</v>
      </c>
      <c r="X90" s="124">
        <v>0</v>
      </c>
      <c r="Y90" s="125">
        <v>77105457</v>
      </c>
      <c r="Z90" s="118" t="s">
        <v>954</v>
      </c>
      <c r="AA90" s="112"/>
      <c r="AB90" s="112"/>
      <c r="AC90" s="120"/>
      <c r="AD90" s="112" t="s">
        <v>955</v>
      </c>
      <c r="AE90" s="112" t="s">
        <v>118</v>
      </c>
      <c r="AF90" s="112" t="s">
        <v>118</v>
      </c>
    </row>
    <row r="91" spans="1:32" s="126" customFormat="1" ht="17.25" customHeight="1">
      <c r="A91" s="134">
        <v>891780111</v>
      </c>
      <c r="B91" s="134" t="s">
        <v>55</v>
      </c>
      <c r="C91" s="112" t="s">
        <v>58</v>
      </c>
      <c r="D91" s="134" t="s">
        <v>61</v>
      </c>
      <c r="E91" s="125" t="s">
        <v>956</v>
      </c>
      <c r="F91" s="113" t="s">
        <v>62</v>
      </c>
      <c r="G91" s="113" t="s">
        <v>70</v>
      </c>
      <c r="H91" s="113" t="s">
        <v>628</v>
      </c>
      <c r="I91" s="169">
        <v>5600000</v>
      </c>
      <c r="J91" s="113"/>
      <c r="K91" s="115"/>
      <c r="L91" s="115"/>
      <c r="M91" s="141">
        <v>5600000</v>
      </c>
      <c r="N91" s="130">
        <v>1082955683</v>
      </c>
      <c r="O91" s="113" t="s">
        <v>957</v>
      </c>
      <c r="P91" s="112" t="s">
        <v>958</v>
      </c>
      <c r="Q91" s="119">
        <v>44974</v>
      </c>
      <c r="R91" s="119">
        <v>44974</v>
      </c>
      <c r="S91" s="119">
        <v>45032</v>
      </c>
      <c r="T91" s="120"/>
      <c r="U91" s="121"/>
      <c r="V91" s="122">
        <v>0</v>
      </c>
      <c r="W91" s="123">
        <v>5600000</v>
      </c>
      <c r="X91" s="124">
        <v>0</v>
      </c>
      <c r="Y91" s="125">
        <v>52389076</v>
      </c>
      <c r="Z91" s="118" t="s">
        <v>959</v>
      </c>
      <c r="AA91" s="112"/>
      <c r="AB91" s="112"/>
      <c r="AC91" s="120"/>
      <c r="AD91" s="112" t="s">
        <v>960</v>
      </c>
      <c r="AE91" s="112" t="s">
        <v>118</v>
      </c>
      <c r="AF91" s="112" t="s">
        <v>118</v>
      </c>
    </row>
    <row r="92" spans="1:32" s="126" customFormat="1" ht="17.25" customHeight="1">
      <c r="A92" s="134">
        <v>891780111</v>
      </c>
      <c r="B92" s="134" t="s">
        <v>55</v>
      </c>
      <c r="C92" s="112" t="s">
        <v>58</v>
      </c>
      <c r="D92" s="134" t="s">
        <v>61</v>
      </c>
      <c r="E92" s="125" t="s">
        <v>961</v>
      </c>
      <c r="F92" s="113" t="s">
        <v>62</v>
      </c>
      <c r="G92" s="113" t="s">
        <v>70</v>
      </c>
      <c r="H92" s="113" t="s">
        <v>628</v>
      </c>
      <c r="I92" s="169">
        <v>10587500</v>
      </c>
      <c r="J92" s="113"/>
      <c r="K92" s="115"/>
      <c r="L92" s="115"/>
      <c r="M92" s="141">
        <v>10587500</v>
      </c>
      <c r="N92" s="130">
        <v>1140891541</v>
      </c>
      <c r="O92" s="113" t="s">
        <v>962</v>
      </c>
      <c r="P92" s="112" t="s">
        <v>963</v>
      </c>
      <c r="Q92" s="119">
        <v>44979</v>
      </c>
      <c r="R92" s="119">
        <v>44979</v>
      </c>
      <c r="S92" s="119">
        <v>45065</v>
      </c>
      <c r="T92" s="120"/>
      <c r="U92" s="121"/>
      <c r="V92" s="122">
        <v>0</v>
      </c>
      <c r="W92" s="123">
        <v>10587500</v>
      </c>
      <c r="X92" s="124">
        <v>0</v>
      </c>
      <c r="Y92" s="125">
        <v>79857491</v>
      </c>
      <c r="Z92" s="118" t="s">
        <v>964</v>
      </c>
      <c r="AA92" s="112"/>
      <c r="AB92" s="112"/>
      <c r="AC92" s="120"/>
      <c r="AD92" s="112" t="s">
        <v>965</v>
      </c>
      <c r="AE92" s="112" t="s">
        <v>118</v>
      </c>
      <c r="AF92" s="112" t="s">
        <v>118</v>
      </c>
    </row>
    <row r="93" spans="1:32" s="126" customFormat="1" ht="17.25" customHeight="1">
      <c r="A93" s="134">
        <v>891780111</v>
      </c>
      <c r="B93" s="134" t="s">
        <v>55</v>
      </c>
      <c r="C93" s="112" t="s">
        <v>58</v>
      </c>
      <c r="D93" s="134" t="s">
        <v>61</v>
      </c>
      <c r="E93" s="125" t="s">
        <v>966</v>
      </c>
      <c r="F93" s="113" t="s">
        <v>62</v>
      </c>
      <c r="G93" s="113" t="s">
        <v>70</v>
      </c>
      <c r="H93" s="113" t="s">
        <v>628</v>
      </c>
      <c r="I93" s="169">
        <v>6800000</v>
      </c>
      <c r="J93" s="113"/>
      <c r="K93" s="115"/>
      <c r="L93" s="115"/>
      <c r="M93" s="141">
        <v>6800000</v>
      </c>
      <c r="N93" s="130">
        <v>1003241982</v>
      </c>
      <c r="O93" s="113" t="s">
        <v>967</v>
      </c>
      <c r="P93" s="112" t="s">
        <v>968</v>
      </c>
      <c r="Q93" s="119">
        <v>44979</v>
      </c>
      <c r="R93" s="119">
        <v>44979</v>
      </c>
      <c r="S93" s="119">
        <v>45065</v>
      </c>
      <c r="T93" s="120"/>
      <c r="U93" s="121"/>
      <c r="V93" s="122">
        <v>0</v>
      </c>
      <c r="W93" s="123">
        <v>6800000</v>
      </c>
      <c r="X93" s="124">
        <v>0</v>
      </c>
      <c r="Y93" s="125">
        <v>79857491</v>
      </c>
      <c r="Z93" s="118" t="s">
        <v>969</v>
      </c>
      <c r="AA93" s="112"/>
      <c r="AB93" s="112"/>
      <c r="AC93" s="120"/>
      <c r="AD93" s="112" t="s">
        <v>970</v>
      </c>
      <c r="AE93" s="112" t="s">
        <v>118</v>
      </c>
      <c r="AF93" s="112" t="s">
        <v>118</v>
      </c>
    </row>
    <row r="94" spans="1:32" s="126" customFormat="1" ht="17.25" customHeight="1">
      <c r="A94" s="134">
        <v>891780111</v>
      </c>
      <c r="B94" s="134" t="s">
        <v>55</v>
      </c>
      <c r="C94" s="112" t="s">
        <v>58</v>
      </c>
      <c r="D94" s="134" t="s">
        <v>61</v>
      </c>
      <c r="E94" s="125" t="s">
        <v>971</v>
      </c>
      <c r="F94" s="113" t="s">
        <v>62</v>
      </c>
      <c r="G94" s="113" t="s">
        <v>70</v>
      </c>
      <c r="H94" s="113" t="s">
        <v>628</v>
      </c>
      <c r="I94" s="169">
        <v>17000000</v>
      </c>
      <c r="J94" s="113"/>
      <c r="K94" s="115"/>
      <c r="L94" s="115"/>
      <c r="M94" s="141">
        <v>17000000</v>
      </c>
      <c r="N94" s="130">
        <v>1082964235</v>
      </c>
      <c r="O94" s="113" t="s">
        <v>972</v>
      </c>
      <c r="P94" s="112" t="s">
        <v>973</v>
      </c>
      <c r="Q94" s="119">
        <v>44980</v>
      </c>
      <c r="R94" s="119">
        <v>44983</v>
      </c>
      <c r="S94" s="119">
        <v>45132</v>
      </c>
      <c r="T94" s="120"/>
      <c r="U94" s="121"/>
      <c r="V94" s="122">
        <v>0</v>
      </c>
      <c r="W94" s="123">
        <v>17000000</v>
      </c>
      <c r="X94" s="124">
        <v>0</v>
      </c>
      <c r="Y94" s="125">
        <v>52389076</v>
      </c>
      <c r="Z94" s="118" t="s">
        <v>959</v>
      </c>
      <c r="AA94" s="112"/>
      <c r="AB94" s="112"/>
      <c r="AC94" s="120"/>
      <c r="AD94" s="112" t="s">
        <v>974</v>
      </c>
      <c r="AE94" s="112" t="s">
        <v>118</v>
      </c>
      <c r="AF94" s="112" t="s">
        <v>118</v>
      </c>
    </row>
    <row r="95" spans="1:32" s="126" customFormat="1" ht="17.25" customHeight="1">
      <c r="A95" s="134">
        <v>891780111</v>
      </c>
      <c r="B95" s="134" t="s">
        <v>55</v>
      </c>
      <c r="C95" s="112" t="s">
        <v>58</v>
      </c>
      <c r="D95" s="134" t="s">
        <v>61</v>
      </c>
      <c r="E95" s="125" t="s">
        <v>975</v>
      </c>
      <c r="F95" s="113" t="s">
        <v>62</v>
      </c>
      <c r="G95" s="113" t="s">
        <v>70</v>
      </c>
      <c r="H95" s="113" t="s">
        <v>628</v>
      </c>
      <c r="I95" s="169">
        <v>27891770</v>
      </c>
      <c r="J95" s="113"/>
      <c r="K95" s="115"/>
      <c r="L95" s="115"/>
      <c r="M95" s="141">
        <v>27891770</v>
      </c>
      <c r="N95" s="130">
        <v>1082968357</v>
      </c>
      <c r="O95" s="113" t="s">
        <v>976</v>
      </c>
      <c r="P95" s="112" t="s">
        <v>977</v>
      </c>
      <c r="Q95" s="119">
        <v>44980</v>
      </c>
      <c r="R95" s="119">
        <v>44980</v>
      </c>
      <c r="S95" s="119">
        <v>45291</v>
      </c>
      <c r="T95" s="120"/>
      <c r="U95" s="121"/>
      <c r="V95" s="122">
        <v>0</v>
      </c>
      <c r="W95" s="123">
        <v>27891770</v>
      </c>
      <c r="X95" s="124">
        <v>0</v>
      </c>
      <c r="Y95" s="125">
        <v>79261513</v>
      </c>
      <c r="Z95" s="118" t="s">
        <v>978</v>
      </c>
      <c r="AA95" s="112"/>
      <c r="AB95" s="112"/>
      <c r="AC95" s="120"/>
      <c r="AD95" s="112" t="s">
        <v>979</v>
      </c>
      <c r="AE95" s="112" t="s">
        <v>118</v>
      </c>
      <c r="AF95" s="112" t="s">
        <v>118</v>
      </c>
    </row>
    <row r="96" spans="1:32" s="126" customFormat="1" ht="17.25" customHeight="1">
      <c r="A96" s="134">
        <v>891780111</v>
      </c>
      <c r="B96" s="134" t="s">
        <v>55</v>
      </c>
      <c r="C96" s="112" t="s">
        <v>58</v>
      </c>
      <c r="D96" s="134" t="s">
        <v>61</v>
      </c>
      <c r="E96" s="125" t="s">
        <v>980</v>
      </c>
      <c r="F96" s="113" t="s">
        <v>62</v>
      </c>
      <c r="G96" s="113" t="s">
        <v>70</v>
      </c>
      <c r="H96" s="113" t="s">
        <v>74</v>
      </c>
      <c r="I96" s="169">
        <v>11000000</v>
      </c>
      <c r="J96" s="113"/>
      <c r="K96" s="115"/>
      <c r="L96" s="115"/>
      <c r="M96" s="141">
        <v>11000000</v>
      </c>
      <c r="N96" s="125">
        <v>1079915385</v>
      </c>
      <c r="O96" s="112" t="s">
        <v>981</v>
      </c>
      <c r="P96" s="112" t="s">
        <v>982</v>
      </c>
      <c r="Q96" s="119">
        <v>44959</v>
      </c>
      <c r="R96" s="119">
        <v>44959</v>
      </c>
      <c r="S96" s="119">
        <v>45107</v>
      </c>
      <c r="T96" s="120"/>
      <c r="U96" s="121"/>
      <c r="V96" s="122">
        <v>2200000</v>
      </c>
      <c r="W96" s="123">
        <v>8800000</v>
      </c>
      <c r="X96" s="124">
        <v>0.19999999999999996</v>
      </c>
      <c r="Y96" s="125">
        <v>57294316</v>
      </c>
      <c r="Z96" s="112" t="s">
        <v>983</v>
      </c>
      <c r="AA96" s="112"/>
      <c r="AB96" s="112"/>
      <c r="AC96" s="120"/>
      <c r="AD96" s="112" t="s">
        <v>984</v>
      </c>
      <c r="AE96" s="112" t="s">
        <v>118</v>
      </c>
      <c r="AF96" s="112" t="s">
        <v>118</v>
      </c>
    </row>
    <row r="97" spans="1:32" s="126" customFormat="1" ht="17.25" customHeight="1">
      <c r="A97" s="134">
        <v>891780111</v>
      </c>
      <c r="B97" s="134" t="s">
        <v>55</v>
      </c>
      <c r="C97" s="112" t="s">
        <v>58</v>
      </c>
      <c r="D97" s="134" t="s">
        <v>61</v>
      </c>
      <c r="E97" s="125" t="s">
        <v>985</v>
      </c>
      <c r="F97" s="113" t="s">
        <v>62</v>
      </c>
      <c r="G97" s="113" t="s">
        <v>70</v>
      </c>
      <c r="H97" s="113" t="s">
        <v>74</v>
      </c>
      <c r="I97" s="169">
        <v>7000000</v>
      </c>
      <c r="J97" s="113"/>
      <c r="K97" s="115"/>
      <c r="L97" s="115"/>
      <c r="M97" s="141">
        <v>7000000</v>
      </c>
      <c r="N97" s="131" t="s">
        <v>986</v>
      </c>
      <c r="O97" s="118" t="s">
        <v>987</v>
      </c>
      <c r="P97" s="112" t="s">
        <v>988</v>
      </c>
      <c r="Q97" s="119">
        <v>44964</v>
      </c>
      <c r="R97" s="119">
        <v>44964</v>
      </c>
      <c r="S97" s="119">
        <v>45076</v>
      </c>
      <c r="T97" s="120"/>
      <c r="U97" s="121"/>
      <c r="V97" s="122">
        <v>0</v>
      </c>
      <c r="W97" s="123">
        <v>7000000</v>
      </c>
      <c r="X97" s="124">
        <v>0</v>
      </c>
      <c r="Y97" s="125">
        <v>39049658</v>
      </c>
      <c r="Z97" s="113" t="s">
        <v>919</v>
      </c>
      <c r="AA97" s="112"/>
      <c r="AB97" s="112"/>
      <c r="AC97" s="120"/>
      <c r="AD97" s="112" t="s">
        <v>989</v>
      </c>
      <c r="AE97" s="112" t="s">
        <v>118</v>
      </c>
      <c r="AF97" s="112" t="s">
        <v>118</v>
      </c>
    </row>
    <row r="98" spans="1:32" s="126" customFormat="1" ht="17.25" customHeight="1">
      <c r="A98" s="134">
        <v>891780111</v>
      </c>
      <c r="B98" s="134" t="s">
        <v>55</v>
      </c>
      <c r="C98" s="112" t="s">
        <v>58</v>
      </c>
      <c r="D98" s="134" t="s">
        <v>61</v>
      </c>
      <c r="E98" s="125" t="s">
        <v>990</v>
      </c>
      <c r="F98" s="113" t="s">
        <v>62</v>
      </c>
      <c r="G98" s="113" t="s">
        <v>70</v>
      </c>
      <c r="H98" s="113" t="s">
        <v>74</v>
      </c>
      <c r="I98" s="169">
        <v>10000000</v>
      </c>
      <c r="J98" s="113"/>
      <c r="K98" s="115"/>
      <c r="L98" s="115"/>
      <c r="M98" s="141">
        <v>10000000</v>
      </c>
      <c r="N98" s="131" t="s">
        <v>991</v>
      </c>
      <c r="O98" s="118" t="s">
        <v>992</v>
      </c>
      <c r="P98" s="112" t="s">
        <v>993</v>
      </c>
      <c r="Q98" s="119">
        <v>44966</v>
      </c>
      <c r="R98" s="119">
        <v>44966</v>
      </c>
      <c r="S98" s="119">
        <v>45077</v>
      </c>
      <c r="T98" s="120"/>
      <c r="U98" s="121"/>
      <c r="V98" s="122">
        <v>0</v>
      </c>
      <c r="W98" s="123">
        <v>10000000</v>
      </c>
      <c r="X98" s="124">
        <v>0</v>
      </c>
      <c r="Y98" s="125">
        <v>85155551</v>
      </c>
      <c r="Z98" s="113" t="s">
        <v>873</v>
      </c>
      <c r="AA98" s="112"/>
      <c r="AB98" s="112"/>
      <c r="AC98" s="120"/>
      <c r="AD98" s="112" t="s">
        <v>994</v>
      </c>
      <c r="AE98" s="112" t="s">
        <v>118</v>
      </c>
      <c r="AF98" s="112" t="s">
        <v>118</v>
      </c>
    </row>
    <row r="99" spans="1:32" s="126" customFormat="1" ht="17.25" customHeight="1">
      <c r="A99" s="134">
        <v>891780111</v>
      </c>
      <c r="B99" s="134" t="s">
        <v>55</v>
      </c>
      <c r="C99" s="112" t="s">
        <v>58</v>
      </c>
      <c r="D99" s="134" t="s">
        <v>61</v>
      </c>
      <c r="E99" s="125" t="s">
        <v>995</v>
      </c>
      <c r="F99" s="113" t="s">
        <v>62</v>
      </c>
      <c r="G99" s="113" t="s">
        <v>70</v>
      </c>
      <c r="H99" s="113" t="s">
        <v>74</v>
      </c>
      <c r="I99" s="169">
        <v>11500000</v>
      </c>
      <c r="J99" s="113"/>
      <c r="K99" s="115"/>
      <c r="L99" s="115"/>
      <c r="M99" s="141">
        <v>11500000</v>
      </c>
      <c r="N99" s="131" t="s">
        <v>996</v>
      </c>
      <c r="O99" s="118" t="s">
        <v>997</v>
      </c>
      <c r="P99" s="112" t="s">
        <v>998</v>
      </c>
      <c r="Q99" s="119">
        <v>44970</v>
      </c>
      <c r="R99" s="119">
        <v>44970</v>
      </c>
      <c r="S99" s="119">
        <v>45107</v>
      </c>
      <c r="T99" s="120"/>
      <c r="U99" s="121"/>
      <c r="V99" s="122">
        <v>0</v>
      </c>
      <c r="W99" s="123">
        <v>11500000</v>
      </c>
      <c r="X99" s="124">
        <v>0</v>
      </c>
      <c r="Y99" s="125">
        <v>36665858</v>
      </c>
      <c r="Z99" s="118" t="s">
        <v>999</v>
      </c>
      <c r="AA99" s="112"/>
      <c r="AB99" s="112"/>
      <c r="AC99" s="120"/>
      <c r="AD99" s="113" t="s">
        <v>1000</v>
      </c>
      <c r="AE99" s="112" t="s">
        <v>118</v>
      </c>
      <c r="AF99" s="112" t="s">
        <v>118</v>
      </c>
    </row>
    <row r="100" spans="1:32" s="126" customFormat="1" ht="17.25" customHeight="1">
      <c r="A100" s="134">
        <v>891780111</v>
      </c>
      <c r="B100" s="134" t="s">
        <v>55</v>
      </c>
      <c r="C100" s="112" t="s">
        <v>58</v>
      </c>
      <c r="D100" s="134" t="s">
        <v>61</v>
      </c>
      <c r="E100" s="125" t="s">
        <v>1001</v>
      </c>
      <c r="F100" s="113" t="s">
        <v>62</v>
      </c>
      <c r="G100" s="113" t="s">
        <v>70</v>
      </c>
      <c r="H100" s="113" t="s">
        <v>74</v>
      </c>
      <c r="I100" s="170">
        <v>10059945</v>
      </c>
      <c r="J100" s="113"/>
      <c r="K100" s="115"/>
      <c r="L100" s="115"/>
      <c r="M100" s="141">
        <v>10059945</v>
      </c>
      <c r="N100" s="116">
        <v>800176618</v>
      </c>
      <c r="O100" s="112" t="s">
        <v>1002</v>
      </c>
      <c r="P100" s="112" t="s">
        <v>1003</v>
      </c>
      <c r="Q100" s="119">
        <v>44970</v>
      </c>
      <c r="R100" s="119">
        <v>44970</v>
      </c>
      <c r="S100" s="119">
        <v>44985</v>
      </c>
      <c r="T100" s="120"/>
      <c r="U100" s="121"/>
      <c r="V100" s="122">
        <v>10059945</v>
      </c>
      <c r="W100" s="123">
        <v>0</v>
      </c>
      <c r="X100" s="124">
        <v>1</v>
      </c>
      <c r="Y100" s="125">
        <v>84453903</v>
      </c>
      <c r="Z100" s="112" t="s">
        <v>868</v>
      </c>
      <c r="AA100" s="112"/>
      <c r="AB100" s="112"/>
      <c r="AC100" s="120"/>
      <c r="AD100" s="113" t="s">
        <v>1004</v>
      </c>
      <c r="AE100" s="112" t="s">
        <v>118</v>
      </c>
      <c r="AF100" s="112" t="s">
        <v>176</v>
      </c>
    </row>
    <row r="101" spans="1:32" s="126" customFormat="1" ht="17.25" customHeight="1">
      <c r="A101" s="134">
        <v>891780111</v>
      </c>
      <c r="B101" s="134" t="s">
        <v>55</v>
      </c>
      <c r="C101" s="112" t="s">
        <v>58</v>
      </c>
      <c r="D101" s="134" t="s">
        <v>61</v>
      </c>
      <c r="E101" s="125" t="s">
        <v>1005</v>
      </c>
      <c r="F101" s="113" t="s">
        <v>62</v>
      </c>
      <c r="G101" s="113" t="s">
        <v>70</v>
      </c>
      <c r="H101" s="113" t="s">
        <v>80</v>
      </c>
      <c r="I101" s="170">
        <v>11160000</v>
      </c>
      <c r="J101" s="113"/>
      <c r="K101" s="115"/>
      <c r="L101" s="115"/>
      <c r="M101" s="141">
        <v>11160000</v>
      </c>
      <c r="N101" s="131" t="s">
        <v>1006</v>
      </c>
      <c r="O101" s="112" t="s">
        <v>1007</v>
      </c>
      <c r="P101" s="112" t="s">
        <v>1008</v>
      </c>
      <c r="Q101" s="119">
        <v>44979</v>
      </c>
      <c r="R101" s="119">
        <v>44979</v>
      </c>
      <c r="S101" s="119">
        <v>45343</v>
      </c>
      <c r="T101" s="120"/>
      <c r="U101" s="121"/>
      <c r="V101" s="122">
        <v>0</v>
      </c>
      <c r="W101" s="123">
        <v>11160000</v>
      </c>
      <c r="X101" s="124">
        <v>0</v>
      </c>
      <c r="Y101" s="125">
        <v>85155551</v>
      </c>
      <c r="Z101" s="118" t="s">
        <v>873</v>
      </c>
      <c r="AA101" s="112"/>
      <c r="AB101" s="112"/>
      <c r="AC101" s="120"/>
      <c r="AD101" s="113" t="s">
        <v>1009</v>
      </c>
      <c r="AE101" s="112" t="s">
        <v>118</v>
      </c>
      <c r="AF101" s="112" t="s">
        <v>176</v>
      </c>
    </row>
    <row r="102" spans="1:32" s="6" customFormat="1">
      <c r="A102" s="159"/>
      <c r="B102" s="159"/>
      <c r="C102" s="12" t="s">
        <v>21</v>
      </c>
      <c r="D102" s="135"/>
      <c r="E102" s="132">
        <f>COUNTA(E5:E45)</f>
        <v>41</v>
      </c>
      <c r="F102" s="12"/>
      <c r="G102" s="12"/>
      <c r="H102" s="13"/>
      <c r="I102" s="138">
        <f>SUM(I5:I101)</f>
        <v>1342331791</v>
      </c>
      <c r="J102" s="12">
        <f>COUNTA(J5:J45)</f>
        <v>0</v>
      </c>
      <c r="K102" s="14">
        <f>SUM(K5:K45)</f>
        <v>0</v>
      </c>
      <c r="L102" s="14">
        <f>SUM(L5:L45)</f>
        <v>0</v>
      </c>
      <c r="M102" s="138">
        <f>SUM(M5:M101)</f>
        <v>1342331791</v>
      </c>
      <c r="N102" s="132"/>
      <c r="O102" s="12"/>
      <c r="P102" s="12"/>
      <c r="Q102" s="132"/>
      <c r="R102" s="132"/>
      <c r="S102" s="132"/>
      <c r="T102" s="12"/>
      <c r="U102" s="12">
        <f>SUM(U5:U45)</f>
        <v>3</v>
      </c>
      <c r="V102" s="14">
        <f>SUM(V5:V45)</f>
        <v>194343335</v>
      </c>
      <c r="W102" s="14">
        <f>SUM(W5:W45)</f>
        <v>475500000</v>
      </c>
      <c r="X102" s="132"/>
      <c r="Y102" s="132"/>
      <c r="Z102" s="12"/>
      <c r="AA102" s="12"/>
      <c r="AB102" s="12"/>
      <c r="AC102" s="12"/>
      <c r="AD102" s="12"/>
      <c r="AE102" s="12"/>
      <c r="AF102" s="12"/>
    </row>
  </sheetData>
  <mergeCells count="7">
    <mergeCell ref="AD3:AF3"/>
    <mergeCell ref="A1:D1"/>
    <mergeCell ref="G1:H1"/>
    <mergeCell ref="A2:C2"/>
    <mergeCell ref="D2:F2"/>
    <mergeCell ref="G2:H3"/>
    <mergeCell ref="K2:P3"/>
  </mergeCells>
  <conditionalFormatting sqref="D2">
    <cfRule type="containsText" dxfId="184" priority="4" operator="containsText" text="Seleccione Ordenador">
      <formula>NOT(ISERROR(SEARCH("Seleccione Ordenador",D2)))</formula>
    </cfRule>
  </conditionalFormatting>
  <conditionalFormatting sqref="E1">
    <cfRule type="containsText" dxfId="183" priority="3" operator="containsText" text="Seleccione Periodo">
      <formula>NOT(ISERROR(SEARCH("Seleccione Periodo",E1)))</formula>
    </cfRule>
  </conditionalFormatting>
  <conditionalFormatting sqref="S5:S13">
    <cfRule type="expression" dxfId="182" priority="2">
      <formula>"$U$3&lt;=HOY()"</formula>
    </cfRule>
  </conditionalFormatting>
  <conditionalFormatting sqref="S15">
    <cfRule type="expression" dxfId="181" priority="1">
      <formula>"$U$3&lt;=HOY()"</formula>
    </cfRule>
  </conditionalFormatting>
  <dataValidations count="8">
    <dataValidation type="list" allowBlank="1" showInputMessage="1" showErrorMessage="1" sqref="AA5:AB101" xr:uid="{F9E25CA5-8AA1-4C63-9F10-C8C3028D8EA6}">
      <formula1>"SI,NO"</formula1>
    </dataValidation>
    <dataValidation type="list" allowBlank="1" showInputMessage="1" showErrorMessage="1" sqref="AF5:AF101" xr:uid="{2EB5EE94-2DA7-4DD6-9361-AFE629E8178F}">
      <formula1>"SI,NA por TIPO Contrato"</formula1>
    </dataValidation>
    <dataValidation type="list" allowBlank="1" showInputMessage="1" showErrorMessage="1" sqref="AE5:AE101" xr:uid="{94A3B1ED-0A70-4EB7-A725-50D2E9ADA37C}">
      <formula1>"SI,NO HA INICIADO"</formula1>
    </dataValidation>
    <dataValidation type="list" allowBlank="1" showInputMessage="1" showErrorMessage="1" sqref="H5:H101" xr:uid="{AA3A28FC-6A30-47D1-83F9-D90C5BFAFDEA}">
      <formula1>tipologia</formula1>
    </dataValidation>
    <dataValidation type="list" allowBlank="1" showInputMessage="1" showErrorMessage="1" sqref="G5:G101" xr:uid="{E62E6244-2712-4326-B4CC-79270404382A}">
      <formula1>modalidad</formula1>
    </dataValidation>
    <dataValidation type="list" allowBlank="1" showInputMessage="1" showErrorMessage="1" sqref="C5:C101" xr:uid="{3290F724-33E4-4CA0-A5D3-F2D28CF1C2EA}">
      <formula1>rubro</formula1>
    </dataValidation>
    <dataValidation type="list" allowBlank="1" showInputMessage="1" showErrorMessage="1" sqref="E1" xr:uid="{FC9485BE-604B-49C6-9FF7-563E3ED7F77B}">
      <formula1>cortea</formula1>
    </dataValidation>
    <dataValidation type="list" allowBlank="1" showInputMessage="1" showErrorMessage="1" sqref="D2" xr:uid="{F7E6A59A-BFB6-47EE-B326-A38A2817D6C2}">
      <formula1>Delegatarios</formula1>
    </dataValidation>
  </dataValidations>
  <hyperlinks>
    <hyperlink ref="AD30" r:id="rId1" xr:uid="{4CAD5D0A-5DC3-4861-9029-8C4CDF4C6C91}"/>
  </hyperlinks>
  <pageMargins left="0.7" right="0.7" top="0.75" bottom="0.75" header="0.3" footer="0.3"/>
  <pageSetup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827D-12C4-4671-8429-9A948BF3D47C}">
  <sheetPr>
    <tabColor rgb="FF92D050"/>
  </sheetPr>
  <dimension ref="A1:CA436"/>
  <sheetViews>
    <sheetView topLeftCell="A376" workbookViewId="0">
      <selection activeCell="AM4" sqref="AM4"/>
    </sheetView>
  </sheetViews>
  <sheetFormatPr baseColWidth="10" defaultRowHeight="14.4"/>
  <cols>
    <col min="1" max="2" width="11.5546875" style="133"/>
    <col min="4" max="4" width="11.5546875" style="133"/>
    <col min="5" max="5" width="20.44140625" customWidth="1"/>
    <col min="9" max="9" width="21.44140625" customWidth="1"/>
    <col min="13" max="13" width="17.88671875" customWidth="1"/>
    <col min="22" max="22" width="23" customWidth="1"/>
    <col min="23" max="23" width="23.44140625" customWidth="1"/>
    <col min="32" max="32" width="18.44140625" customWidth="1"/>
  </cols>
  <sheetData>
    <row r="1" spans="1:79">
      <c r="A1" s="275" t="s">
        <v>85</v>
      </c>
      <c r="B1" s="275"/>
      <c r="C1" s="275"/>
      <c r="D1" s="275"/>
      <c r="E1" s="78" t="s">
        <v>42</v>
      </c>
      <c r="G1" s="276" t="s">
        <v>150</v>
      </c>
      <c r="H1" s="276"/>
      <c r="I1" s="136">
        <v>1116000</v>
      </c>
      <c r="M1" s="139"/>
      <c r="N1" s="78"/>
      <c r="Q1" s="78"/>
      <c r="R1" s="78"/>
      <c r="S1" s="78"/>
      <c r="X1" s="78"/>
      <c r="Y1" s="78"/>
    </row>
    <row r="2" spans="1:79" ht="15" customHeight="1">
      <c r="A2" s="277" t="s">
        <v>22</v>
      </c>
      <c r="B2" s="277"/>
      <c r="C2" s="277"/>
      <c r="D2" s="278" t="s">
        <v>28</v>
      </c>
      <c r="E2" s="278"/>
      <c r="F2" s="278"/>
      <c r="G2" s="279" t="s">
        <v>100</v>
      </c>
      <c r="H2" s="279"/>
      <c r="I2" s="137">
        <f>VLOOKUP($D$2,[9]Datos!$B$20:$C$35,2,FALSE)</f>
        <v>1000</v>
      </c>
      <c r="J2" s="23" t="s">
        <v>86</v>
      </c>
      <c r="K2" s="281" t="str">
        <f>VLOOKUP($D$2,[9]Datos!$B$20:$D$35,3,FALSE)</f>
        <v>Sobre los recursos y fondos que segun las funciones esten a su cargo, proyectos del plan de acción que sea responsable, y aquellos generados en convenios o contratos</v>
      </c>
      <c r="L2" s="281"/>
      <c r="M2" s="281"/>
      <c r="N2" s="281"/>
      <c r="O2" s="281"/>
      <c r="P2" s="281"/>
      <c r="Q2" s="78"/>
      <c r="R2" s="78"/>
      <c r="S2" s="78"/>
      <c r="X2" s="78"/>
      <c r="Y2" s="78"/>
    </row>
    <row r="3" spans="1:79" ht="15.75" customHeight="1">
      <c r="E3" s="78"/>
      <c r="G3" s="280"/>
      <c r="H3" s="280"/>
      <c r="I3" s="137">
        <f>I2*I1</f>
        <v>1116000000</v>
      </c>
      <c r="J3" s="23" t="s">
        <v>94</v>
      </c>
      <c r="K3" s="282"/>
      <c r="L3" s="282"/>
      <c r="M3" s="282"/>
      <c r="N3" s="282"/>
      <c r="O3" s="282"/>
      <c r="P3" s="282"/>
      <c r="Q3" s="78"/>
      <c r="R3" s="78"/>
      <c r="S3" s="78"/>
      <c r="X3" s="78"/>
      <c r="Y3" s="78"/>
      <c r="AD3" s="274" t="s">
        <v>81</v>
      </c>
      <c r="AE3" s="274"/>
      <c r="AF3" s="274"/>
    </row>
    <row r="4" spans="1:79" s="166" customFormat="1" ht="144">
      <c r="A4" s="142" t="s">
        <v>0</v>
      </c>
      <c r="B4" s="142" t="s">
        <v>1</v>
      </c>
      <c r="C4" s="142" t="s">
        <v>2</v>
      </c>
      <c r="D4" s="142" t="s">
        <v>3</v>
      </c>
      <c r="E4" s="160" t="s">
        <v>4</v>
      </c>
      <c r="F4" s="142" t="s">
        <v>5</v>
      </c>
      <c r="G4" s="142" t="s">
        <v>6</v>
      </c>
      <c r="H4" s="142" t="s">
        <v>7</v>
      </c>
      <c r="I4" s="167" t="s">
        <v>8</v>
      </c>
      <c r="J4" s="142" t="s">
        <v>103</v>
      </c>
      <c r="K4" s="161" t="s">
        <v>9</v>
      </c>
      <c r="L4" s="161" t="s">
        <v>10</v>
      </c>
      <c r="M4" s="167" t="s">
        <v>107</v>
      </c>
      <c r="N4" s="160" t="s">
        <v>11</v>
      </c>
      <c r="O4" s="142" t="s">
        <v>12</v>
      </c>
      <c r="P4" s="142" t="s">
        <v>13</v>
      </c>
      <c r="Q4" s="162" t="s">
        <v>14</v>
      </c>
      <c r="R4" s="162" t="s">
        <v>15</v>
      </c>
      <c r="S4" s="162" t="s">
        <v>104</v>
      </c>
      <c r="T4" s="163" t="s">
        <v>105</v>
      </c>
      <c r="U4" s="142" t="s">
        <v>106</v>
      </c>
      <c r="V4" s="164" t="s">
        <v>16</v>
      </c>
      <c r="W4" s="164" t="s">
        <v>17</v>
      </c>
      <c r="X4" s="165" t="s">
        <v>18</v>
      </c>
      <c r="Y4" s="160" t="s">
        <v>19</v>
      </c>
      <c r="Z4" s="142" t="s">
        <v>20</v>
      </c>
      <c r="AA4" s="142" t="s">
        <v>53</v>
      </c>
      <c r="AB4" s="142" t="s">
        <v>54</v>
      </c>
      <c r="AC4" s="163" t="s">
        <v>95</v>
      </c>
      <c r="AD4" s="142" t="s">
        <v>84</v>
      </c>
      <c r="AE4" s="142" t="s">
        <v>82</v>
      </c>
      <c r="AF4" s="142" t="s">
        <v>83</v>
      </c>
    </row>
    <row r="5" spans="1:79" s="172" customFormat="1">
      <c r="A5" s="242">
        <v>891780111</v>
      </c>
      <c r="B5" s="242" t="s">
        <v>55</v>
      </c>
      <c r="C5" s="172" t="s">
        <v>59</v>
      </c>
      <c r="D5" s="242" t="s">
        <v>61</v>
      </c>
      <c r="E5" s="172" t="s">
        <v>1177</v>
      </c>
      <c r="F5" s="171" t="s">
        <v>62</v>
      </c>
      <c r="G5" s="172" t="s">
        <v>64</v>
      </c>
      <c r="H5" s="172" t="s">
        <v>74</v>
      </c>
      <c r="I5" s="173">
        <v>20000000</v>
      </c>
      <c r="J5" s="172">
        <v>0</v>
      </c>
      <c r="K5" s="174">
        <v>0</v>
      </c>
      <c r="L5" s="174">
        <v>0</v>
      </c>
      <c r="M5" s="175">
        <f>I5+K5-L5</f>
        <v>20000000</v>
      </c>
      <c r="N5" s="176">
        <v>1081028294</v>
      </c>
      <c r="O5" s="172" t="s">
        <v>1178</v>
      </c>
      <c r="P5" s="172" t="s">
        <v>1179</v>
      </c>
      <c r="Q5" s="177">
        <v>44967</v>
      </c>
      <c r="R5" s="178">
        <v>44967</v>
      </c>
      <c r="S5" s="178">
        <v>45077</v>
      </c>
      <c r="T5" s="177"/>
      <c r="U5" s="179"/>
      <c r="V5" s="173"/>
      <c r="W5" s="173">
        <v>20000000</v>
      </c>
      <c r="X5" s="180"/>
      <c r="Y5" s="172">
        <v>85471791</v>
      </c>
      <c r="Z5" s="172" t="s">
        <v>1180</v>
      </c>
      <c r="AC5" s="177"/>
      <c r="AD5" s="181" t="s">
        <v>1181</v>
      </c>
      <c r="AE5" s="172" t="s">
        <v>118</v>
      </c>
      <c r="AF5" s="172" t="s">
        <v>118</v>
      </c>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row>
    <row r="6" spans="1:79" s="172" customFormat="1">
      <c r="A6" s="242">
        <v>891780111</v>
      </c>
      <c r="B6" s="242" t="s">
        <v>55</v>
      </c>
      <c r="C6" s="172" t="s">
        <v>59</v>
      </c>
      <c r="D6" s="242" t="s">
        <v>61</v>
      </c>
      <c r="E6" s="172" t="s">
        <v>1182</v>
      </c>
      <c r="F6" s="171" t="s">
        <v>62</v>
      </c>
      <c r="G6" s="172" t="s">
        <v>64</v>
      </c>
      <c r="H6" s="172" t="s">
        <v>74</v>
      </c>
      <c r="I6" s="173">
        <v>20000000</v>
      </c>
      <c r="J6" s="172">
        <v>0</v>
      </c>
      <c r="K6" s="174">
        <v>0</v>
      </c>
      <c r="L6" s="174">
        <v>0</v>
      </c>
      <c r="M6" s="175">
        <f>I6+K6-L6</f>
        <v>20000000</v>
      </c>
      <c r="N6" s="176">
        <v>7601791</v>
      </c>
      <c r="O6" s="172" t="s">
        <v>1183</v>
      </c>
      <c r="P6" s="172" t="s">
        <v>1184</v>
      </c>
      <c r="Q6" s="177">
        <v>44967</v>
      </c>
      <c r="R6" s="178">
        <v>44967</v>
      </c>
      <c r="S6" s="178">
        <v>45077</v>
      </c>
      <c r="T6" s="177"/>
      <c r="U6" s="179"/>
      <c r="V6" s="173"/>
      <c r="W6" s="173">
        <v>20000000</v>
      </c>
      <c r="X6" s="180"/>
      <c r="Y6" s="172">
        <v>85471791</v>
      </c>
      <c r="Z6" s="172" t="s">
        <v>1180</v>
      </c>
      <c r="AC6" s="177"/>
      <c r="AD6" s="181" t="s">
        <v>1185</v>
      </c>
      <c r="AE6" s="172" t="s">
        <v>118</v>
      </c>
      <c r="AF6" s="172" t="s">
        <v>118</v>
      </c>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row>
    <row r="7" spans="1:79" s="172" customFormat="1">
      <c r="A7" s="242">
        <v>891780111</v>
      </c>
      <c r="B7" s="242" t="s">
        <v>55</v>
      </c>
      <c r="C7" s="172" t="s">
        <v>59</v>
      </c>
      <c r="D7" s="242" t="s">
        <v>61</v>
      </c>
      <c r="E7" s="183" t="s">
        <v>1186</v>
      </c>
      <c r="F7" s="171" t="s">
        <v>62</v>
      </c>
      <c r="G7" s="172" t="s">
        <v>64</v>
      </c>
      <c r="H7" s="172" t="s">
        <v>74</v>
      </c>
      <c r="I7" s="173">
        <v>18000000</v>
      </c>
      <c r="J7" s="172">
        <v>0</v>
      </c>
      <c r="K7" s="174">
        <v>0</v>
      </c>
      <c r="L7" s="174">
        <v>0</v>
      </c>
      <c r="M7" s="175">
        <f t="shared" ref="M7:M261" si="0">I7+K7-L7</f>
        <v>18000000</v>
      </c>
      <c r="N7" s="176">
        <v>1091662627</v>
      </c>
      <c r="O7" s="172" t="s">
        <v>1187</v>
      </c>
      <c r="P7" s="172" t="s">
        <v>1188</v>
      </c>
      <c r="Q7" s="177">
        <v>44967</v>
      </c>
      <c r="R7" s="178">
        <v>44971</v>
      </c>
      <c r="S7" s="178">
        <v>45077</v>
      </c>
      <c r="T7" s="177"/>
      <c r="U7" s="179"/>
      <c r="V7" s="173"/>
      <c r="W7" s="173">
        <v>18000000</v>
      </c>
      <c r="X7" s="180"/>
      <c r="Y7" s="172">
        <v>85471791</v>
      </c>
      <c r="Z7" s="172" t="s">
        <v>1180</v>
      </c>
      <c r="AC7" s="177"/>
      <c r="AD7" s="181" t="s">
        <v>1189</v>
      </c>
      <c r="AE7" s="172" t="s">
        <v>118</v>
      </c>
      <c r="AF7" s="172" t="s">
        <v>118</v>
      </c>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row>
    <row r="8" spans="1:79" s="172" customFormat="1">
      <c r="A8" s="242">
        <v>891780111</v>
      </c>
      <c r="B8" s="242" t="s">
        <v>55</v>
      </c>
      <c r="C8" s="172" t="s">
        <v>59</v>
      </c>
      <c r="D8" s="242" t="s">
        <v>61</v>
      </c>
      <c r="E8" s="183" t="s">
        <v>1190</v>
      </c>
      <c r="F8" s="171" t="s">
        <v>62</v>
      </c>
      <c r="G8" s="172" t="s">
        <v>64</v>
      </c>
      <c r="H8" s="172" t="s">
        <v>74</v>
      </c>
      <c r="I8" s="173">
        <v>20000000</v>
      </c>
      <c r="J8" s="172">
        <v>0</v>
      </c>
      <c r="K8" s="174">
        <v>0</v>
      </c>
      <c r="L8" s="174">
        <v>0</v>
      </c>
      <c r="M8" s="175">
        <f t="shared" si="0"/>
        <v>20000000</v>
      </c>
      <c r="N8" s="176">
        <v>6910909</v>
      </c>
      <c r="O8" s="172" t="s">
        <v>1191</v>
      </c>
      <c r="P8" s="172" t="s">
        <v>1184</v>
      </c>
      <c r="Q8" s="177">
        <v>44967</v>
      </c>
      <c r="R8" s="178">
        <v>44967</v>
      </c>
      <c r="S8" s="178">
        <v>45077</v>
      </c>
      <c r="T8" s="177"/>
      <c r="U8" s="179"/>
      <c r="V8" s="173"/>
      <c r="W8" s="173">
        <v>20000000</v>
      </c>
      <c r="X8" s="180"/>
      <c r="Y8" s="172">
        <v>85471791</v>
      </c>
      <c r="Z8" s="172" t="s">
        <v>1180</v>
      </c>
      <c r="AC8" s="177"/>
      <c r="AD8" s="181" t="s">
        <v>1192</v>
      </c>
      <c r="AE8" s="172" t="s">
        <v>118</v>
      </c>
      <c r="AF8" s="172" t="s">
        <v>118</v>
      </c>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182"/>
      <c r="BY8" s="182"/>
      <c r="BZ8" s="182"/>
      <c r="CA8" s="182"/>
    </row>
    <row r="9" spans="1:79" s="172" customFormat="1">
      <c r="A9" s="242">
        <v>891780111</v>
      </c>
      <c r="B9" s="242" t="s">
        <v>55</v>
      </c>
      <c r="C9" s="172" t="s">
        <v>59</v>
      </c>
      <c r="D9" s="242" t="s">
        <v>61</v>
      </c>
      <c r="E9" s="183" t="s">
        <v>1193</v>
      </c>
      <c r="F9" s="171" t="s">
        <v>62</v>
      </c>
      <c r="G9" s="172" t="s">
        <v>64</v>
      </c>
      <c r="H9" s="172" t="s">
        <v>74</v>
      </c>
      <c r="I9" s="173">
        <v>20000000</v>
      </c>
      <c r="J9" s="172">
        <v>0</v>
      </c>
      <c r="K9" s="174">
        <v>0</v>
      </c>
      <c r="L9" s="174">
        <v>0</v>
      </c>
      <c r="M9" s="175">
        <f t="shared" si="0"/>
        <v>20000000</v>
      </c>
      <c r="N9" s="176">
        <v>85462048</v>
      </c>
      <c r="O9" s="172" t="s">
        <v>1194</v>
      </c>
      <c r="P9" s="172" t="s">
        <v>1195</v>
      </c>
      <c r="Q9" s="177">
        <v>44967</v>
      </c>
      <c r="R9" s="178">
        <v>44967</v>
      </c>
      <c r="S9" s="178">
        <v>45077</v>
      </c>
      <c r="T9" s="177"/>
      <c r="U9" s="179"/>
      <c r="V9" s="173"/>
      <c r="W9" s="173">
        <v>20000000</v>
      </c>
      <c r="X9" s="180"/>
      <c r="Y9" s="172">
        <v>85471791</v>
      </c>
      <c r="Z9" s="172" t="s">
        <v>1180</v>
      </c>
      <c r="AC9" s="177"/>
      <c r="AD9" s="181" t="s">
        <v>1196</v>
      </c>
      <c r="AE9" s="172" t="s">
        <v>118</v>
      </c>
      <c r="AF9" s="172" t="s">
        <v>118</v>
      </c>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row>
    <row r="10" spans="1:79" s="172" customFormat="1">
      <c r="A10" s="242">
        <v>891780111</v>
      </c>
      <c r="B10" s="242" t="s">
        <v>55</v>
      </c>
      <c r="C10" s="172" t="s">
        <v>57</v>
      </c>
      <c r="D10" s="242" t="s">
        <v>61</v>
      </c>
      <c r="E10" s="183" t="s">
        <v>1197</v>
      </c>
      <c r="F10" s="171" t="s">
        <v>62</v>
      </c>
      <c r="G10" s="172" t="s">
        <v>64</v>
      </c>
      <c r="H10" s="172" t="s">
        <v>74</v>
      </c>
      <c r="I10" s="173">
        <v>15500000</v>
      </c>
      <c r="J10" s="172">
        <v>0</v>
      </c>
      <c r="K10" s="174">
        <v>0</v>
      </c>
      <c r="L10" s="174">
        <v>0</v>
      </c>
      <c r="M10" s="175">
        <f t="shared" si="0"/>
        <v>15500000</v>
      </c>
      <c r="N10" s="176">
        <v>1083008562</v>
      </c>
      <c r="O10" s="172" t="s">
        <v>1198</v>
      </c>
      <c r="P10" s="172" t="s">
        <v>1199</v>
      </c>
      <c r="Q10" s="177">
        <v>44970</v>
      </c>
      <c r="R10" s="178">
        <v>44970</v>
      </c>
      <c r="S10" s="178">
        <v>45107</v>
      </c>
      <c r="T10" s="177"/>
      <c r="U10" s="179"/>
      <c r="V10" s="173"/>
      <c r="W10" s="173">
        <v>15500000</v>
      </c>
      <c r="X10" s="180"/>
      <c r="Y10" s="172">
        <v>1192791759</v>
      </c>
      <c r="Z10" s="172" t="s">
        <v>1200</v>
      </c>
      <c r="AC10" s="177"/>
      <c r="AD10" s="181" t="s">
        <v>1201</v>
      </c>
      <c r="AE10" s="172" t="s">
        <v>118</v>
      </c>
      <c r="AF10" s="172" t="s">
        <v>118</v>
      </c>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82"/>
      <c r="BZ10" s="182"/>
      <c r="CA10" s="182"/>
    </row>
    <row r="11" spans="1:79" s="172" customFormat="1">
      <c r="A11" s="242">
        <v>891780111</v>
      </c>
      <c r="B11" s="242" t="s">
        <v>55</v>
      </c>
      <c r="C11" s="172" t="s">
        <v>57</v>
      </c>
      <c r="D11" s="242" t="s">
        <v>61</v>
      </c>
      <c r="E11" s="183" t="s">
        <v>1202</v>
      </c>
      <c r="F11" s="171" t="s">
        <v>62</v>
      </c>
      <c r="G11" s="172" t="s">
        <v>64</v>
      </c>
      <c r="H11" s="172" t="s">
        <v>74</v>
      </c>
      <c r="I11" s="173">
        <v>15500000</v>
      </c>
      <c r="J11" s="172">
        <v>0</v>
      </c>
      <c r="K11" s="174">
        <v>0</v>
      </c>
      <c r="L11" s="174">
        <v>0</v>
      </c>
      <c r="M11" s="175">
        <f t="shared" si="0"/>
        <v>15500000</v>
      </c>
      <c r="N11" s="176">
        <v>1082862417</v>
      </c>
      <c r="O11" s="172" t="s">
        <v>1203</v>
      </c>
      <c r="P11" s="172" t="s">
        <v>1204</v>
      </c>
      <c r="Q11" s="177">
        <v>44970</v>
      </c>
      <c r="R11" s="178">
        <v>44970</v>
      </c>
      <c r="S11" s="178">
        <v>45107</v>
      </c>
      <c r="T11" s="177"/>
      <c r="U11" s="179"/>
      <c r="V11" s="173"/>
      <c r="W11" s="173">
        <v>15500000</v>
      </c>
      <c r="X11" s="180"/>
      <c r="Y11" s="172">
        <v>1192791759</v>
      </c>
      <c r="Z11" s="172" t="s">
        <v>1200</v>
      </c>
      <c r="AC11" s="177"/>
      <c r="AD11" s="181" t="s">
        <v>1205</v>
      </c>
      <c r="AE11" s="172" t="s">
        <v>118</v>
      </c>
      <c r="AF11" s="172" t="s">
        <v>118</v>
      </c>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182"/>
      <c r="BV11" s="182"/>
      <c r="BW11" s="182"/>
      <c r="BX11" s="182"/>
      <c r="BY11" s="182"/>
      <c r="BZ11" s="182"/>
      <c r="CA11" s="182"/>
    </row>
    <row r="12" spans="1:79" s="172" customFormat="1">
      <c r="A12" s="242">
        <v>891780111</v>
      </c>
      <c r="B12" s="242" t="s">
        <v>55</v>
      </c>
      <c r="C12" s="172" t="s">
        <v>57</v>
      </c>
      <c r="D12" s="242" t="s">
        <v>61</v>
      </c>
      <c r="E12" s="183" t="s">
        <v>1206</v>
      </c>
      <c r="F12" s="171" t="s">
        <v>62</v>
      </c>
      <c r="G12" s="172" t="s">
        <v>64</v>
      </c>
      <c r="H12" s="172" t="s">
        <v>74</v>
      </c>
      <c r="I12" s="173">
        <v>15500000</v>
      </c>
      <c r="J12" s="172">
        <v>0</v>
      </c>
      <c r="K12" s="174">
        <v>0</v>
      </c>
      <c r="L12" s="174">
        <v>0</v>
      </c>
      <c r="M12" s="175">
        <f t="shared" si="0"/>
        <v>15500000</v>
      </c>
      <c r="N12" s="176">
        <v>18955666</v>
      </c>
      <c r="O12" s="172" t="s">
        <v>1207</v>
      </c>
      <c r="P12" s="172" t="s">
        <v>1208</v>
      </c>
      <c r="Q12" s="177">
        <v>44970</v>
      </c>
      <c r="R12" s="178">
        <v>44970</v>
      </c>
      <c r="S12" s="178">
        <v>45107</v>
      </c>
      <c r="T12" s="177"/>
      <c r="U12" s="179"/>
      <c r="V12" s="173"/>
      <c r="W12" s="173">
        <v>15500000</v>
      </c>
      <c r="X12" s="180"/>
      <c r="Y12" s="172">
        <v>36669284</v>
      </c>
      <c r="Z12" s="172" t="s">
        <v>1209</v>
      </c>
      <c r="AC12" s="177"/>
      <c r="AD12" s="181" t="s">
        <v>1210</v>
      </c>
      <c r="AE12" s="172" t="s">
        <v>118</v>
      </c>
      <c r="AF12" s="172" t="s">
        <v>118</v>
      </c>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c r="BX12" s="182"/>
      <c r="BY12" s="182"/>
      <c r="BZ12" s="182"/>
      <c r="CA12" s="182"/>
    </row>
    <row r="13" spans="1:79" s="172" customFormat="1">
      <c r="A13" s="242">
        <v>891780111</v>
      </c>
      <c r="B13" s="242" t="s">
        <v>55</v>
      </c>
      <c r="C13" s="172" t="s">
        <v>57</v>
      </c>
      <c r="D13" s="242" t="s">
        <v>61</v>
      </c>
      <c r="E13" s="183" t="s">
        <v>1211</v>
      </c>
      <c r="F13" s="171" t="s">
        <v>62</v>
      </c>
      <c r="G13" s="172" t="s">
        <v>64</v>
      </c>
      <c r="H13" s="172" t="s">
        <v>74</v>
      </c>
      <c r="I13" s="173">
        <v>13200000</v>
      </c>
      <c r="J13" s="172">
        <v>0</v>
      </c>
      <c r="K13" s="174">
        <v>0</v>
      </c>
      <c r="L13" s="174">
        <v>0</v>
      </c>
      <c r="M13" s="175">
        <f t="shared" si="0"/>
        <v>13200000</v>
      </c>
      <c r="N13" s="176">
        <v>19620951</v>
      </c>
      <c r="O13" s="172" t="s">
        <v>1212</v>
      </c>
      <c r="P13" s="172" t="s">
        <v>1213</v>
      </c>
      <c r="Q13" s="177">
        <v>44970</v>
      </c>
      <c r="R13" s="178">
        <v>44970</v>
      </c>
      <c r="S13" s="178">
        <v>45107</v>
      </c>
      <c r="T13" s="177"/>
      <c r="U13" s="179"/>
      <c r="V13" s="173"/>
      <c r="W13" s="173">
        <v>13200000</v>
      </c>
      <c r="X13" s="180"/>
      <c r="Y13" s="172">
        <v>36669284</v>
      </c>
      <c r="Z13" s="172" t="s">
        <v>1209</v>
      </c>
      <c r="AC13" s="177"/>
      <c r="AD13" s="181" t="s">
        <v>1214</v>
      </c>
      <c r="AE13" s="172" t="s">
        <v>118</v>
      </c>
      <c r="AF13" s="172" t="s">
        <v>118</v>
      </c>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row>
    <row r="14" spans="1:79" s="172" customFormat="1">
      <c r="A14" s="242">
        <v>891780111</v>
      </c>
      <c r="B14" s="242" t="s">
        <v>55</v>
      </c>
      <c r="C14" s="172" t="s">
        <v>57</v>
      </c>
      <c r="D14" s="242" t="s">
        <v>61</v>
      </c>
      <c r="E14" s="183" t="s">
        <v>1215</v>
      </c>
      <c r="F14" s="171" t="s">
        <v>62</v>
      </c>
      <c r="G14" s="172" t="s">
        <v>64</v>
      </c>
      <c r="H14" s="172" t="s">
        <v>74</v>
      </c>
      <c r="I14" s="173">
        <v>14000000</v>
      </c>
      <c r="J14" s="172">
        <v>0</v>
      </c>
      <c r="K14" s="174">
        <v>0</v>
      </c>
      <c r="L14" s="174">
        <v>0</v>
      </c>
      <c r="M14" s="175">
        <f t="shared" si="0"/>
        <v>14000000</v>
      </c>
      <c r="N14" s="176">
        <v>1082045208</v>
      </c>
      <c r="O14" s="172" t="s">
        <v>1216</v>
      </c>
      <c r="P14" s="172" t="s">
        <v>1217</v>
      </c>
      <c r="Q14" s="177">
        <v>44970</v>
      </c>
      <c r="R14" s="178">
        <v>44970</v>
      </c>
      <c r="S14" s="178">
        <v>45107</v>
      </c>
      <c r="T14" s="177"/>
      <c r="U14" s="179"/>
      <c r="V14" s="173"/>
      <c r="W14" s="173">
        <v>14000000</v>
      </c>
      <c r="X14" s="180"/>
      <c r="Y14" s="172">
        <v>1192791759</v>
      </c>
      <c r="Z14" s="172" t="s">
        <v>1200</v>
      </c>
      <c r="AC14" s="177"/>
      <c r="AD14" s="181" t="s">
        <v>1218</v>
      </c>
      <c r="AE14" s="172" t="s">
        <v>118</v>
      </c>
      <c r="AF14" s="172" t="s">
        <v>118</v>
      </c>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2"/>
      <c r="CA14" s="182"/>
    </row>
    <row r="15" spans="1:79" s="172" customFormat="1">
      <c r="A15" s="242">
        <v>891780111</v>
      </c>
      <c r="B15" s="242" t="s">
        <v>55</v>
      </c>
      <c r="C15" s="172" t="s">
        <v>57</v>
      </c>
      <c r="D15" s="242" t="s">
        <v>61</v>
      </c>
      <c r="E15" s="183" t="s">
        <v>1219</v>
      </c>
      <c r="F15" s="171" t="s">
        <v>62</v>
      </c>
      <c r="G15" s="172" t="s">
        <v>64</v>
      </c>
      <c r="H15" s="172" t="s">
        <v>74</v>
      </c>
      <c r="I15" s="173">
        <v>14000000</v>
      </c>
      <c r="J15" s="172">
        <v>0</v>
      </c>
      <c r="K15" s="174">
        <v>0</v>
      </c>
      <c r="L15" s="174">
        <v>0</v>
      </c>
      <c r="M15" s="175">
        <f t="shared" si="0"/>
        <v>14000000</v>
      </c>
      <c r="N15" s="176">
        <v>85448155</v>
      </c>
      <c r="O15" s="172" t="s">
        <v>1220</v>
      </c>
      <c r="P15" s="172" t="s">
        <v>1221</v>
      </c>
      <c r="Q15" s="177">
        <v>44970</v>
      </c>
      <c r="R15" s="178">
        <v>44970</v>
      </c>
      <c r="S15" s="178">
        <v>45107</v>
      </c>
      <c r="T15" s="177"/>
      <c r="U15" s="179"/>
      <c r="V15" s="173"/>
      <c r="W15" s="173">
        <v>14000000</v>
      </c>
      <c r="X15" s="180"/>
      <c r="Y15" s="172">
        <v>85471791</v>
      </c>
      <c r="Z15" s="172" t="s">
        <v>1180</v>
      </c>
      <c r="AC15" s="177"/>
      <c r="AD15" s="181" t="s">
        <v>1222</v>
      </c>
      <c r="AE15" s="172" t="s">
        <v>118</v>
      </c>
      <c r="AF15" s="172" t="s">
        <v>118</v>
      </c>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row>
    <row r="16" spans="1:79" s="172" customFormat="1">
      <c r="A16" s="242">
        <v>891780111</v>
      </c>
      <c r="B16" s="242" t="s">
        <v>55</v>
      </c>
      <c r="C16" s="172" t="s">
        <v>57</v>
      </c>
      <c r="D16" s="242" t="s">
        <v>61</v>
      </c>
      <c r="E16" s="183" t="s">
        <v>1223</v>
      </c>
      <c r="F16" s="171" t="s">
        <v>62</v>
      </c>
      <c r="G16" s="172" t="s">
        <v>64</v>
      </c>
      <c r="H16" s="172" t="s">
        <v>74</v>
      </c>
      <c r="I16" s="173">
        <v>15500000</v>
      </c>
      <c r="J16" s="172">
        <v>0</v>
      </c>
      <c r="K16" s="174">
        <v>0</v>
      </c>
      <c r="L16" s="174">
        <v>0</v>
      </c>
      <c r="M16" s="175">
        <f t="shared" si="0"/>
        <v>15500000</v>
      </c>
      <c r="N16" s="176">
        <v>1082977854</v>
      </c>
      <c r="O16" s="172" t="s">
        <v>1224</v>
      </c>
      <c r="P16" s="172" t="s">
        <v>1225</v>
      </c>
      <c r="Q16" s="177">
        <v>44970</v>
      </c>
      <c r="R16" s="178">
        <v>44970</v>
      </c>
      <c r="S16" s="178">
        <v>45107</v>
      </c>
      <c r="T16" s="177"/>
      <c r="U16" s="179"/>
      <c r="V16" s="173"/>
      <c r="W16" s="173">
        <v>15500000</v>
      </c>
      <c r="X16" s="180"/>
      <c r="Y16" s="172">
        <v>1192791759</v>
      </c>
      <c r="Z16" s="172" t="s">
        <v>1200</v>
      </c>
      <c r="AC16" s="177"/>
      <c r="AD16" s="181" t="s">
        <v>1226</v>
      </c>
      <c r="AE16" s="172" t="s">
        <v>118</v>
      </c>
      <c r="AF16" s="172" t="s">
        <v>118</v>
      </c>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row>
    <row r="17" spans="1:79" s="172" customFormat="1">
      <c r="A17" s="242">
        <v>891780111</v>
      </c>
      <c r="B17" s="242" t="s">
        <v>55</v>
      </c>
      <c r="C17" s="172" t="s">
        <v>57</v>
      </c>
      <c r="D17" s="242" t="s">
        <v>61</v>
      </c>
      <c r="E17" s="183" t="s">
        <v>1227</v>
      </c>
      <c r="F17" s="171" t="s">
        <v>62</v>
      </c>
      <c r="G17" s="172" t="s">
        <v>64</v>
      </c>
      <c r="H17" s="172" t="s">
        <v>74</v>
      </c>
      <c r="I17" s="173">
        <v>17000000</v>
      </c>
      <c r="J17" s="172">
        <v>0</v>
      </c>
      <c r="K17" s="174">
        <v>0</v>
      </c>
      <c r="L17" s="174">
        <v>0</v>
      </c>
      <c r="M17" s="175">
        <f t="shared" si="0"/>
        <v>17000000</v>
      </c>
      <c r="N17" s="176">
        <v>1083029075</v>
      </c>
      <c r="O17" s="172" t="s">
        <v>1228</v>
      </c>
      <c r="P17" s="172" t="s">
        <v>1229</v>
      </c>
      <c r="Q17" s="177">
        <v>44970</v>
      </c>
      <c r="R17" s="178">
        <v>44970</v>
      </c>
      <c r="S17" s="178">
        <v>45107</v>
      </c>
      <c r="T17" s="177"/>
      <c r="U17" s="179"/>
      <c r="V17" s="173"/>
      <c r="W17" s="173">
        <v>17000000</v>
      </c>
      <c r="X17" s="180"/>
      <c r="Y17" s="172">
        <v>85471791</v>
      </c>
      <c r="Z17" s="172" t="s">
        <v>1180</v>
      </c>
      <c r="AC17" s="177"/>
      <c r="AD17" s="181" t="s">
        <v>1230</v>
      </c>
      <c r="AE17" s="172" t="s">
        <v>118</v>
      </c>
      <c r="AF17" s="172" t="s">
        <v>118</v>
      </c>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row>
    <row r="18" spans="1:79" s="172" customFormat="1">
      <c r="A18" s="242">
        <v>891780111</v>
      </c>
      <c r="B18" s="242" t="s">
        <v>55</v>
      </c>
      <c r="C18" s="172" t="s">
        <v>57</v>
      </c>
      <c r="D18" s="242" t="s">
        <v>61</v>
      </c>
      <c r="E18" s="183" t="s">
        <v>1231</v>
      </c>
      <c r="F18" s="171" t="s">
        <v>62</v>
      </c>
      <c r="G18" s="172" t="s">
        <v>64</v>
      </c>
      <c r="H18" s="172" t="s">
        <v>74</v>
      </c>
      <c r="I18" s="173">
        <v>14000000</v>
      </c>
      <c r="J18" s="172">
        <v>0</v>
      </c>
      <c r="K18" s="174">
        <v>0</v>
      </c>
      <c r="L18" s="174">
        <v>0</v>
      </c>
      <c r="M18" s="175">
        <f t="shared" si="0"/>
        <v>14000000</v>
      </c>
      <c r="N18" s="176">
        <v>12537790</v>
      </c>
      <c r="O18" s="172" t="s">
        <v>1232</v>
      </c>
      <c r="P18" s="172" t="s">
        <v>1233</v>
      </c>
      <c r="Q18" s="177">
        <v>44970</v>
      </c>
      <c r="R18" s="178">
        <v>44970</v>
      </c>
      <c r="S18" s="178">
        <v>45107</v>
      </c>
      <c r="T18" s="177"/>
      <c r="U18" s="179"/>
      <c r="V18" s="173"/>
      <c r="W18" s="173">
        <v>14000000</v>
      </c>
      <c r="X18" s="180"/>
      <c r="Y18" s="172">
        <v>36669284</v>
      </c>
      <c r="Z18" s="172" t="s">
        <v>1209</v>
      </c>
      <c r="AC18" s="177"/>
      <c r="AD18" s="181" t="s">
        <v>1234</v>
      </c>
      <c r="AE18" s="172" t="s">
        <v>118</v>
      </c>
      <c r="AF18" s="172" t="s">
        <v>118</v>
      </c>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row>
    <row r="19" spans="1:79" s="172" customFormat="1">
      <c r="A19" s="242">
        <v>891780111</v>
      </c>
      <c r="B19" s="242" t="s">
        <v>55</v>
      </c>
      <c r="C19" s="172" t="s">
        <v>57</v>
      </c>
      <c r="D19" s="242" t="s">
        <v>61</v>
      </c>
      <c r="E19" s="183" t="s">
        <v>1235</v>
      </c>
      <c r="F19" s="171" t="s">
        <v>62</v>
      </c>
      <c r="G19" s="172" t="s">
        <v>64</v>
      </c>
      <c r="H19" s="172" t="s">
        <v>74</v>
      </c>
      <c r="I19" s="173">
        <v>11000000</v>
      </c>
      <c r="J19" s="172">
        <v>0</v>
      </c>
      <c r="K19" s="174">
        <v>0</v>
      </c>
      <c r="L19" s="174">
        <v>0</v>
      </c>
      <c r="M19" s="175">
        <f t="shared" si="0"/>
        <v>11000000</v>
      </c>
      <c r="N19" s="176">
        <v>1082952509</v>
      </c>
      <c r="O19" s="172" t="s">
        <v>1236</v>
      </c>
      <c r="P19" s="172" t="s">
        <v>1237</v>
      </c>
      <c r="Q19" s="177">
        <v>44971</v>
      </c>
      <c r="R19" s="178">
        <v>44971</v>
      </c>
      <c r="S19" s="178">
        <v>45107</v>
      </c>
      <c r="T19" s="177"/>
      <c r="U19" s="179"/>
      <c r="V19" s="173"/>
      <c r="W19" s="173">
        <v>11000000</v>
      </c>
      <c r="X19" s="180"/>
      <c r="Y19" s="172">
        <v>85467461</v>
      </c>
      <c r="Z19" s="172" t="s">
        <v>1238</v>
      </c>
      <c r="AC19" s="177"/>
      <c r="AD19" s="181" t="s">
        <v>1239</v>
      </c>
      <c r="AE19" s="172" t="s">
        <v>118</v>
      </c>
      <c r="AF19" s="172" t="s">
        <v>118</v>
      </c>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row>
    <row r="20" spans="1:79" s="172" customFormat="1">
      <c r="A20" s="242">
        <v>891780111</v>
      </c>
      <c r="B20" s="242" t="s">
        <v>55</v>
      </c>
      <c r="C20" s="172" t="s">
        <v>57</v>
      </c>
      <c r="D20" s="242" t="s">
        <v>61</v>
      </c>
      <c r="E20" s="183" t="s">
        <v>1240</v>
      </c>
      <c r="F20" s="171" t="s">
        <v>62</v>
      </c>
      <c r="G20" s="172" t="s">
        <v>64</v>
      </c>
      <c r="H20" s="172" t="s">
        <v>74</v>
      </c>
      <c r="I20" s="173">
        <v>11000000</v>
      </c>
      <c r="J20" s="172">
        <v>0</v>
      </c>
      <c r="K20" s="174">
        <v>0</v>
      </c>
      <c r="L20" s="174">
        <v>0</v>
      </c>
      <c r="M20" s="175">
        <f t="shared" si="0"/>
        <v>11000000</v>
      </c>
      <c r="N20" s="176">
        <v>1082990692</v>
      </c>
      <c r="O20" s="172" t="s">
        <v>1241</v>
      </c>
      <c r="P20" s="172" t="s">
        <v>1242</v>
      </c>
      <c r="Q20" s="177">
        <v>44971</v>
      </c>
      <c r="R20" s="178">
        <v>44971</v>
      </c>
      <c r="S20" s="178">
        <v>45107</v>
      </c>
      <c r="T20" s="177"/>
      <c r="U20" s="179"/>
      <c r="V20" s="173"/>
      <c r="W20" s="173">
        <v>11000000</v>
      </c>
      <c r="X20" s="180"/>
      <c r="Y20" s="172">
        <v>85467461</v>
      </c>
      <c r="Z20" s="172" t="s">
        <v>1238</v>
      </c>
      <c r="AC20" s="177"/>
      <c r="AD20" s="181" t="s">
        <v>1243</v>
      </c>
      <c r="AE20" s="172" t="s">
        <v>118</v>
      </c>
      <c r="AF20" s="172" t="s">
        <v>118</v>
      </c>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82"/>
      <c r="BZ20" s="182"/>
      <c r="CA20" s="182"/>
    </row>
    <row r="21" spans="1:79" s="172" customFormat="1">
      <c r="A21" s="242">
        <v>891780111</v>
      </c>
      <c r="B21" s="242" t="s">
        <v>55</v>
      </c>
      <c r="C21" s="172" t="s">
        <v>57</v>
      </c>
      <c r="D21" s="242" t="s">
        <v>61</v>
      </c>
      <c r="E21" s="183" t="s">
        <v>1244</v>
      </c>
      <c r="F21" s="171" t="s">
        <v>62</v>
      </c>
      <c r="G21" s="172" t="s">
        <v>64</v>
      </c>
      <c r="H21" s="172" t="s">
        <v>74</v>
      </c>
      <c r="I21" s="173">
        <v>17000000</v>
      </c>
      <c r="J21" s="172">
        <v>0</v>
      </c>
      <c r="K21" s="174">
        <v>0</v>
      </c>
      <c r="L21" s="174">
        <v>0</v>
      </c>
      <c r="M21" s="175">
        <f t="shared" si="0"/>
        <v>17000000</v>
      </c>
      <c r="N21" s="176">
        <v>57461707</v>
      </c>
      <c r="O21" s="172" t="s">
        <v>1245</v>
      </c>
      <c r="P21" s="172" t="s">
        <v>1246</v>
      </c>
      <c r="Q21" s="177">
        <v>44971</v>
      </c>
      <c r="R21" s="178">
        <v>44971</v>
      </c>
      <c r="S21" s="178">
        <v>45107</v>
      </c>
      <c r="T21" s="177"/>
      <c r="U21" s="179"/>
      <c r="V21" s="173"/>
      <c r="W21" s="173">
        <v>17000000</v>
      </c>
      <c r="X21" s="180"/>
      <c r="Y21" s="172">
        <v>85471791</v>
      </c>
      <c r="Z21" s="172" t="s">
        <v>1180</v>
      </c>
      <c r="AC21" s="177"/>
      <c r="AD21" s="181" t="s">
        <v>1247</v>
      </c>
      <c r="AE21" s="172" t="s">
        <v>118</v>
      </c>
      <c r="AF21" s="172" t="s">
        <v>118</v>
      </c>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row>
    <row r="22" spans="1:79" s="172" customFormat="1">
      <c r="A22" s="242">
        <v>891780111</v>
      </c>
      <c r="B22" s="242" t="s">
        <v>55</v>
      </c>
      <c r="C22" s="172" t="s">
        <v>57</v>
      </c>
      <c r="D22" s="242" t="s">
        <v>61</v>
      </c>
      <c r="E22" s="183" t="s">
        <v>1248</v>
      </c>
      <c r="F22" s="171" t="s">
        <v>62</v>
      </c>
      <c r="G22" s="172" t="s">
        <v>64</v>
      </c>
      <c r="H22" s="172" t="s">
        <v>74</v>
      </c>
      <c r="I22" s="173">
        <v>15500000</v>
      </c>
      <c r="J22" s="172">
        <v>0</v>
      </c>
      <c r="K22" s="174">
        <v>0</v>
      </c>
      <c r="L22" s="174">
        <v>0</v>
      </c>
      <c r="M22" s="175">
        <f t="shared" si="0"/>
        <v>15500000</v>
      </c>
      <c r="N22" s="176">
        <v>57437669</v>
      </c>
      <c r="O22" s="172" t="s">
        <v>1249</v>
      </c>
      <c r="P22" s="172" t="s">
        <v>1250</v>
      </c>
      <c r="Q22" s="177">
        <v>44971</v>
      </c>
      <c r="R22" s="178">
        <v>44971</v>
      </c>
      <c r="S22" s="178">
        <v>45107</v>
      </c>
      <c r="T22" s="177"/>
      <c r="U22" s="179"/>
      <c r="V22" s="173"/>
      <c r="W22" s="173">
        <v>15500000</v>
      </c>
      <c r="X22" s="180"/>
      <c r="Y22" s="172">
        <v>85467461</v>
      </c>
      <c r="Z22" s="172" t="s">
        <v>1238</v>
      </c>
      <c r="AC22" s="177"/>
      <c r="AD22" s="181" t="s">
        <v>1251</v>
      </c>
      <c r="AE22" s="172" t="s">
        <v>118</v>
      </c>
      <c r="AF22" s="172" t="s">
        <v>118</v>
      </c>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row>
    <row r="23" spans="1:79" s="172" customFormat="1">
      <c r="A23" s="242">
        <v>891780111</v>
      </c>
      <c r="B23" s="242" t="s">
        <v>55</v>
      </c>
      <c r="C23" s="172" t="s">
        <v>87</v>
      </c>
      <c r="D23" s="242" t="s">
        <v>61</v>
      </c>
      <c r="E23" s="183" t="s">
        <v>1252</v>
      </c>
      <c r="F23" s="171" t="s">
        <v>62</v>
      </c>
      <c r="G23" s="172" t="s">
        <v>64</v>
      </c>
      <c r="H23" s="172" t="s">
        <v>74</v>
      </c>
      <c r="I23" s="173">
        <v>26600000</v>
      </c>
      <c r="J23" s="172">
        <v>0</v>
      </c>
      <c r="K23" s="174">
        <v>0</v>
      </c>
      <c r="L23" s="174">
        <v>0</v>
      </c>
      <c r="M23" s="175">
        <f t="shared" si="0"/>
        <v>26600000</v>
      </c>
      <c r="N23" s="176">
        <v>84088532</v>
      </c>
      <c r="O23" s="172" t="s">
        <v>1253</v>
      </c>
      <c r="P23" s="172" t="s">
        <v>1254</v>
      </c>
      <c r="Q23" s="177">
        <v>44971</v>
      </c>
      <c r="R23" s="178">
        <v>44971</v>
      </c>
      <c r="S23" s="178">
        <v>45138</v>
      </c>
      <c r="T23" s="177"/>
      <c r="U23" s="179"/>
      <c r="V23" s="173"/>
      <c r="W23" s="173">
        <v>26600000</v>
      </c>
      <c r="X23" s="180"/>
      <c r="Y23" s="172">
        <v>57294316</v>
      </c>
      <c r="Z23" s="172" t="s">
        <v>1255</v>
      </c>
      <c r="AC23" s="177"/>
      <c r="AD23" s="181" t="s">
        <v>1256</v>
      </c>
      <c r="AE23" s="172" t="s">
        <v>118</v>
      </c>
      <c r="AF23" s="172" t="s">
        <v>118</v>
      </c>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row>
    <row r="24" spans="1:79" s="172" customFormat="1">
      <c r="A24" s="242">
        <v>891780111</v>
      </c>
      <c r="B24" s="242" t="s">
        <v>55</v>
      </c>
      <c r="C24" s="172" t="s">
        <v>87</v>
      </c>
      <c r="D24" s="242" t="s">
        <v>61</v>
      </c>
      <c r="E24" s="172" t="s">
        <v>1257</v>
      </c>
      <c r="F24" s="171" t="s">
        <v>62</v>
      </c>
      <c r="G24" s="172" t="s">
        <v>64</v>
      </c>
      <c r="H24" s="172" t="s">
        <v>74</v>
      </c>
      <c r="I24" s="173">
        <v>45600000</v>
      </c>
      <c r="J24" s="172">
        <v>0</v>
      </c>
      <c r="K24" s="174">
        <v>0</v>
      </c>
      <c r="L24" s="174">
        <v>0</v>
      </c>
      <c r="M24" s="175">
        <f t="shared" si="0"/>
        <v>45600000</v>
      </c>
      <c r="N24" s="176">
        <v>36722139</v>
      </c>
      <c r="O24" s="172" t="s">
        <v>1258</v>
      </c>
      <c r="P24" s="172" t="s">
        <v>1259</v>
      </c>
      <c r="Q24" s="177">
        <v>44971</v>
      </c>
      <c r="R24" s="178">
        <v>44971</v>
      </c>
      <c r="S24" s="178">
        <v>45316</v>
      </c>
      <c r="T24" s="177"/>
      <c r="U24" s="179"/>
      <c r="V24" s="173"/>
      <c r="W24" s="173">
        <v>45600000</v>
      </c>
      <c r="X24" s="184">
        <v>0</v>
      </c>
      <c r="Y24" s="172">
        <v>16078654</v>
      </c>
      <c r="Z24" s="172" t="s">
        <v>1260</v>
      </c>
      <c r="AC24" s="177"/>
      <c r="AD24" s="181" t="s">
        <v>1261</v>
      </c>
      <c r="AE24" s="172" t="s">
        <v>118</v>
      </c>
      <c r="AF24" s="172" t="s">
        <v>118</v>
      </c>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2"/>
      <c r="BY24" s="182"/>
      <c r="BZ24" s="182"/>
      <c r="CA24" s="182"/>
    </row>
    <row r="25" spans="1:79" s="172" customFormat="1">
      <c r="A25" s="242">
        <v>891780111</v>
      </c>
      <c r="B25" s="242" t="s">
        <v>55</v>
      </c>
      <c r="C25" s="172" t="s">
        <v>87</v>
      </c>
      <c r="D25" s="242" t="s">
        <v>61</v>
      </c>
      <c r="E25" s="172" t="s">
        <v>1262</v>
      </c>
      <c r="F25" s="171" t="s">
        <v>62</v>
      </c>
      <c r="G25" s="172" t="s">
        <v>64</v>
      </c>
      <c r="H25" s="172" t="s">
        <v>74</v>
      </c>
      <c r="I25" s="173">
        <v>48000000</v>
      </c>
      <c r="J25" s="172">
        <v>0</v>
      </c>
      <c r="K25" s="174">
        <v>0</v>
      </c>
      <c r="L25" s="174">
        <v>0</v>
      </c>
      <c r="M25" s="175">
        <f t="shared" si="0"/>
        <v>48000000</v>
      </c>
      <c r="N25" s="176">
        <v>57299411</v>
      </c>
      <c r="O25" s="172" t="s">
        <v>1263</v>
      </c>
      <c r="P25" s="172" t="s">
        <v>1264</v>
      </c>
      <c r="Q25" s="177">
        <v>44972</v>
      </c>
      <c r="R25" s="178">
        <v>44972</v>
      </c>
      <c r="S25" s="178">
        <v>45316</v>
      </c>
      <c r="T25" s="177"/>
      <c r="U25" s="179"/>
      <c r="V25" s="173"/>
      <c r="W25" s="173">
        <v>48000000</v>
      </c>
      <c r="X25" s="184">
        <v>0</v>
      </c>
      <c r="Y25" s="172">
        <v>16078654</v>
      </c>
      <c r="Z25" s="172" t="s">
        <v>1260</v>
      </c>
      <c r="AC25" s="177"/>
      <c r="AD25" s="181" t="s">
        <v>1265</v>
      </c>
      <c r="AE25" s="172" t="s">
        <v>118</v>
      </c>
      <c r="AF25" s="172" t="s">
        <v>118</v>
      </c>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2"/>
      <c r="BS25" s="182"/>
      <c r="BT25" s="182"/>
      <c r="BU25" s="182"/>
      <c r="BV25" s="182"/>
      <c r="BW25" s="182"/>
      <c r="BX25" s="182"/>
      <c r="BY25" s="182"/>
      <c r="BZ25" s="182"/>
      <c r="CA25" s="182"/>
    </row>
    <row r="26" spans="1:79" s="172" customFormat="1">
      <c r="A26" s="242">
        <v>891780111</v>
      </c>
      <c r="B26" s="242" t="s">
        <v>55</v>
      </c>
      <c r="C26" s="172" t="s">
        <v>87</v>
      </c>
      <c r="D26" s="242" t="s">
        <v>61</v>
      </c>
      <c r="E26" s="172" t="s">
        <v>1266</v>
      </c>
      <c r="F26" s="171" t="s">
        <v>62</v>
      </c>
      <c r="G26" s="172" t="s">
        <v>64</v>
      </c>
      <c r="H26" s="172" t="s">
        <v>74</v>
      </c>
      <c r="I26" s="173">
        <v>48000000</v>
      </c>
      <c r="J26" s="172">
        <v>0</v>
      </c>
      <c r="K26" s="174">
        <v>0</v>
      </c>
      <c r="L26" s="174">
        <v>0</v>
      </c>
      <c r="M26" s="175">
        <f t="shared" si="0"/>
        <v>48000000</v>
      </c>
      <c r="N26" s="176">
        <v>1082936785</v>
      </c>
      <c r="O26" s="172" t="s">
        <v>1267</v>
      </c>
      <c r="P26" s="172" t="s">
        <v>1268</v>
      </c>
      <c r="Q26" s="177">
        <v>44972</v>
      </c>
      <c r="R26" s="178">
        <v>44972</v>
      </c>
      <c r="S26" s="178">
        <v>45316</v>
      </c>
      <c r="T26" s="177"/>
      <c r="U26" s="179"/>
      <c r="V26" s="173"/>
      <c r="W26" s="173">
        <v>48000000</v>
      </c>
      <c r="X26" s="184">
        <v>0</v>
      </c>
      <c r="Y26" s="172">
        <v>16078654</v>
      </c>
      <c r="Z26" s="172" t="s">
        <v>1260</v>
      </c>
      <c r="AC26" s="177"/>
      <c r="AD26" s="181" t="s">
        <v>1269</v>
      </c>
      <c r="AE26" s="172" t="s">
        <v>118</v>
      </c>
      <c r="AF26" s="172" t="s">
        <v>118</v>
      </c>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2"/>
      <c r="BY26" s="182"/>
      <c r="BZ26" s="182"/>
      <c r="CA26" s="182"/>
    </row>
    <row r="27" spans="1:79" s="172" customFormat="1">
      <c r="A27" s="242">
        <v>891780111</v>
      </c>
      <c r="B27" s="242" t="s">
        <v>55</v>
      </c>
      <c r="C27" s="172" t="s">
        <v>87</v>
      </c>
      <c r="D27" s="242" t="s">
        <v>61</v>
      </c>
      <c r="E27" s="172" t="s">
        <v>1270</v>
      </c>
      <c r="F27" s="171" t="s">
        <v>62</v>
      </c>
      <c r="G27" s="172" t="s">
        <v>64</v>
      </c>
      <c r="H27" s="172" t="s">
        <v>74</v>
      </c>
      <c r="I27" s="173">
        <v>40800000</v>
      </c>
      <c r="J27" s="172">
        <v>0</v>
      </c>
      <c r="K27" s="174">
        <v>0</v>
      </c>
      <c r="L27" s="174">
        <v>0</v>
      </c>
      <c r="M27" s="175">
        <f t="shared" si="0"/>
        <v>40800000</v>
      </c>
      <c r="N27" s="176">
        <v>1082941395</v>
      </c>
      <c r="O27" s="172" t="s">
        <v>1271</v>
      </c>
      <c r="P27" s="172" t="s">
        <v>1272</v>
      </c>
      <c r="Q27" s="177">
        <v>44972</v>
      </c>
      <c r="R27" s="178">
        <v>44972</v>
      </c>
      <c r="S27" s="178">
        <v>45316</v>
      </c>
      <c r="T27" s="177"/>
      <c r="U27" s="179"/>
      <c r="V27" s="173"/>
      <c r="W27" s="173">
        <v>40800000</v>
      </c>
      <c r="X27" s="184">
        <v>0</v>
      </c>
      <c r="Y27" s="172">
        <v>16078654</v>
      </c>
      <c r="Z27" s="172" t="s">
        <v>1260</v>
      </c>
      <c r="AC27" s="177"/>
      <c r="AD27" s="181" t="s">
        <v>1273</v>
      </c>
      <c r="AE27" s="172" t="s">
        <v>118</v>
      </c>
      <c r="AF27" s="172" t="s">
        <v>118</v>
      </c>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row>
    <row r="28" spans="1:79" s="172" customFormat="1">
      <c r="A28" s="242">
        <v>891780111</v>
      </c>
      <c r="B28" s="242" t="s">
        <v>55</v>
      </c>
      <c r="C28" s="172" t="s">
        <v>87</v>
      </c>
      <c r="D28" s="242" t="s">
        <v>61</v>
      </c>
      <c r="E28" s="172" t="s">
        <v>1274</v>
      </c>
      <c r="F28" s="171" t="s">
        <v>62</v>
      </c>
      <c r="G28" s="172" t="s">
        <v>64</v>
      </c>
      <c r="H28" s="172" t="s">
        <v>74</v>
      </c>
      <c r="I28" s="173">
        <v>25000000</v>
      </c>
      <c r="J28" s="172">
        <v>0</v>
      </c>
      <c r="K28" s="174">
        <v>0</v>
      </c>
      <c r="L28" s="174">
        <v>0</v>
      </c>
      <c r="M28" s="175">
        <f t="shared" si="0"/>
        <v>25000000</v>
      </c>
      <c r="N28" s="176">
        <v>1082936785</v>
      </c>
      <c r="O28" s="172" t="s">
        <v>1267</v>
      </c>
      <c r="P28" s="172" t="s">
        <v>1275</v>
      </c>
      <c r="Q28" s="177">
        <v>44974</v>
      </c>
      <c r="R28" s="178">
        <v>44974</v>
      </c>
      <c r="S28" s="178">
        <v>45076</v>
      </c>
      <c r="T28" s="177"/>
      <c r="U28" s="179"/>
      <c r="V28" s="173"/>
      <c r="W28" s="173">
        <v>25000000</v>
      </c>
      <c r="X28" s="184">
        <v>0</v>
      </c>
      <c r="Y28" s="172">
        <v>16078654</v>
      </c>
      <c r="Z28" s="172" t="s">
        <v>1260</v>
      </c>
      <c r="AC28" s="177"/>
      <c r="AD28" s="181" t="s">
        <v>1276</v>
      </c>
      <c r="AE28" s="172" t="s">
        <v>118</v>
      </c>
      <c r="AF28" s="172" t="s">
        <v>118</v>
      </c>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row>
    <row r="29" spans="1:79" s="172" customFormat="1">
      <c r="A29" s="242">
        <v>891780111</v>
      </c>
      <c r="B29" s="242" t="s">
        <v>55</v>
      </c>
      <c r="C29" s="172" t="s">
        <v>87</v>
      </c>
      <c r="D29" s="242" t="s">
        <v>61</v>
      </c>
      <c r="E29" s="172" t="s">
        <v>1277</v>
      </c>
      <c r="F29" s="171" t="s">
        <v>62</v>
      </c>
      <c r="G29" s="172" t="s">
        <v>64</v>
      </c>
      <c r="H29" s="172" t="s">
        <v>74</v>
      </c>
      <c r="I29" s="173">
        <v>12000000</v>
      </c>
      <c r="J29" s="172">
        <v>0</v>
      </c>
      <c r="K29" s="174">
        <v>0</v>
      </c>
      <c r="L29" s="174">
        <v>0</v>
      </c>
      <c r="M29" s="175">
        <f t="shared" si="0"/>
        <v>12000000</v>
      </c>
      <c r="N29" s="176">
        <v>1082941395</v>
      </c>
      <c r="O29" s="172" t="s">
        <v>1271</v>
      </c>
      <c r="P29" s="172" t="s">
        <v>1278</v>
      </c>
      <c r="Q29" s="177">
        <v>44974</v>
      </c>
      <c r="R29" s="178">
        <v>44974</v>
      </c>
      <c r="S29" s="178">
        <v>45076</v>
      </c>
      <c r="T29" s="177"/>
      <c r="U29" s="179"/>
      <c r="V29" s="173"/>
      <c r="W29" s="173">
        <v>12000000</v>
      </c>
      <c r="X29" s="184">
        <v>0</v>
      </c>
      <c r="Y29" s="172">
        <v>16078654</v>
      </c>
      <c r="Z29" s="172" t="s">
        <v>1260</v>
      </c>
      <c r="AC29" s="177"/>
      <c r="AD29" s="181" t="s">
        <v>1279</v>
      </c>
      <c r="AE29" s="172" t="s">
        <v>118</v>
      </c>
      <c r="AF29" s="172" t="s">
        <v>118</v>
      </c>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row>
    <row r="30" spans="1:79" s="172" customFormat="1">
      <c r="A30" s="242">
        <v>891780111</v>
      </c>
      <c r="B30" s="242" t="s">
        <v>55</v>
      </c>
      <c r="C30" s="172" t="s">
        <v>59</v>
      </c>
      <c r="D30" s="242" t="s">
        <v>61</v>
      </c>
      <c r="E30" s="185" t="s">
        <v>1280</v>
      </c>
      <c r="F30" s="171" t="s">
        <v>62</v>
      </c>
      <c r="G30" s="172" t="s">
        <v>62</v>
      </c>
      <c r="H30" s="185" t="s">
        <v>1281</v>
      </c>
      <c r="I30" s="186">
        <v>19048225</v>
      </c>
      <c r="J30" s="172">
        <v>0</v>
      </c>
      <c r="K30" s="174">
        <v>0</v>
      </c>
      <c r="L30" s="174">
        <v>0</v>
      </c>
      <c r="M30" s="175">
        <f t="shared" si="0"/>
        <v>19048225</v>
      </c>
      <c r="N30" s="187">
        <v>1066512086</v>
      </c>
      <c r="O30" s="188" t="s">
        <v>1282</v>
      </c>
      <c r="P30" s="189" t="s">
        <v>1283</v>
      </c>
      <c r="Q30" s="190">
        <v>44964</v>
      </c>
      <c r="R30" s="191">
        <v>44964</v>
      </c>
      <c r="S30" s="191">
        <v>45275</v>
      </c>
      <c r="T30" s="177"/>
      <c r="U30" s="179"/>
      <c r="V30" s="173"/>
      <c r="W30" s="186">
        <v>19048225</v>
      </c>
      <c r="X30" s="184">
        <v>0</v>
      </c>
      <c r="Y30" s="172">
        <v>12545859</v>
      </c>
      <c r="Z30" s="172" t="s">
        <v>1284</v>
      </c>
      <c r="AC30" s="177"/>
      <c r="AD30" s="192" t="s">
        <v>1285</v>
      </c>
      <c r="AE30" s="172" t="s">
        <v>118</v>
      </c>
      <c r="AF30" s="172" t="s">
        <v>176</v>
      </c>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2"/>
      <c r="BR30" s="182"/>
      <c r="BS30" s="182"/>
      <c r="BT30" s="182"/>
      <c r="BU30" s="182"/>
      <c r="BV30" s="182"/>
      <c r="BW30" s="182"/>
      <c r="BX30" s="182"/>
      <c r="BY30" s="182"/>
      <c r="BZ30" s="182"/>
      <c r="CA30" s="182"/>
    </row>
    <row r="31" spans="1:79" s="172" customFormat="1">
      <c r="A31" s="242">
        <v>891780111</v>
      </c>
      <c r="B31" s="242" t="s">
        <v>55</v>
      </c>
      <c r="C31" s="172" t="s">
        <v>59</v>
      </c>
      <c r="D31" s="242" t="s">
        <v>61</v>
      </c>
      <c r="E31" s="185" t="s">
        <v>1286</v>
      </c>
      <c r="F31" s="171" t="s">
        <v>62</v>
      </c>
      <c r="G31" s="172" t="s">
        <v>62</v>
      </c>
      <c r="H31" s="185" t="s">
        <v>1281</v>
      </c>
      <c r="I31" s="186">
        <v>19048225</v>
      </c>
      <c r="J31" s="172">
        <v>0</v>
      </c>
      <c r="K31" s="174">
        <v>0</v>
      </c>
      <c r="L31" s="174">
        <v>0</v>
      </c>
      <c r="M31" s="175">
        <f t="shared" si="0"/>
        <v>19048225</v>
      </c>
      <c r="N31" s="187">
        <v>1005552058</v>
      </c>
      <c r="O31" s="188" t="s">
        <v>1287</v>
      </c>
      <c r="P31" s="189" t="s">
        <v>1283</v>
      </c>
      <c r="Q31" s="190">
        <v>44964</v>
      </c>
      <c r="R31" s="191">
        <v>44964</v>
      </c>
      <c r="S31" s="191">
        <v>45275</v>
      </c>
      <c r="T31" s="177"/>
      <c r="U31" s="179"/>
      <c r="V31" s="173"/>
      <c r="W31" s="186">
        <v>19048225</v>
      </c>
      <c r="X31" s="184">
        <v>0</v>
      </c>
      <c r="Y31" s="172">
        <v>12545859</v>
      </c>
      <c r="Z31" s="172" t="s">
        <v>1284</v>
      </c>
      <c r="AC31" s="177"/>
      <c r="AD31" s="192" t="s">
        <v>1288</v>
      </c>
      <c r="AE31" s="172" t="s">
        <v>118</v>
      </c>
      <c r="AF31" s="172" t="s">
        <v>176</v>
      </c>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2"/>
      <c r="BW31" s="182"/>
      <c r="BX31" s="182"/>
      <c r="BY31" s="182"/>
      <c r="BZ31" s="182"/>
      <c r="CA31" s="182"/>
    </row>
    <row r="32" spans="1:79" s="172" customFormat="1">
      <c r="A32" s="242">
        <v>891780111</v>
      </c>
      <c r="B32" s="242" t="s">
        <v>55</v>
      </c>
      <c r="C32" s="172" t="s">
        <v>59</v>
      </c>
      <c r="D32" s="242" t="s">
        <v>61</v>
      </c>
      <c r="E32" s="185" t="s">
        <v>1289</v>
      </c>
      <c r="F32" s="171" t="s">
        <v>62</v>
      </c>
      <c r="G32" s="172" t="s">
        <v>62</v>
      </c>
      <c r="H32" s="185" t="s">
        <v>1281</v>
      </c>
      <c r="I32" s="186">
        <v>19048225</v>
      </c>
      <c r="J32" s="172">
        <v>0</v>
      </c>
      <c r="K32" s="174">
        <v>0</v>
      </c>
      <c r="L32" s="174">
        <v>0</v>
      </c>
      <c r="M32" s="175">
        <f t="shared" si="0"/>
        <v>19048225</v>
      </c>
      <c r="N32" s="187">
        <v>1050428917</v>
      </c>
      <c r="O32" s="188" t="s">
        <v>1290</v>
      </c>
      <c r="P32" s="189" t="s">
        <v>1291</v>
      </c>
      <c r="Q32" s="190">
        <v>44964</v>
      </c>
      <c r="R32" s="191">
        <v>44964</v>
      </c>
      <c r="S32" s="191">
        <v>45275</v>
      </c>
      <c r="T32" s="177"/>
      <c r="U32" s="179"/>
      <c r="V32" s="173"/>
      <c r="W32" s="186">
        <v>19048225</v>
      </c>
      <c r="X32" s="184">
        <v>0</v>
      </c>
      <c r="Y32" s="172">
        <v>12545859</v>
      </c>
      <c r="Z32" s="172" t="s">
        <v>1284</v>
      </c>
      <c r="AC32" s="177"/>
      <c r="AD32" s="192" t="s">
        <v>1292</v>
      </c>
      <c r="AE32" s="172" t="s">
        <v>118</v>
      </c>
      <c r="AF32" s="172" t="s">
        <v>176</v>
      </c>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c r="BS32" s="182"/>
      <c r="BT32" s="182"/>
      <c r="BU32" s="182"/>
      <c r="BV32" s="182"/>
      <c r="BW32" s="182"/>
      <c r="BX32" s="182"/>
      <c r="BY32" s="182"/>
      <c r="BZ32" s="182"/>
      <c r="CA32" s="182"/>
    </row>
    <row r="33" spans="1:79" s="172" customFormat="1">
      <c r="A33" s="242">
        <v>891780111</v>
      </c>
      <c r="B33" s="242" t="s">
        <v>55</v>
      </c>
      <c r="C33" s="172" t="s">
        <v>59</v>
      </c>
      <c r="D33" s="242" t="s">
        <v>61</v>
      </c>
      <c r="E33" s="185" t="s">
        <v>1293</v>
      </c>
      <c r="F33" s="171" t="s">
        <v>62</v>
      </c>
      <c r="G33" s="172" t="s">
        <v>62</v>
      </c>
      <c r="H33" s="185" t="s">
        <v>1281</v>
      </c>
      <c r="I33" s="186">
        <v>19048225</v>
      </c>
      <c r="J33" s="172">
        <v>0</v>
      </c>
      <c r="K33" s="174">
        <v>0</v>
      </c>
      <c r="L33" s="174">
        <v>0</v>
      </c>
      <c r="M33" s="175">
        <f t="shared" si="0"/>
        <v>19048225</v>
      </c>
      <c r="N33" s="187">
        <v>73170639</v>
      </c>
      <c r="O33" s="188" t="s">
        <v>1294</v>
      </c>
      <c r="P33" s="189" t="s">
        <v>1283</v>
      </c>
      <c r="Q33" s="190">
        <v>44964</v>
      </c>
      <c r="R33" s="191">
        <v>44964</v>
      </c>
      <c r="S33" s="191">
        <v>45275</v>
      </c>
      <c r="T33" s="177"/>
      <c r="U33" s="179"/>
      <c r="V33" s="173"/>
      <c r="W33" s="186">
        <v>19048225</v>
      </c>
      <c r="X33" s="184">
        <v>0</v>
      </c>
      <c r="Y33" s="172">
        <v>12545859</v>
      </c>
      <c r="Z33" s="172" t="s">
        <v>1284</v>
      </c>
      <c r="AC33" s="177"/>
      <c r="AD33" s="192" t="s">
        <v>1295</v>
      </c>
      <c r="AE33" s="172" t="s">
        <v>118</v>
      </c>
      <c r="AF33" s="172" t="s">
        <v>176</v>
      </c>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row>
    <row r="34" spans="1:79" s="172" customFormat="1">
      <c r="A34" s="242">
        <v>891780111</v>
      </c>
      <c r="B34" s="242" t="s">
        <v>55</v>
      </c>
      <c r="C34" s="172" t="s">
        <v>59</v>
      </c>
      <c r="D34" s="242" t="s">
        <v>61</v>
      </c>
      <c r="E34" s="185" t="s">
        <v>1296</v>
      </c>
      <c r="F34" s="171" t="s">
        <v>62</v>
      </c>
      <c r="G34" s="172" t="s">
        <v>62</v>
      </c>
      <c r="H34" s="185" t="s">
        <v>1281</v>
      </c>
      <c r="I34" s="186">
        <v>19048225</v>
      </c>
      <c r="J34" s="172">
        <v>0</v>
      </c>
      <c r="K34" s="174">
        <v>0</v>
      </c>
      <c r="L34" s="174">
        <v>0</v>
      </c>
      <c r="M34" s="175">
        <f t="shared" si="0"/>
        <v>19048225</v>
      </c>
      <c r="N34" s="187">
        <v>1005525331</v>
      </c>
      <c r="O34" s="188" t="s">
        <v>1297</v>
      </c>
      <c r="P34" s="189" t="s">
        <v>1283</v>
      </c>
      <c r="Q34" s="190">
        <v>44964</v>
      </c>
      <c r="R34" s="191">
        <v>44964</v>
      </c>
      <c r="S34" s="191">
        <v>45275</v>
      </c>
      <c r="T34" s="177"/>
      <c r="U34" s="179"/>
      <c r="V34" s="173"/>
      <c r="W34" s="186">
        <v>19048225</v>
      </c>
      <c r="X34" s="184">
        <v>0</v>
      </c>
      <c r="Y34" s="172">
        <v>12545859</v>
      </c>
      <c r="Z34" s="172" t="s">
        <v>1284</v>
      </c>
      <c r="AC34" s="177"/>
      <c r="AD34" s="192" t="s">
        <v>1298</v>
      </c>
      <c r="AE34" s="172" t="s">
        <v>118</v>
      </c>
      <c r="AF34" s="172" t="s">
        <v>176</v>
      </c>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c r="BR34" s="182"/>
      <c r="BS34" s="182"/>
      <c r="BT34" s="182"/>
      <c r="BU34" s="182"/>
      <c r="BV34" s="182"/>
      <c r="BW34" s="182"/>
      <c r="BX34" s="182"/>
      <c r="BY34" s="182"/>
      <c r="BZ34" s="182"/>
      <c r="CA34" s="182"/>
    </row>
    <row r="35" spans="1:79" s="172" customFormat="1">
      <c r="A35" s="242">
        <v>891780111</v>
      </c>
      <c r="B35" s="242" t="s">
        <v>55</v>
      </c>
      <c r="C35" s="172" t="s">
        <v>59</v>
      </c>
      <c r="D35" s="242" t="s">
        <v>61</v>
      </c>
      <c r="E35" s="185" t="s">
        <v>1299</v>
      </c>
      <c r="F35" s="171" t="s">
        <v>62</v>
      </c>
      <c r="G35" s="172" t="s">
        <v>62</v>
      </c>
      <c r="H35" s="185" t="s">
        <v>1281</v>
      </c>
      <c r="I35" s="186">
        <v>20821033</v>
      </c>
      <c r="J35" s="172">
        <v>0</v>
      </c>
      <c r="K35" s="174">
        <v>0</v>
      </c>
      <c r="L35" s="174">
        <v>0</v>
      </c>
      <c r="M35" s="175">
        <f t="shared" si="0"/>
        <v>20821033</v>
      </c>
      <c r="N35" s="187">
        <v>1069481219</v>
      </c>
      <c r="O35" s="188" t="s">
        <v>1300</v>
      </c>
      <c r="P35" s="189" t="s">
        <v>1301</v>
      </c>
      <c r="Q35" s="190">
        <v>44964</v>
      </c>
      <c r="R35" s="191">
        <v>44964</v>
      </c>
      <c r="S35" s="191">
        <v>45275</v>
      </c>
      <c r="T35" s="177"/>
      <c r="U35" s="179"/>
      <c r="V35" s="173"/>
      <c r="W35" s="186">
        <v>20821033</v>
      </c>
      <c r="X35" s="184">
        <v>0</v>
      </c>
      <c r="Y35" s="172">
        <v>12545859</v>
      </c>
      <c r="Z35" s="172" t="s">
        <v>1284</v>
      </c>
      <c r="AC35" s="177"/>
      <c r="AD35" s="192" t="s">
        <v>1302</v>
      </c>
      <c r="AE35" s="172" t="s">
        <v>118</v>
      </c>
      <c r="AF35" s="172" t="s">
        <v>176</v>
      </c>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row>
    <row r="36" spans="1:79" s="172" customFormat="1">
      <c r="A36" s="242">
        <v>891780111</v>
      </c>
      <c r="B36" s="242" t="s">
        <v>55</v>
      </c>
      <c r="C36" s="172" t="s">
        <v>59</v>
      </c>
      <c r="D36" s="242" t="s">
        <v>61</v>
      </c>
      <c r="E36" s="185" t="s">
        <v>1303</v>
      </c>
      <c r="F36" s="171" t="s">
        <v>62</v>
      </c>
      <c r="G36" s="172" t="s">
        <v>62</v>
      </c>
      <c r="H36" s="185" t="s">
        <v>1281</v>
      </c>
      <c r="I36" s="186">
        <v>19048225</v>
      </c>
      <c r="J36" s="172">
        <v>0</v>
      </c>
      <c r="K36" s="174">
        <v>0</v>
      </c>
      <c r="L36" s="174">
        <v>0</v>
      </c>
      <c r="M36" s="175">
        <f t="shared" si="0"/>
        <v>19048225</v>
      </c>
      <c r="N36" s="187">
        <v>1066508789</v>
      </c>
      <c r="O36" s="188" t="s">
        <v>1304</v>
      </c>
      <c r="P36" s="189" t="s">
        <v>1291</v>
      </c>
      <c r="Q36" s="190">
        <v>44964</v>
      </c>
      <c r="R36" s="191">
        <v>44964</v>
      </c>
      <c r="S36" s="191">
        <v>45275</v>
      </c>
      <c r="T36" s="177"/>
      <c r="U36" s="179"/>
      <c r="V36" s="173"/>
      <c r="W36" s="186">
        <v>19048225</v>
      </c>
      <c r="X36" s="184">
        <v>0</v>
      </c>
      <c r="Y36" s="172">
        <v>12545859</v>
      </c>
      <c r="Z36" s="172" t="s">
        <v>1284</v>
      </c>
      <c r="AC36" s="177"/>
      <c r="AD36" s="192" t="s">
        <v>1305</v>
      </c>
      <c r="AE36" s="172" t="s">
        <v>118</v>
      </c>
      <c r="AF36" s="172" t="s">
        <v>176</v>
      </c>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row>
    <row r="37" spans="1:79" s="172" customFormat="1">
      <c r="A37" s="242">
        <v>891780111</v>
      </c>
      <c r="B37" s="242" t="s">
        <v>55</v>
      </c>
      <c r="C37" s="172" t="s">
        <v>59</v>
      </c>
      <c r="D37" s="242" t="s">
        <v>61</v>
      </c>
      <c r="E37" s="188" t="s">
        <v>1306</v>
      </c>
      <c r="F37" s="171" t="s">
        <v>62</v>
      </c>
      <c r="G37" s="172" t="s">
        <v>62</v>
      </c>
      <c r="H37" s="185" t="s">
        <v>1281</v>
      </c>
      <c r="I37" s="186">
        <v>19048225</v>
      </c>
      <c r="J37" s="172">
        <v>0</v>
      </c>
      <c r="K37" s="174">
        <v>0</v>
      </c>
      <c r="L37" s="174">
        <v>0</v>
      </c>
      <c r="M37" s="175">
        <f t="shared" si="0"/>
        <v>19048225</v>
      </c>
      <c r="N37" s="187">
        <v>1046404244</v>
      </c>
      <c r="O37" s="188" t="s">
        <v>1307</v>
      </c>
      <c r="P37" s="189" t="s">
        <v>1283</v>
      </c>
      <c r="Q37" s="190">
        <v>44964</v>
      </c>
      <c r="R37" s="191">
        <v>44964</v>
      </c>
      <c r="S37" s="191">
        <v>45275</v>
      </c>
      <c r="T37" s="177"/>
      <c r="U37" s="179"/>
      <c r="V37" s="173"/>
      <c r="W37" s="186">
        <v>19048225</v>
      </c>
      <c r="X37" s="184">
        <v>0</v>
      </c>
      <c r="Y37" s="172">
        <v>12545859</v>
      </c>
      <c r="Z37" s="172" t="s">
        <v>1284</v>
      </c>
      <c r="AC37" s="177"/>
      <c r="AD37" s="192" t="s">
        <v>1308</v>
      </c>
      <c r="AE37" s="172" t="s">
        <v>118</v>
      </c>
      <c r="AF37" s="172" t="s">
        <v>176</v>
      </c>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row>
    <row r="38" spans="1:79" s="172" customFormat="1">
      <c r="A38" s="242">
        <v>891780111</v>
      </c>
      <c r="B38" s="242" t="s">
        <v>55</v>
      </c>
      <c r="C38" s="172" t="s">
        <v>59</v>
      </c>
      <c r="D38" s="242" t="s">
        <v>61</v>
      </c>
      <c r="E38" s="185" t="s">
        <v>1309</v>
      </c>
      <c r="F38" s="171" t="s">
        <v>62</v>
      </c>
      <c r="G38" s="172" t="s">
        <v>62</v>
      </c>
      <c r="H38" s="185" t="s">
        <v>1281</v>
      </c>
      <c r="I38" s="186">
        <v>21029244</v>
      </c>
      <c r="J38" s="172">
        <v>0</v>
      </c>
      <c r="K38" s="174">
        <v>0</v>
      </c>
      <c r="L38" s="174">
        <v>0</v>
      </c>
      <c r="M38" s="175">
        <f t="shared" si="0"/>
        <v>21029244</v>
      </c>
      <c r="N38" s="187">
        <v>1104417336</v>
      </c>
      <c r="O38" s="188" t="s">
        <v>1310</v>
      </c>
      <c r="P38" s="189" t="s">
        <v>1301</v>
      </c>
      <c r="Q38" s="190">
        <v>44964</v>
      </c>
      <c r="R38" s="191">
        <v>44964</v>
      </c>
      <c r="S38" s="191">
        <v>45275</v>
      </c>
      <c r="T38" s="177"/>
      <c r="U38" s="179"/>
      <c r="V38" s="173"/>
      <c r="W38" s="186">
        <v>21029244</v>
      </c>
      <c r="X38" s="184">
        <v>0</v>
      </c>
      <c r="Y38" s="172">
        <v>12545859</v>
      </c>
      <c r="Z38" s="172" t="s">
        <v>1284</v>
      </c>
      <c r="AC38" s="177"/>
      <c r="AD38" s="192" t="s">
        <v>1311</v>
      </c>
      <c r="AE38" s="172" t="s">
        <v>118</v>
      </c>
      <c r="AF38" s="172" t="s">
        <v>176</v>
      </c>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182"/>
      <c r="BV38" s="182"/>
      <c r="BW38" s="182"/>
      <c r="BX38" s="182"/>
      <c r="BY38" s="182"/>
      <c r="BZ38" s="182"/>
      <c r="CA38" s="182"/>
    </row>
    <row r="39" spans="1:79" s="172" customFormat="1">
      <c r="A39" s="242">
        <v>891780111</v>
      </c>
      <c r="B39" s="242" t="s">
        <v>55</v>
      </c>
      <c r="C39" s="172" t="s">
        <v>59</v>
      </c>
      <c r="D39" s="242" t="s">
        <v>61</v>
      </c>
      <c r="E39" s="185" t="s">
        <v>1312</v>
      </c>
      <c r="F39" s="171" t="s">
        <v>62</v>
      </c>
      <c r="G39" s="172" t="s">
        <v>62</v>
      </c>
      <c r="H39" s="185" t="s">
        <v>1281</v>
      </c>
      <c r="I39" s="186">
        <v>19048225</v>
      </c>
      <c r="J39" s="172">
        <v>0</v>
      </c>
      <c r="K39" s="174">
        <v>0</v>
      </c>
      <c r="L39" s="174">
        <v>0</v>
      </c>
      <c r="M39" s="175">
        <f t="shared" si="0"/>
        <v>19048225</v>
      </c>
      <c r="N39" s="187">
        <v>1038485008</v>
      </c>
      <c r="O39" s="188" t="s">
        <v>1313</v>
      </c>
      <c r="P39" s="189" t="s">
        <v>1314</v>
      </c>
      <c r="Q39" s="190">
        <v>44964</v>
      </c>
      <c r="R39" s="191">
        <v>44964</v>
      </c>
      <c r="S39" s="191">
        <v>45275</v>
      </c>
      <c r="T39" s="177"/>
      <c r="U39" s="179"/>
      <c r="V39" s="173"/>
      <c r="W39" s="186">
        <v>19048225</v>
      </c>
      <c r="X39" s="184">
        <v>0</v>
      </c>
      <c r="Y39" s="172">
        <v>12545859</v>
      </c>
      <c r="Z39" s="172" t="s">
        <v>1284</v>
      </c>
      <c r="AC39" s="177"/>
      <c r="AD39" s="192" t="s">
        <v>1315</v>
      </c>
      <c r="AE39" s="172" t="s">
        <v>118</v>
      </c>
      <c r="AF39" s="172" t="s">
        <v>176</v>
      </c>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2"/>
      <c r="BR39" s="182"/>
      <c r="BS39" s="182"/>
      <c r="BT39" s="182"/>
      <c r="BU39" s="182"/>
      <c r="BV39" s="182"/>
      <c r="BW39" s="182"/>
      <c r="BX39" s="182"/>
      <c r="BY39" s="182"/>
      <c r="BZ39" s="182"/>
      <c r="CA39" s="182"/>
    </row>
    <row r="40" spans="1:79" s="172" customFormat="1">
      <c r="A40" s="242">
        <v>891780111</v>
      </c>
      <c r="B40" s="242" t="s">
        <v>55</v>
      </c>
      <c r="C40" s="172" t="s">
        <v>59</v>
      </c>
      <c r="D40" s="242" t="s">
        <v>61</v>
      </c>
      <c r="E40" s="185" t="s">
        <v>1316</v>
      </c>
      <c r="F40" s="171" t="s">
        <v>62</v>
      </c>
      <c r="G40" s="172" t="s">
        <v>62</v>
      </c>
      <c r="H40" s="185" t="s">
        <v>1281</v>
      </c>
      <c r="I40" s="186">
        <v>21029244</v>
      </c>
      <c r="J40" s="172">
        <v>0</v>
      </c>
      <c r="K40" s="174">
        <v>0</v>
      </c>
      <c r="L40" s="174">
        <v>0</v>
      </c>
      <c r="M40" s="175">
        <f t="shared" si="0"/>
        <v>21029244</v>
      </c>
      <c r="N40" s="187">
        <v>1038434216</v>
      </c>
      <c r="O40" s="188" t="s">
        <v>1317</v>
      </c>
      <c r="P40" s="189" t="s">
        <v>1283</v>
      </c>
      <c r="Q40" s="190">
        <v>44964</v>
      </c>
      <c r="R40" s="191">
        <v>44964</v>
      </c>
      <c r="S40" s="191">
        <v>45275</v>
      </c>
      <c r="T40" s="177"/>
      <c r="U40" s="179"/>
      <c r="V40" s="173"/>
      <c r="W40" s="186">
        <v>21029244</v>
      </c>
      <c r="X40" s="184">
        <v>0</v>
      </c>
      <c r="Y40" s="172">
        <v>12545859</v>
      </c>
      <c r="Z40" s="172" t="s">
        <v>1284</v>
      </c>
      <c r="AC40" s="177"/>
      <c r="AD40" s="192" t="s">
        <v>1318</v>
      </c>
      <c r="AE40" s="172" t="s">
        <v>118</v>
      </c>
      <c r="AF40" s="172" t="s">
        <v>176</v>
      </c>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BT40" s="182"/>
      <c r="BU40" s="182"/>
      <c r="BV40" s="182"/>
      <c r="BW40" s="182"/>
      <c r="BX40" s="182"/>
      <c r="BY40" s="182"/>
      <c r="BZ40" s="182"/>
      <c r="CA40" s="182"/>
    </row>
    <row r="41" spans="1:79" s="172" customFormat="1">
      <c r="A41" s="242">
        <v>891780111</v>
      </c>
      <c r="B41" s="242" t="s">
        <v>55</v>
      </c>
      <c r="C41" s="172" t="s">
        <v>59</v>
      </c>
      <c r="D41" s="242" t="s">
        <v>61</v>
      </c>
      <c r="E41" s="185" t="s">
        <v>1319</v>
      </c>
      <c r="F41" s="171" t="s">
        <v>62</v>
      </c>
      <c r="G41" s="172" t="s">
        <v>62</v>
      </c>
      <c r="H41" s="185" t="s">
        <v>1281</v>
      </c>
      <c r="I41" s="186">
        <v>19048225</v>
      </c>
      <c r="J41" s="172">
        <v>0</v>
      </c>
      <c r="K41" s="174">
        <v>0</v>
      </c>
      <c r="L41" s="174">
        <v>0</v>
      </c>
      <c r="M41" s="175">
        <f t="shared" si="0"/>
        <v>19048225</v>
      </c>
      <c r="N41" s="187">
        <v>1007338469</v>
      </c>
      <c r="O41" s="188" t="s">
        <v>1320</v>
      </c>
      <c r="P41" s="189" t="s">
        <v>1283</v>
      </c>
      <c r="Q41" s="190">
        <v>44964</v>
      </c>
      <c r="R41" s="191">
        <v>44964</v>
      </c>
      <c r="S41" s="191">
        <v>45275</v>
      </c>
      <c r="T41" s="177"/>
      <c r="U41" s="179"/>
      <c r="V41" s="173"/>
      <c r="W41" s="186">
        <v>19048225</v>
      </c>
      <c r="X41" s="184">
        <v>0</v>
      </c>
      <c r="Y41" s="172">
        <v>12545859</v>
      </c>
      <c r="Z41" s="172" t="s">
        <v>1284</v>
      </c>
      <c r="AC41" s="177"/>
      <c r="AD41" s="192" t="s">
        <v>1321</v>
      </c>
      <c r="AE41" s="172" t="s">
        <v>118</v>
      </c>
      <c r="AF41" s="172" t="s">
        <v>176</v>
      </c>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row>
    <row r="42" spans="1:79" s="172" customFormat="1" ht="13.5" customHeight="1">
      <c r="A42" s="242">
        <v>891780111</v>
      </c>
      <c r="B42" s="242" t="s">
        <v>55</v>
      </c>
      <c r="C42" s="172" t="s">
        <v>59</v>
      </c>
      <c r="D42" s="242" t="s">
        <v>61</v>
      </c>
      <c r="E42" s="185" t="s">
        <v>1322</v>
      </c>
      <c r="F42" s="171" t="s">
        <v>62</v>
      </c>
      <c r="G42" s="172" t="s">
        <v>62</v>
      </c>
      <c r="H42" s="185" t="s">
        <v>1281</v>
      </c>
      <c r="I42" s="186">
        <v>19048225</v>
      </c>
      <c r="J42" s="172">
        <v>0</v>
      </c>
      <c r="K42" s="174">
        <v>0</v>
      </c>
      <c r="L42" s="174">
        <v>0</v>
      </c>
      <c r="M42" s="175">
        <f t="shared" si="0"/>
        <v>19048225</v>
      </c>
      <c r="N42" s="187">
        <v>19790264</v>
      </c>
      <c r="O42" s="188" t="s">
        <v>1323</v>
      </c>
      <c r="P42" s="189" t="s">
        <v>1283</v>
      </c>
      <c r="Q42" s="190">
        <v>44964</v>
      </c>
      <c r="R42" s="191">
        <v>44964</v>
      </c>
      <c r="S42" s="191">
        <v>45275</v>
      </c>
      <c r="T42" s="177"/>
      <c r="U42" s="179"/>
      <c r="V42" s="173"/>
      <c r="W42" s="186">
        <v>19048225</v>
      </c>
      <c r="X42" s="184">
        <v>0</v>
      </c>
      <c r="Y42" s="172">
        <v>12545859</v>
      </c>
      <c r="Z42" s="172" t="s">
        <v>1284</v>
      </c>
      <c r="AC42" s="177"/>
      <c r="AD42" s="192" t="s">
        <v>1324</v>
      </c>
      <c r="AE42" s="172" t="s">
        <v>118</v>
      </c>
      <c r="AF42" s="172" t="s">
        <v>176</v>
      </c>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row>
    <row r="43" spans="1:79" s="172" customFormat="1" ht="12" customHeight="1">
      <c r="A43" s="242">
        <v>891780111</v>
      </c>
      <c r="B43" s="242" t="s">
        <v>55</v>
      </c>
      <c r="C43" s="172" t="s">
        <v>59</v>
      </c>
      <c r="D43" s="242" t="s">
        <v>61</v>
      </c>
      <c r="E43" s="185" t="s">
        <v>1325</v>
      </c>
      <c r="F43" s="171" t="s">
        <v>62</v>
      </c>
      <c r="G43" s="172" t="s">
        <v>62</v>
      </c>
      <c r="H43" s="185" t="s">
        <v>1281</v>
      </c>
      <c r="I43" s="186">
        <v>19048225</v>
      </c>
      <c r="J43" s="172">
        <v>0</v>
      </c>
      <c r="K43" s="174">
        <v>0</v>
      </c>
      <c r="L43" s="174">
        <v>0</v>
      </c>
      <c r="M43" s="175">
        <f t="shared" si="0"/>
        <v>19048225</v>
      </c>
      <c r="N43" s="187">
        <v>1038098100</v>
      </c>
      <c r="O43" s="188" t="s">
        <v>1326</v>
      </c>
      <c r="P43" s="189" t="s">
        <v>1283</v>
      </c>
      <c r="Q43" s="190">
        <v>44964</v>
      </c>
      <c r="R43" s="191">
        <v>44964</v>
      </c>
      <c r="S43" s="191">
        <v>45275</v>
      </c>
      <c r="T43" s="177"/>
      <c r="U43" s="179"/>
      <c r="V43" s="173"/>
      <c r="W43" s="186">
        <v>19048225</v>
      </c>
      <c r="X43" s="184">
        <v>0</v>
      </c>
      <c r="Y43" s="172">
        <v>12545859</v>
      </c>
      <c r="Z43" s="172" t="s">
        <v>1284</v>
      </c>
      <c r="AC43" s="177"/>
      <c r="AD43" s="192" t="s">
        <v>1327</v>
      </c>
      <c r="AE43" s="172" t="s">
        <v>118</v>
      </c>
      <c r="AF43" s="172" t="s">
        <v>176</v>
      </c>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2"/>
      <c r="BR43" s="182"/>
      <c r="BS43" s="182"/>
      <c r="BT43" s="182"/>
      <c r="BU43" s="182"/>
      <c r="BV43" s="182"/>
      <c r="BW43" s="182"/>
      <c r="BX43" s="182"/>
      <c r="BY43" s="182"/>
      <c r="BZ43" s="182"/>
      <c r="CA43" s="182"/>
    </row>
    <row r="44" spans="1:79" s="172" customFormat="1" ht="13.5" customHeight="1">
      <c r="A44" s="242">
        <v>891780111</v>
      </c>
      <c r="B44" s="242" t="s">
        <v>55</v>
      </c>
      <c r="C44" s="172" t="s">
        <v>59</v>
      </c>
      <c r="D44" s="242" t="s">
        <v>61</v>
      </c>
      <c r="E44" s="185" t="s">
        <v>1328</v>
      </c>
      <c r="F44" s="171" t="s">
        <v>62</v>
      </c>
      <c r="G44" s="172" t="s">
        <v>62</v>
      </c>
      <c r="H44" s="185" t="s">
        <v>1281</v>
      </c>
      <c r="I44" s="186">
        <v>19048225</v>
      </c>
      <c r="J44" s="172">
        <v>0</v>
      </c>
      <c r="K44" s="174">
        <v>0</v>
      </c>
      <c r="L44" s="174">
        <v>0</v>
      </c>
      <c r="M44" s="175">
        <f t="shared" si="0"/>
        <v>19048225</v>
      </c>
      <c r="N44" s="187">
        <v>1127945513</v>
      </c>
      <c r="O44" s="188" t="s">
        <v>1329</v>
      </c>
      <c r="P44" s="189" t="s">
        <v>1283</v>
      </c>
      <c r="Q44" s="190">
        <v>44964</v>
      </c>
      <c r="R44" s="191">
        <v>44964</v>
      </c>
      <c r="S44" s="191">
        <v>45275</v>
      </c>
      <c r="T44" s="177"/>
      <c r="U44" s="179"/>
      <c r="V44" s="173"/>
      <c r="W44" s="186">
        <v>19048225</v>
      </c>
      <c r="X44" s="184">
        <v>0</v>
      </c>
      <c r="Y44" s="172">
        <v>12545859</v>
      </c>
      <c r="Z44" s="172" t="s">
        <v>1284</v>
      </c>
      <c r="AC44" s="177"/>
      <c r="AD44" s="192" t="s">
        <v>1330</v>
      </c>
      <c r="AE44" s="172" t="s">
        <v>118</v>
      </c>
      <c r="AF44" s="172" t="s">
        <v>176</v>
      </c>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c r="BR44" s="182"/>
      <c r="BS44" s="182"/>
      <c r="BT44" s="182"/>
      <c r="BU44" s="182"/>
      <c r="BV44" s="182"/>
      <c r="BW44" s="182"/>
      <c r="BX44" s="182"/>
      <c r="BY44" s="182"/>
      <c r="BZ44" s="182"/>
      <c r="CA44" s="182"/>
    </row>
    <row r="45" spans="1:79" s="172" customFormat="1" ht="13.5" customHeight="1">
      <c r="A45" s="242">
        <v>891780111</v>
      </c>
      <c r="B45" s="242" t="s">
        <v>55</v>
      </c>
      <c r="C45" s="172" t="s">
        <v>59</v>
      </c>
      <c r="D45" s="242" t="s">
        <v>61</v>
      </c>
      <c r="E45" s="185" t="s">
        <v>1331</v>
      </c>
      <c r="F45" s="171" t="s">
        <v>62</v>
      </c>
      <c r="G45" s="172" t="s">
        <v>62</v>
      </c>
      <c r="H45" s="185" t="s">
        <v>1281</v>
      </c>
      <c r="I45" s="186">
        <v>21029244</v>
      </c>
      <c r="J45" s="172">
        <v>0</v>
      </c>
      <c r="K45" s="174">
        <v>0</v>
      </c>
      <c r="L45" s="174">
        <v>0</v>
      </c>
      <c r="M45" s="175">
        <f t="shared" si="0"/>
        <v>21029244</v>
      </c>
      <c r="N45" s="187">
        <v>78741875</v>
      </c>
      <c r="O45" s="188" t="s">
        <v>1332</v>
      </c>
      <c r="P45" s="189" t="s">
        <v>1301</v>
      </c>
      <c r="Q45" s="190">
        <v>44964</v>
      </c>
      <c r="R45" s="191">
        <v>44964</v>
      </c>
      <c r="S45" s="191">
        <v>45275</v>
      </c>
      <c r="T45" s="177"/>
      <c r="U45" s="179"/>
      <c r="V45" s="173"/>
      <c r="W45" s="186">
        <v>21029244</v>
      </c>
      <c r="X45" s="184">
        <v>0</v>
      </c>
      <c r="Y45" s="172">
        <v>12545859</v>
      </c>
      <c r="Z45" s="172" t="s">
        <v>1284</v>
      </c>
      <c r="AC45" s="177"/>
      <c r="AD45" s="192" t="s">
        <v>1333</v>
      </c>
      <c r="AE45" s="172" t="s">
        <v>118</v>
      </c>
      <c r="AF45" s="172" t="s">
        <v>176</v>
      </c>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c r="BR45" s="182"/>
      <c r="BS45" s="182"/>
      <c r="BT45" s="182"/>
      <c r="BU45" s="182"/>
      <c r="BV45" s="182"/>
      <c r="BW45" s="182"/>
      <c r="BX45" s="182"/>
      <c r="BY45" s="182"/>
      <c r="BZ45" s="182"/>
      <c r="CA45" s="182"/>
    </row>
    <row r="46" spans="1:79" s="172" customFormat="1" ht="13.5" customHeight="1">
      <c r="A46" s="242">
        <v>891780111</v>
      </c>
      <c r="B46" s="242" t="s">
        <v>55</v>
      </c>
      <c r="C46" s="172" t="s">
        <v>59</v>
      </c>
      <c r="D46" s="242" t="s">
        <v>61</v>
      </c>
      <c r="E46" s="185" t="s">
        <v>1334</v>
      </c>
      <c r="F46" s="171" t="s">
        <v>62</v>
      </c>
      <c r="G46" s="172" t="s">
        <v>62</v>
      </c>
      <c r="H46" s="185" t="s">
        <v>1281</v>
      </c>
      <c r="I46" s="186">
        <v>19425415</v>
      </c>
      <c r="J46" s="172">
        <v>0</v>
      </c>
      <c r="K46" s="174">
        <v>0</v>
      </c>
      <c r="L46" s="174">
        <v>0</v>
      </c>
      <c r="M46" s="175">
        <f t="shared" si="0"/>
        <v>19425415</v>
      </c>
      <c r="N46" s="187">
        <v>1129184558</v>
      </c>
      <c r="O46" s="188" t="s">
        <v>1335</v>
      </c>
      <c r="P46" s="189" t="s">
        <v>1301</v>
      </c>
      <c r="Q46" s="190">
        <v>44964</v>
      </c>
      <c r="R46" s="191">
        <v>44964</v>
      </c>
      <c r="S46" s="191">
        <v>45275</v>
      </c>
      <c r="T46" s="177"/>
      <c r="U46" s="179"/>
      <c r="V46" s="173"/>
      <c r="W46" s="186">
        <v>19425415</v>
      </c>
      <c r="X46" s="184">
        <v>0</v>
      </c>
      <c r="Y46" s="172">
        <v>12545859</v>
      </c>
      <c r="Z46" s="172" t="s">
        <v>1284</v>
      </c>
      <c r="AC46" s="177"/>
      <c r="AD46" s="192" t="s">
        <v>1336</v>
      </c>
      <c r="AE46" s="172" t="s">
        <v>118</v>
      </c>
      <c r="AF46" s="172" t="s">
        <v>176</v>
      </c>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row>
    <row r="47" spans="1:79" s="172" customFormat="1" ht="14.25" customHeight="1">
      <c r="A47" s="242">
        <v>891780111</v>
      </c>
      <c r="B47" s="242" t="s">
        <v>55</v>
      </c>
      <c r="C47" s="172" t="s">
        <v>59</v>
      </c>
      <c r="D47" s="242" t="s">
        <v>61</v>
      </c>
      <c r="E47" s="185" t="s">
        <v>1337</v>
      </c>
      <c r="F47" s="171" t="s">
        <v>62</v>
      </c>
      <c r="G47" s="172" t="s">
        <v>62</v>
      </c>
      <c r="H47" s="185" t="s">
        <v>1281</v>
      </c>
      <c r="I47" s="186">
        <v>19048225</v>
      </c>
      <c r="J47" s="172">
        <v>0</v>
      </c>
      <c r="K47" s="174">
        <v>0</v>
      </c>
      <c r="L47" s="174">
        <v>0</v>
      </c>
      <c r="M47" s="175">
        <f t="shared" si="0"/>
        <v>19048225</v>
      </c>
      <c r="N47" s="187">
        <v>1010072597</v>
      </c>
      <c r="O47" s="188" t="s">
        <v>1338</v>
      </c>
      <c r="P47" s="189" t="s">
        <v>1283</v>
      </c>
      <c r="Q47" s="190">
        <v>44964</v>
      </c>
      <c r="R47" s="191">
        <v>44964</v>
      </c>
      <c r="S47" s="191">
        <v>45275</v>
      </c>
      <c r="T47" s="177"/>
      <c r="U47" s="179"/>
      <c r="V47" s="173"/>
      <c r="W47" s="186">
        <v>19048225</v>
      </c>
      <c r="X47" s="184">
        <v>0</v>
      </c>
      <c r="Y47" s="172">
        <v>12545859</v>
      </c>
      <c r="Z47" s="172" t="s">
        <v>1284</v>
      </c>
      <c r="AC47" s="177"/>
      <c r="AD47" s="192" t="s">
        <v>1339</v>
      </c>
      <c r="AE47" s="172" t="s">
        <v>118</v>
      </c>
      <c r="AF47" s="172" t="s">
        <v>176</v>
      </c>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2"/>
      <c r="BR47" s="182"/>
      <c r="BS47" s="182"/>
      <c r="BT47" s="182"/>
      <c r="BU47" s="182"/>
      <c r="BV47" s="182"/>
      <c r="BW47" s="182"/>
      <c r="BX47" s="182"/>
      <c r="BY47" s="182"/>
      <c r="BZ47" s="182"/>
      <c r="CA47" s="182"/>
    </row>
    <row r="48" spans="1:79" s="172" customFormat="1" ht="14.25" customHeight="1">
      <c r="A48" s="242">
        <v>891780111</v>
      </c>
      <c r="B48" s="242" t="s">
        <v>55</v>
      </c>
      <c r="C48" s="172" t="s">
        <v>59</v>
      </c>
      <c r="D48" s="242" t="s">
        <v>61</v>
      </c>
      <c r="E48" s="185" t="s">
        <v>1340</v>
      </c>
      <c r="F48" s="171" t="s">
        <v>62</v>
      </c>
      <c r="G48" s="172" t="s">
        <v>62</v>
      </c>
      <c r="H48" s="185" t="s">
        <v>1281</v>
      </c>
      <c r="I48" s="186">
        <v>21029244</v>
      </c>
      <c r="J48" s="172">
        <v>0</v>
      </c>
      <c r="K48" s="174">
        <v>0</v>
      </c>
      <c r="L48" s="174">
        <v>0</v>
      </c>
      <c r="M48" s="175">
        <f t="shared" si="0"/>
        <v>21029244</v>
      </c>
      <c r="N48" s="187">
        <v>1005677667</v>
      </c>
      <c r="O48" s="188" t="s">
        <v>1341</v>
      </c>
      <c r="P48" s="189" t="s">
        <v>1301</v>
      </c>
      <c r="Q48" s="190">
        <v>44964</v>
      </c>
      <c r="R48" s="191">
        <v>44964</v>
      </c>
      <c r="S48" s="191">
        <v>45275</v>
      </c>
      <c r="T48" s="177"/>
      <c r="U48" s="179"/>
      <c r="V48" s="173"/>
      <c r="W48" s="186">
        <v>21029244</v>
      </c>
      <c r="X48" s="184">
        <v>0</v>
      </c>
      <c r="Y48" s="172">
        <v>12545859</v>
      </c>
      <c r="Z48" s="172" t="s">
        <v>1284</v>
      </c>
      <c r="AC48" s="177"/>
      <c r="AD48" s="192" t="s">
        <v>1342</v>
      </c>
      <c r="AE48" s="172" t="s">
        <v>118</v>
      </c>
      <c r="AF48" s="172" t="s">
        <v>176</v>
      </c>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2"/>
      <c r="BR48" s="182"/>
      <c r="BS48" s="182"/>
      <c r="BT48" s="182"/>
      <c r="BU48" s="182"/>
      <c r="BV48" s="182"/>
      <c r="BW48" s="182"/>
      <c r="BX48" s="182"/>
      <c r="BY48" s="182"/>
      <c r="BZ48" s="182"/>
      <c r="CA48" s="182"/>
    </row>
    <row r="49" spans="1:79" s="172" customFormat="1" ht="11.25" customHeight="1">
      <c r="A49" s="242">
        <v>891780111</v>
      </c>
      <c r="B49" s="242" t="s">
        <v>55</v>
      </c>
      <c r="C49" s="172" t="s">
        <v>59</v>
      </c>
      <c r="D49" s="242" t="s">
        <v>61</v>
      </c>
      <c r="E49" s="185" t="s">
        <v>1343</v>
      </c>
      <c r="F49" s="171" t="s">
        <v>62</v>
      </c>
      <c r="G49" s="172" t="s">
        <v>62</v>
      </c>
      <c r="H49" s="185" t="s">
        <v>1281</v>
      </c>
      <c r="I49" s="186">
        <v>19048225</v>
      </c>
      <c r="J49" s="172">
        <v>0</v>
      </c>
      <c r="K49" s="174">
        <v>0</v>
      </c>
      <c r="L49" s="174">
        <v>0</v>
      </c>
      <c r="M49" s="175">
        <f t="shared" si="0"/>
        <v>19048225</v>
      </c>
      <c r="N49" s="187">
        <v>1050428747</v>
      </c>
      <c r="O49" s="188" t="s">
        <v>1344</v>
      </c>
      <c r="P49" s="189" t="s">
        <v>1283</v>
      </c>
      <c r="Q49" s="190">
        <v>44964</v>
      </c>
      <c r="R49" s="191">
        <v>44964</v>
      </c>
      <c r="S49" s="191">
        <v>45275</v>
      </c>
      <c r="T49" s="177"/>
      <c r="U49" s="179"/>
      <c r="V49" s="173"/>
      <c r="W49" s="186">
        <v>19048225</v>
      </c>
      <c r="X49" s="184">
        <v>0</v>
      </c>
      <c r="Y49" s="172">
        <v>12545859</v>
      </c>
      <c r="Z49" s="172" t="s">
        <v>1284</v>
      </c>
      <c r="AC49" s="177"/>
      <c r="AD49" s="192" t="s">
        <v>1345</v>
      </c>
      <c r="AE49" s="172" t="s">
        <v>118</v>
      </c>
      <c r="AF49" s="172" t="s">
        <v>176</v>
      </c>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2"/>
      <c r="BR49" s="182"/>
      <c r="BS49" s="182"/>
      <c r="BT49" s="182"/>
      <c r="BU49" s="182"/>
      <c r="BV49" s="182"/>
      <c r="BW49" s="182"/>
      <c r="BX49" s="182"/>
      <c r="BY49" s="182"/>
      <c r="BZ49" s="182"/>
      <c r="CA49" s="182"/>
    </row>
    <row r="50" spans="1:79" s="172" customFormat="1">
      <c r="A50" s="242">
        <v>891780111</v>
      </c>
      <c r="B50" s="242" t="s">
        <v>55</v>
      </c>
      <c r="C50" s="172" t="s">
        <v>59</v>
      </c>
      <c r="D50" s="242" t="s">
        <v>61</v>
      </c>
      <c r="E50" s="185" t="s">
        <v>1346</v>
      </c>
      <c r="F50" s="171" t="s">
        <v>62</v>
      </c>
      <c r="G50" s="172" t="s">
        <v>62</v>
      </c>
      <c r="H50" s="185" t="s">
        <v>1347</v>
      </c>
      <c r="I50" s="186">
        <v>70474584</v>
      </c>
      <c r="J50" s="172">
        <v>0</v>
      </c>
      <c r="K50" s="174">
        <v>0</v>
      </c>
      <c r="L50" s="174">
        <v>0</v>
      </c>
      <c r="M50" s="175">
        <f t="shared" si="0"/>
        <v>70474584</v>
      </c>
      <c r="N50" s="187">
        <v>7382848</v>
      </c>
      <c r="O50" s="188" t="s">
        <v>1348</v>
      </c>
      <c r="P50" s="185" t="s">
        <v>1349</v>
      </c>
      <c r="Q50" s="190">
        <v>44964</v>
      </c>
      <c r="R50" s="191">
        <v>44964</v>
      </c>
      <c r="S50" s="191">
        <v>45275</v>
      </c>
      <c r="T50" s="177"/>
      <c r="U50" s="179"/>
      <c r="V50" s="173"/>
      <c r="W50" s="186">
        <v>70474584</v>
      </c>
      <c r="X50" s="184">
        <v>0</v>
      </c>
      <c r="Y50" s="172">
        <v>12545859</v>
      </c>
      <c r="Z50" s="172" t="s">
        <v>1284</v>
      </c>
      <c r="AC50" s="177"/>
      <c r="AD50" s="192" t="s">
        <v>1350</v>
      </c>
      <c r="AE50" s="172" t="s">
        <v>118</v>
      </c>
      <c r="AF50" s="172" t="s">
        <v>176</v>
      </c>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2"/>
      <c r="BR50" s="182"/>
      <c r="BS50" s="182"/>
      <c r="BT50" s="182"/>
      <c r="BU50" s="182"/>
      <c r="BV50" s="182"/>
      <c r="BW50" s="182"/>
      <c r="BX50" s="182"/>
      <c r="BY50" s="182"/>
      <c r="BZ50" s="182"/>
      <c r="CA50" s="182"/>
    </row>
    <row r="51" spans="1:79" s="172" customFormat="1">
      <c r="A51" s="242">
        <v>891780111</v>
      </c>
      <c r="B51" s="242" t="s">
        <v>55</v>
      </c>
      <c r="C51" s="172" t="s">
        <v>59</v>
      </c>
      <c r="D51" s="242" t="s">
        <v>61</v>
      </c>
      <c r="E51" s="185" t="s">
        <v>1351</v>
      </c>
      <c r="F51" s="171" t="s">
        <v>62</v>
      </c>
      <c r="G51" s="172" t="s">
        <v>62</v>
      </c>
      <c r="H51" s="185" t="s">
        <v>1281</v>
      </c>
      <c r="I51" s="186">
        <v>19048225</v>
      </c>
      <c r="J51" s="172">
        <v>0</v>
      </c>
      <c r="K51" s="174">
        <v>0</v>
      </c>
      <c r="L51" s="174">
        <v>0</v>
      </c>
      <c r="M51" s="175">
        <f t="shared" si="0"/>
        <v>19048225</v>
      </c>
      <c r="N51" s="187">
        <v>1102232242</v>
      </c>
      <c r="O51" s="188" t="s">
        <v>1352</v>
      </c>
      <c r="P51" s="189" t="s">
        <v>1283</v>
      </c>
      <c r="Q51" s="190">
        <v>44964</v>
      </c>
      <c r="R51" s="191">
        <v>44964</v>
      </c>
      <c r="S51" s="191">
        <v>45275</v>
      </c>
      <c r="T51" s="177"/>
      <c r="U51" s="179"/>
      <c r="V51" s="173"/>
      <c r="W51" s="186">
        <v>19048225</v>
      </c>
      <c r="X51" s="184">
        <v>0</v>
      </c>
      <c r="Y51" s="172">
        <v>12545859</v>
      </c>
      <c r="Z51" s="172" t="s">
        <v>1284</v>
      </c>
      <c r="AC51" s="177"/>
      <c r="AD51" s="192" t="s">
        <v>1353</v>
      </c>
      <c r="AE51" s="172" t="s">
        <v>118</v>
      </c>
      <c r="AF51" s="172" t="s">
        <v>176</v>
      </c>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2"/>
      <c r="BR51" s="182"/>
      <c r="BS51" s="182"/>
      <c r="BT51" s="182"/>
      <c r="BU51" s="182"/>
      <c r="BV51" s="182"/>
      <c r="BW51" s="182"/>
      <c r="BX51" s="182"/>
      <c r="BY51" s="182"/>
      <c r="BZ51" s="182"/>
      <c r="CA51" s="182"/>
    </row>
    <row r="52" spans="1:79" s="172" customFormat="1">
      <c r="A52" s="242">
        <v>891780111</v>
      </c>
      <c r="B52" s="242" t="s">
        <v>55</v>
      </c>
      <c r="C52" s="172" t="s">
        <v>59</v>
      </c>
      <c r="D52" s="242" t="s">
        <v>61</v>
      </c>
      <c r="E52" s="185" t="s">
        <v>1354</v>
      </c>
      <c r="F52" s="171" t="s">
        <v>62</v>
      </c>
      <c r="G52" s="172" t="s">
        <v>62</v>
      </c>
      <c r="H52" s="185" t="s">
        <v>1347</v>
      </c>
      <c r="I52" s="186">
        <v>19048225</v>
      </c>
      <c r="J52" s="172">
        <v>0</v>
      </c>
      <c r="K52" s="174">
        <v>0</v>
      </c>
      <c r="L52" s="174">
        <v>0</v>
      </c>
      <c r="M52" s="175">
        <f t="shared" si="0"/>
        <v>19048225</v>
      </c>
      <c r="N52" s="187">
        <v>26203230</v>
      </c>
      <c r="O52" s="188" t="s">
        <v>1355</v>
      </c>
      <c r="P52" s="189" t="s">
        <v>1283</v>
      </c>
      <c r="Q52" s="190">
        <v>44964</v>
      </c>
      <c r="R52" s="191">
        <v>44964</v>
      </c>
      <c r="S52" s="191">
        <v>45275</v>
      </c>
      <c r="T52" s="177"/>
      <c r="U52" s="179"/>
      <c r="V52" s="173"/>
      <c r="W52" s="186">
        <v>19048225</v>
      </c>
      <c r="X52" s="184">
        <v>0</v>
      </c>
      <c r="Y52" s="172">
        <v>12545859</v>
      </c>
      <c r="Z52" s="172" t="s">
        <v>1284</v>
      </c>
      <c r="AC52" s="177"/>
      <c r="AD52" s="192" t="s">
        <v>1356</v>
      </c>
      <c r="AE52" s="172" t="s">
        <v>118</v>
      </c>
      <c r="AF52" s="172" t="s">
        <v>176</v>
      </c>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2"/>
      <c r="BR52" s="182"/>
      <c r="BS52" s="182"/>
      <c r="BT52" s="182"/>
      <c r="BU52" s="182"/>
      <c r="BV52" s="182"/>
      <c r="BW52" s="182"/>
      <c r="BX52" s="182"/>
      <c r="BY52" s="182"/>
      <c r="BZ52" s="182"/>
      <c r="CA52" s="182"/>
    </row>
    <row r="53" spans="1:79" s="172" customFormat="1">
      <c r="A53" s="242">
        <v>891780111</v>
      </c>
      <c r="B53" s="242" t="s">
        <v>55</v>
      </c>
      <c r="C53" s="172" t="s">
        <v>59</v>
      </c>
      <c r="D53" s="242" t="s">
        <v>61</v>
      </c>
      <c r="E53" s="185" t="s">
        <v>1357</v>
      </c>
      <c r="F53" s="171" t="s">
        <v>62</v>
      </c>
      <c r="G53" s="172" t="s">
        <v>62</v>
      </c>
      <c r="H53" s="185" t="s">
        <v>1281</v>
      </c>
      <c r="I53" s="186">
        <v>21029244</v>
      </c>
      <c r="J53" s="172">
        <v>0</v>
      </c>
      <c r="K53" s="174">
        <v>0</v>
      </c>
      <c r="L53" s="174">
        <v>0</v>
      </c>
      <c r="M53" s="175">
        <f t="shared" si="0"/>
        <v>21029244</v>
      </c>
      <c r="N53" s="187">
        <v>1120577471</v>
      </c>
      <c r="O53" s="193" t="s">
        <v>1358</v>
      </c>
      <c r="P53" s="189" t="s">
        <v>1301</v>
      </c>
      <c r="Q53" s="190">
        <v>44964</v>
      </c>
      <c r="R53" s="191">
        <v>44964</v>
      </c>
      <c r="S53" s="191">
        <v>45275</v>
      </c>
      <c r="T53" s="177"/>
      <c r="U53" s="179"/>
      <c r="V53" s="173"/>
      <c r="W53" s="186">
        <v>21029244</v>
      </c>
      <c r="X53" s="184">
        <v>0</v>
      </c>
      <c r="Y53" s="172">
        <v>12545859</v>
      </c>
      <c r="Z53" s="172" t="s">
        <v>1284</v>
      </c>
      <c r="AC53" s="177"/>
      <c r="AD53" s="192" t="s">
        <v>1359</v>
      </c>
      <c r="AE53" s="172" t="s">
        <v>118</v>
      </c>
      <c r="AF53" s="172" t="s">
        <v>176</v>
      </c>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2"/>
      <c r="BR53" s="182"/>
      <c r="BS53" s="182"/>
      <c r="BT53" s="182"/>
      <c r="BU53" s="182"/>
      <c r="BV53" s="182"/>
      <c r="BW53" s="182"/>
      <c r="BX53" s="182"/>
      <c r="BY53" s="182"/>
      <c r="BZ53" s="182"/>
      <c r="CA53" s="182"/>
    </row>
    <row r="54" spans="1:79" s="172" customFormat="1">
      <c r="A54" s="242">
        <v>891780111</v>
      </c>
      <c r="B54" s="242" t="s">
        <v>55</v>
      </c>
      <c r="C54" s="172" t="s">
        <v>59</v>
      </c>
      <c r="D54" s="242" t="s">
        <v>61</v>
      </c>
      <c r="E54" s="185" t="s">
        <v>1360</v>
      </c>
      <c r="F54" s="171" t="s">
        <v>62</v>
      </c>
      <c r="G54" s="172" t="s">
        <v>62</v>
      </c>
      <c r="H54" s="185" t="s">
        <v>1281</v>
      </c>
      <c r="I54" s="186">
        <v>21029244</v>
      </c>
      <c r="J54" s="172">
        <v>0</v>
      </c>
      <c r="K54" s="174">
        <v>0</v>
      </c>
      <c r="L54" s="174">
        <v>0</v>
      </c>
      <c r="M54" s="175">
        <f t="shared" si="0"/>
        <v>21029244</v>
      </c>
      <c r="N54" s="187">
        <v>41243799</v>
      </c>
      <c r="O54" s="193" t="s">
        <v>1361</v>
      </c>
      <c r="P54" s="189" t="s">
        <v>1301</v>
      </c>
      <c r="Q54" s="190">
        <v>44964</v>
      </c>
      <c r="R54" s="191">
        <v>44964</v>
      </c>
      <c r="S54" s="191">
        <v>45275</v>
      </c>
      <c r="T54" s="177"/>
      <c r="U54" s="179"/>
      <c r="V54" s="173"/>
      <c r="W54" s="186">
        <v>21029244</v>
      </c>
      <c r="X54" s="184">
        <v>0</v>
      </c>
      <c r="Y54" s="172">
        <v>12545859</v>
      </c>
      <c r="Z54" s="172" t="s">
        <v>1284</v>
      </c>
      <c r="AC54" s="177"/>
      <c r="AD54" s="192" t="s">
        <v>1362</v>
      </c>
      <c r="AE54" s="172" t="s">
        <v>118</v>
      </c>
      <c r="AF54" s="172" t="s">
        <v>176</v>
      </c>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2"/>
      <c r="BR54" s="182"/>
      <c r="BS54" s="182"/>
      <c r="BT54" s="182"/>
      <c r="BU54" s="182"/>
      <c r="BV54" s="182"/>
      <c r="BW54" s="182"/>
      <c r="BX54" s="182"/>
      <c r="BY54" s="182"/>
      <c r="BZ54" s="182"/>
      <c r="CA54" s="182"/>
    </row>
    <row r="55" spans="1:79" s="172" customFormat="1">
      <c r="A55" s="242">
        <v>891780111</v>
      </c>
      <c r="B55" s="242" t="s">
        <v>55</v>
      </c>
      <c r="C55" s="172" t="s">
        <v>59</v>
      </c>
      <c r="D55" s="242" t="s">
        <v>61</v>
      </c>
      <c r="E55" s="185" t="s">
        <v>1363</v>
      </c>
      <c r="F55" s="171" t="s">
        <v>62</v>
      </c>
      <c r="G55" s="172" t="s">
        <v>62</v>
      </c>
      <c r="H55" s="185" t="s">
        <v>1281</v>
      </c>
      <c r="I55" s="186">
        <v>19425415</v>
      </c>
      <c r="J55" s="172">
        <v>0</v>
      </c>
      <c r="K55" s="174">
        <v>0</v>
      </c>
      <c r="L55" s="174">
        <v>0</v>
      </c>
      <c r="M55" s="175">
        <f t="shared" si="0"/>
        <v>19425415</v>
      </c>
      <c r="N55" s="187">
        <v>96323053</v>
      </c>
      <c r="O55" s="193" t="s">
        <v>1364</v>
      </c>
      <c r="P55" s="189" t="s">
        <v>1283</v>
      </c>
      <c r="Q55" s="190">
        <v>44964</v>
      </c>
      <c r="R55" s="191">
        <v>44964</v>
      </c>
      <c r="S55" s="191">
        <v>45275</v>
      </c>
      <c r="T55" s="177"/>
      <c r="U55" s="179"/>
      <c r="V55" s="173"/>
      <c r="W55" s="186">
        <v>19425415</v>
      </c>
      <c r="X55" s="184">
        <v>0</v>
      </c>
      <c r="Y55" s="172">
        <v>12545859</v>
      </c>
      <c r="Z55" s="172" t="s">
        <v>1284</v>
      </c>
      <c r="AC55" s="177"/>
      <c r="AD55" s="192" t="s">
        <v>1365</v>
      </c>
      <c r="AE55" s="172" t="s">
        <v>118</v>
      </c>
      <c r="AF55" s="172" t="s">
        <v>176</v>
      </c>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c r="BQ55" s="182"/>
      <c r="BR55" s="182"/>
      <c r="BS55" s="182"/>
      <c r="BT55" s="182"/>
      <c r="BU55" s="182"/>
      <c r="BV55" s="182"/>
      <c r="BW55" s="182"/>
      <c r="BX55" s="182"/>
      <c r="BY55" s="182"/>
      <c r="BZ55" s="182"/>
      <c r="CA55" s="182"/>
    </row>
    <row r="56" spans="1:79" s="172" customFormat="1">
      <c r="A56" s="242">
        <v>891780111</v>
      </c>
      <c r="B56" s="242" t="s">
        <v>55</v>
      </c>
      <c r="C56" s="172" t="s">
        <v>59</v>
      </c>
      <c r="D56" s="242" t="s">
        <v>61</v>
      </c>
      <c r="E56" s="185" t="s">
        <v>1366</v>
      </c>
      <c r="F56" s="171" t="s">
        <v>62</v>
      </c>
      <c r="G56" s="172" t="s">
        <v>62</v>
      </c>
      <c r="H56" s="185" t="s">
        <v>1281</v>
      </c>
      <c r="I56" s="186">
        <v>19048225</v>
      </c>
      <c r="J56" s="172">
        <v>0</v>
      </c>
      <c r="K56" s="174">
        <v>0</v>
      </c>
      <c r="L56" s="174">
        <v>0</v>
      </c>
      <c r="M56" s="175">
        <f t="shared" si="0"/>
        <v>19048225</v>
      </c>
      <c r="N56" s="187">
        <v>1124825637</v>
      </c>
      <c r="O56" s="193" t="s">
        <v>1367</v>
      </c>
      <c r="P56" s="189" t="s">
        <v>1283</v>
      </c>
      <c r="Q56" s="190">
        <v>44964</v>
      </c>
      <c r="R56" s="191">
        <v>44964</v>
      </c>
      <c r="S56" s="191">
        <v>45275</v>
      </c>
      <c r="T56" s="177"/>
      <c r="U56" s="179"/>
      <c r="V56" s="173"/>
      <c r="W56" s="186">
        <v>19048225</v>
      </c>
      <c r="X56" s="184">
        <v>0</v>
      </c>
      <c r="Y56" s="172">
        <v>12545859</v>
      </c>
      <c r="Z56" s="172" t="s">
        <v>1284</v>
      </c>
      <c r="AC56" s="177"/>
      <c r="AD56" s="192" t="s">
        <v>1368</v>
      </c>
      <c r="AE56" s="172" t="s">
        <v>118</v>
      </c>
      <c r="AF56" s="172" t="s">
        <v>176</v>
      </c>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2"/>
      <c r="BR56" s="182"/>
      <c r="BS56" s="182"/>
      <c r="BT56" s="182"/>
      <c r="BU56" s="182"/>
      <c r="BV56" s="182"/>
      <c r="BW56" s="182"/>
      <c r="BX56" s="182"/>
      <c r="BY56" s="182"/>
      <c r="BZ56" s="182"/>
      <c r="CA56" s="182"/>
    </row>
    <row r="57" spans="1:79" s="172" customFormat="1">
      <c r="A57" s="242">
        <v>891780111</v>
      </c>
      <c r="B57" s="242" t="s">
        <v>55</v>
      </c>
      <c r="C57" s="172" t="s">
        <v>59</v>
      </c>
      <c r="D57" s="242" t="s">
        <v>61</v>
      </c>
      <c r="E57" s="185" t="s">
        <v>1369</v>
      </c>
      <c r="F57" s="171" t="s">
        <v>62</v>
      </c>
      <c r="G57" s="172" t="s">
        <v>62</v>
      </c>
      <c r="H57" s="185" t="s">
        <v>1281</v>
      </c>
      <c r="I57" s="186">
        <v>19425415</v>
      </c>
      <c r="J57" s="172">
        <v>0</v>
      </c>
      <c r="K57" s="174">
        <v>0</v>
      </c>
      <c r="L57" s="174">
        <v>0</v>
      </c>
      <c r="M57" s="175">
        <f t="shared" si="0"/>
        <v>19425415</v>
      </c>
      <c r="N57" s="187">
        <v>1121707170</v>
      </c>
      <c r="O57" s="193" t="s">
        <v>1370</v>
      </c>
      <c r="P57" s="189" t="s">
        <v>1301</v>
      </c>
      <c r="Q57" s="190">
        <v>44964</v>
      </c>
      <c r="R57" s="191">
        <v>44964</v>
      </c>
      <c r="S57" s="191">
        <v>45275</v>
      </c>
      <c r="T57" s="177"/>
      <c r="U57" s="179"/>
      <c r="V57" s="173"/>
      <c r="W57" s="186">
        <v>19425415</v>
      </c>
      <c r="X57" s="184">
        <v>0</v>
      </c>
      <c r="Y57" s="172">
        <v>12545859</v>
      </c>
      <c r="Z57" s="172" t="s">
        <v>1284</v>
      </c>
      <c r="AC57" s="177"/>
      <c r="AD57" s="192" t="s">
        <v>1371</v>
      </c>
      <c r="AE57" s="172" t="s">
        <v>118</v>
      </c>
      <c r="AF57" s="172" t="s">
        <v>176</v>
      </c>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c r="BR57" s="182"/>
      <c r="BS57" s="182"/>
      <c r="BT57" s="182"/>
      <c r="BU57" s="182"/>
      <c r="BV57" s="182"/>
      <c r="BW57" s="182"/>
      <c r="BX57" s="182"/>
      <c r="BY57" s="182"/>
      <c r="BZ57" s="182"/>
      <c r="CA57" s="182"/>
    </row>
    <row r="58" spans="1:79" s="172" customFormat="1">
      <c r="A58" s="242">
        <v>891780111</v>
      </c>
      <c r="B58" s="242" t="s">
        <v>55</v>
      </c>
      <c r="C58" s="172" t="s">
        <v>59</v>
      </c>
      <c r="D58" s="242" t="s">
        <v>61</v>
      </c>
      <c r="E58" s="188" t="s">
        <v>1372</v>
      </c>
      <c r="F58" s="171" t="s">
        <v>62</v>
      </c>
      <c r="G58" s="172" t="s">
        <v>62</v>
      </c>
      <c r="H58" s="185" t="s">
        <v>1281</v>
      </c>
      <c r="I58" s="186">
        <v>19048225</v>
      </c>
      <c r="J58" s="172">
        <v>0</v>
      </c>
      <c r="K58" s="174">
        <v>0</v>
      </c>
      <c r="L58" s="174">
        <v>0</v>
      </c>
      <c r="M58" s="175">
        <f t="shared" si="0"/>
        <v>19048225</v>
      </c>
      <c r="N58" s="187">
        <v>1010029979</v>
      </c>
      <c r="O58" s="193" t="s">
        <v>1373</v>
      </c>
      <c r="P58" s="189" t="s">
        <v>1283</v>
      </c>
      <c r="Q58" s="190">
        <v>44964</v>
      </c>
      <c r="R58" s="191">
        <v>44964</v>
      </c>
      <c r="S58" s="191">
        <v>45275</v>
      </c>
      <c r="T58" s="177"/>
      <c r="U58" s="179"/>
      <c r="V58" s="173"/>
      <c r="W58" s="186">
        <v>19048225</v>
      </c>
      <c r="X58" s="184">
        <v>0</v>
      </c>
      <c r="Y58" s="172">
        <v>12545859</v>
      </c>
      <c r="Z58" s="172" t="s">
        <v>1284</v>
      </c>
      <c r="AC58" s="177"/>
      <c r="AD58" s="192" t="s">
        <v>1374</v>
      </c>
      <c r="AE58" s="172" t="s">
        <v>118</v>
      </c>
      <c r="AF58" s="172" t="s">
        <v>176</v>
      </c>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2"/>
      <c r="BR58" s="182"/>
      <c r="BS58" s="182"/>
      <c r="BT58" s="182"/>
      <c r="BU58" s="182"/>
      <c r="BV58" s="182"/>
      <c r="BW58" s="182"/>
      <c r="BX58" s="182"/>
      <c r="BY58" s="182"/>
      <c r="BZ58" s="182"/>
      <c r="CA58" s="182"/>
    </row>
    <row r="59" spans="1:79" s="172" customFormat="1">
      <c r="A59" s="242">
        <v>891780111</v>
      </c>
      <c r="B59" s="242" t="s">
        <v>55</v>
      </c>
      <c r="C59" s="172" t="s">
        <v>59</v>
      </c>
      <c r="D59" s="242" t="s">
        <v>61</v>
      </c>
      <c r="E59" s="185" t="s">
        <v>1375</v>
      </c>
      <c r="F59" s="171" t="s">
        <v>62</v>
      </c>
      <c r="G59" s="172" t="s">
        <v>62</v>
      </c>
      <c r="H59" s="185" t="s">
        <v>1281</v>
      </c>
      <c r="I59" s="186">
        <v>21029244</v>
      </c>
      <c r="J59" s="172">
        <v>0</v>
      </c>
      <c r="K59" s="174">
        <v>0</v>
      </c>
      <c r="L59" s="174">
        <v>0</v>
      </c>
      <c r="M59" s="175">
        <f t="shared" si="0"/>
        <v>21029244</v>
      </c>
      <c r="N59" s="187">
        <v>1117494753</v>
      </c>
      <c r="O59" s="193" t="s">
        <v>1376</v>
      </c>
      <c r="P59" s="189" t="s">
        <v>1301</v>
      </c>
      <c r="Q59" s="190">
        <v>44964</v>
      </c>
      <c r="R59" s="191">
        <v>44964</v>
      </c>
      <c r="S59" s="191">
        <v>45275</v>
      </c>
      <c r="T59" s="177"/>
      <c r="U59" s="179"/>
      <c r="V59" s="173"/>
      <c r="W59" s="186">
        <v>21029244</v>
      </c>
      <c r="X59" s="184">
        <v>0</v>
      </c>
      <c r="Y59" s="172">
        <v>12545859</v>
      </c>
      <c r="Z59" s="172" t="s">
        <v>1284</v>
      </c>
      <c r="AC59" s="177"/>
      <c r="AD59" s="192" t="s">
        <v>1377</v>
      </c>
      <c r="AE59" s="172" t="s">
        <v>118</v>
      </c>
      <c r="AF59" s="172" t="s">
        <v>176</v>
      </c>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c r="BW59" s="182"/>
      <c r="BX59" s="182"/>
      <c r="BY59" s="182"/>
      <c r="BZ59" s="182"/>
      <c r="CA59" s="182"/>
    </row>
    <row r="60" spans="1:79" s="172" customFormat="1">
      <c r="A60" s="242">
        <v>891780111</v>
      </c>
      <c r="B60" s="242" t="s">
        <v>55</v>
      </c>
      <c r="C60" s="172" t="s">
        <v>59</v>
      </c>
      <c r="D60" s="242" t="s">
        <v>61</v>
      </c>
      <c r="E60" s="185" t="s">
        <v>1378</v>
      </c>
      <c r="F60" s="171" t="s">
        <v>62</v>
      </c>
      <c r="G60" s="172" t="s">
        <v>62</v>
      </c>
      <c r="H60" s="185" t="s">
        <v>1281</v>
      </c>
      <c r="I60" s="186">
        <v>21029244</v>
      </c>
      <c r="J60" s="172">
        <v>0</v>
      </c>
      <c r="K60" s="174">
        <v>0</v>
      </c>
      <c r="L60" s="174">
        <v>0</v>
      </c>
      <c r="M60" s="175">
        <f t="shared" si="0"/>
        <v>21029244</v>
      </c>
      <c r="N60" s="187">
        <v>1121214476</v>
      </c>
      <c r="O60" s="193" t="s">
        <v>1379</v>
      </c>
      <c r="P60" s="189" t="s">
        <v>1301</v>
      </c>
      <c r="Q60" s="190">
        <v>44964</v>
      </c>
      <c r="R60" s="191">
        <v>44964</v>
      </c>
      <c r="S60" s="191">
        <v>45275</v>
      </c>
      <c r="T60" s="177"/>
      <c r="U60" s="179"/>
      <c r="V60" s="173"/>
      <c r="W60" s="186">
        <v>21029244</v>
      </c>
      <c r="X60" s="184">
        <v>0</v>
      </c>
      <c r="Y60" s="172">
        <v>12545859</v>
      </c>
      <c r="Z60" s="172" t="s">
        <v>1284</v>
      </c>
      <c r="AC60" s="177"/>
      <c r="AD60" s="192" t="s">
        <v>1380</v>
      </c>
      <c r="AE60" s="172" t="s">
        <v>118</v>
      </c>
      <c r="AF60" s="172" t="s">
        <v>176</v>
      </c>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2"/>
      <c r="BR60" s="182"/>
      <c r="BS60" s="182"/>
      <c r="BT60" s="182"/>
      <c r="BU60" s="182"/>
      <c r="BV60" s="182"/>
      <c r="BW60" s="182"/>
      <c r="BX60" s="182"/>
      <c r="BY60" s="182"/>
      <c r="BZ60" s="182"/>
      <c r="CA60" s="182"/>
    </row>
    <row r="61" spans="1:79" s="172" customFormat="1">
      <c r="A61" s="242">
        <v>891780111</v>
      </c>
      <c r="B61" s="242" t="s">
        <v>55</v>
      </c>
      <c r="C61" s="172" t="s">
        <v>59</v>
      </c>
      <c r="D61" s="242" t="s">
        <v>61</v>
      </c>
      <c r="E61" s="185" t="s">
        <v>1381</v>
      </c>
      <c r="F61" s="171" t="s">
        <v>62</v>
      </c>
      <c r="G61" s="172" t="s">
        <v>62</v>
      </c>
      <c r="H61" s="185" t="s">
        <v>1281</v>
      </c>
      <c r="I61" s="186">
        <v>19425415</v>
      </c>
      <c r="J61" s="172">
        <v>0</v>
      </c>
      <c r="K61" s="174">
        <v>0</v>
      </c>
      <c r="L61" s="174">
        <v>0</v>
      </c>
      <c r="M61" s="175">
        <f t="shared" si="0"/>
        <v>19425415</v>
      </c>
      <c r="N61" s="187">
        <v>19007702</v>
      </c>
      <c r="O61" s="193" t="s">
        <v>1382</v>
      </c>
      <c r="P61" s="189" t="s">
        <v>1383</v>
      </c>
      <c r="Q61" s="190">
        <v>44964</v>
      </c>
      <c r="R61" s="191">
        <v>44964</v>
      </c>
      <c r="S61" s="191">
        <v>45275</v>
      </c>
      <c r="T61" s="177"/>
      <c r="U61" s="179"/>
      <c r="V61" s="173"/>
      <c r="W61" s="186">
        <v>19425415</v>
      </c>
      <c r="X61" s="184">
        <v>0</v>
      </c>
      <c r="Y61" s="172">
        <v>12545859</v>
      </c>
      <c r="Z61" s="172" t="s">
        <v>1284</v>
      </c>
      <c r="AC61" s="177"/>
      <c r="AD61" s="192" t="s">
        <v>1384</v>
      </c>
      <c r="AE61" s="172" t="s">
        <v>118</v>
      </c>
      <c r="AF61" s="172" t="s">
        <v>176</v>
      </c>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82"/>
      <c r="BE61" s="182"/>
      <c r="BF61" s="182"/>
      <c r="BG61" s="182"/>
      <c r="BH61" s="182"/>
      <c r="BI61" s="182"/>
      <c r="BJ61" s="182"/>
      <c r="BK61" s="182"/>
      <c r="BL61" s="182"/>
      <c r="BM61" s="182"/>
      <c r="BN61" s="182"/>
      <c r="BO61" s="182"/>
      <c r="BP61" s="182"/>
      <c r="BQ61" s="182"/>
      <c r="BR61" s="182"/>
      <c r="BS61" s="182"/>
      <c r="BT61" s="182"/>
      <c r="BU61" s="182"/>
      <c r="BV61" s="182"/>
      <c r="BW61" s="182"/>
      <c r="BX61" s="182"/>
      <c r="BY61" s="182"/>
      <c r="BZ61" s="182"/>
      <c r="CA61" s="182"/>
    </row>
    <row r="62" spans="1:79" s="172" customFormat="1">
      <c r="A62" s="242">
        <v>891780111</v>
      </c>
      <c r="B62" s="242" t="s">
        <v>55</v>
      </c>
      <c r="C62" s="172" t="s">
        <v>59</v>
      </c>
      <c r="D62" s="242" t="s">
        <v>61</v>
      </c>
      <c r="E62" s="185" t="s">
        <v>1385</v>
      </c>
      <c r="F62" s="171" t="s">
        <v>62</v>
      </c>
      <c r="G62" s="172" t="s">
        <v>62</v>
      </c>
      <c r="H62" s="185" t="s">
        <v>1281</v>
      </c>
      <c r="I62" s="186">
        <v>26909244</v>
      </c>
      <c r="J62" s="172">
        <v>0</v>
      </c>
      <c r="K62" s="174">
        <v>0</v>
      </c>
      <c r="L62" s="174">
        <v>0</v>
      </c>
      <c r="M62" s="175">
        <f t="shared" si="0"/>
        <v>26909244</v>
      </c>
      <c r="N62" s="187">
        <v>16188896</v>
      </c>
      <c r="O62" s="193" t="s">
        <v>1386</v>
      </c>
      <c r="P62" s="189" t="s">
        <v>1301</v>
      </c>
      <c r="Q62" s="190">
        <v>44964</v>
      </c>
      <c r="R62" s="191">
        <v>44964</v>
      </c>
      <c r="S62" s="191">
        <v>45275</v>
      </c>
      <c r="T62" s="177"/>
      <c r="U62" s="179"/>
      <c r="V62" s="173"/>
      <c r="W62" s="186">
        <v>26909244</v>
      </c>
      <c r="X62" s="184">
        <v>0</v>
      </c>
      <c r="Y62" s="172">
        <v>12545859</v>
      </c>
      <c r="Z62" s="172" t="s">
        <v>1284</v>
      </c>
      <c r="AC62" s="177"/>
      <c r="AD62" s="192" t="s">
        <v>1387</v>
      </c>
      <c r="AE62" s="172" t="s">
        <v>118</v>
      </c>
      <c r="AF62" s="172" t="s">
        <v>176</v>
      </c>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c r="BR62" s="182"/>
      <c r="BS62" s="182"/>
      <c r="BT62" s="182"/>
      <c r="BU62" s="182"/>
      <c r="BV62" s="182"/>
      <c r="BW62" s="182"/>
      <c r="BX62" s="182"/>
      <c r="BY62" s="182"/>
      <c r="BZ62" s="182"/>
      <c r="CA62" s="182"/>
    </row>
    <row r="63" spans="1:79" s="172" customFormat="1">
      <c r="A63" s="242">
        <v>891780111</v>
      </c>
      <c r="B63" s="242" t="s">
        <v>55</v>
      </c>
      <c r="C63" s="172" t="s">
        <v>59</v>
      </c>
      <c r="D63" s="242" t="s">
        <v>61</v>
      </c>
      <c r="E63" s="185" t="s">
        <v>1388</v>
      </c>
      <c r="F63" s="171" t="s">
        <v>62</v>
      </c>
      <c r="G63" s="172" t="s">
        <v>62</v>
      </c>
      <c r="H63" s="185" t="s">
        <v>1281</v>
      </c>
      <c r="I63" s="186">
        <v>19425427</v>
      </c>
      <c r="J63" s="172">
        <v>0</v>
      </c>
      <c r="K63" s="174">
        <v>0</v>
      </c>
      <c r="L63" s="174">
        <v>0</v>
      </c>
      <c r="M63" s="175">
        <f t="shared" si="0"/>
        <v>19425427</v>
      </c>
      <c r="N63" s="187">
        <v>1147686961</v>
      </c>
      <c r="O63" s="193" t="s">
        <v>1389</v>
      </c>
      <c r="P63" s="189" t="s">
        <v>1301</v>
      </c>
      <c r="Q63" s="190">
        <v>44964</v>
      </c>
      <c r="R63" s="191">
        <v>44964</v>
      </c>
      <c r="S63" s="191">
        <v>45275</v>
      </c>
      <c r="T63" s="177"/>
      <c r="U63" s="179"/>
      <c r="V63" s="173"/>
      <c r="W63" s="186">
        <v>19425427</v>
      </c>
      <c r="X63" s="184">
        <v>0</v>
      </c>
      <c r="Y63" s="172">
        <v>12545859</v>
      </c>
      <c r="Z63" s="172" t="s">
        <v>1284</v>
      </c>
      <c r="AC63" s="177"/>
      <c r="AD63" s="192" t="s">
        <v>1390</v>
      </c>
      <c r="AE63" s="172" t="s">
        <v>118</v>
      </c>
      <c r="AF63" s="172" t="s">
        <v>176</v>
      </c>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2"/>
      <c r="BR63" s="182"/>
      <c r="BS63" s="182"/>
      <c r="BT63" s="182"/>
      <c r="BU63" s="182"/>
      <c r="BV63" s="182"/>
      <c r="BW63" s="182"/>
      <c r="BX63" s="182"/>
      <c r="BY63" s="182"/>
      <c r="BZ63" s="182"/>
      <c r="CA63" s="182"/>
    </row>
    <row r="64" spans="1:79" s="172" customFormat="1">
      <c r="A64" s="242">
        <v>891780111</v>
      </c>
      <c r="B64" s="242" t="s">
        <v>55</v>
      </c>
      <c r="C64" s="172" t="s">
        <v>59</v>
      </c>
      <c r="D64" s="242" t="s">
        <v>61</v>
      </c>
      <c r="E64" s="185" t="s">
        <v>1391</v>
      </c>
      <c r="F64" s="171" t="s">
        <v>62</v>
      </c>
      <c r="G64" s="172" t="s">
        <v>62</v>
      </c>
      <c r="H64" s="185" t="s">
        <v>1281</v>
      </c>
      <c r="I64" s="186">
        <v>19425415</v>
      </c>
      <c r="J64" s="172">
        <v>0</v>
      </c>
      <c r="K64" s="174">
        <v>0</v>
      </c>
      <c r="L64" s="174">
        <v>0</v>
      </c>
      <c r="M64" s="175">
        <f t="shared" si="0"/>
        <v>19425415</v>
      </c>
      <c r="N64" s="187">
        <v>1119212838</v>
      </c>
      <c r="O64" s="193" t="s">
        <v>1392</v>
      </c>
      <c r="P64" s="189" t="s">
        <v>1301</v>
      </c>
      <c r="Q64" s="190">
        <v>44964</v>
      </c>
      <c r="R64" s="191">
        <v>44964</v>
      </c>
      <c r="S64" s="191">
        <v>45275</v>
      </c>
      <c r="T64" s="177"/>
      <c r="U64" s="179"/>
      <c r="V64" s="173"/>
      <c r="W64" s="186">
        <v>19425415</v>
      </c>
      <c r="X64" s="184">
        <v>0</v>
      </c>
      <c r="Y64" s="172">
        <v>12545859</v>
      </c>
      <c r="Z64" s="172" t="s">
        <v>1284</v>
      </c>
      <c r="AC64" s="177"/>
      <c r="AD64" s="192" t="s">
        <v>1393</v>
      </c>
      <c r="AE64" s="172" t="s">
        <v>118</v>
      </c>
      <c r="AF64" s="172" t="s">
        <v>176</v>
      </c>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2"/>
      <c r="BY64" s="182"/>
      <c r="BZ64" s="182"/>
      <c r="CA64" s="182"/>
    </row>
    <row r="65" spans="1:79" s="172" customFormat="1">
      <c r="A65" s="242">
        <v>891780111</v>
      </c>
      <c r="B65" s="242" t="s">
        <v>55</v>
      </c>
      <c r="C65" s="172" t="s">
        <v>59</v>
      </c>
      <c r="D65" s="242" t="s">
        <v>61</v>
      </c>
      <c r="E65" s="185" t="s">
        <v>1394</v>
      </c>
      <c r="F65" s="171" t="s">
        <v>62</v>
      </c>
      <c r="G65" s="172" t="s">
        <v>62</v>
      </c>
      <c r="H65" s="185" t="s">
        <v>1281</v>
      </c>
      <c r="I65" s="186">
        <v>21029244</v>
      </c>
      <c r="J65" s="172">
        <v>0</v>
      </c>
      <c r="K65" s="174">
        <v>0</v>
      </c>
      <c r="L65" s="174">
        <v>0</v>
      </c>
      <c r="M65" s="175">
        <f t="shared" si="0"/>
        <v>21029244</v>
      </c>
      <c r="N65" s="187">
        <v>50955393</v>
      </c>
      <c r="O65" s="193" t="s">
        <v>1395</v>
      </c>
      <c r="P65" s="189" t="s">
        <v>1301</v>
      </c>
      <c r="Q65" s="190">
        <v>44964</v>
      </c>
      <c r="R65" s="191">
        <v>44964</v>
      </c>
      <c r="S65" s="191">
        <v>45275</v>
      </c>
      <c r="T65" s="177"/>
      <c r="U65" s="179"/>
      <c r="V65" s="173"/>
      <c r="W65" s="186">
        <v>21029244</v>
      </c>
      <c r="X65" s="184">
        <v>0</v>
      </c>
      <c r="Y65" s="172">
        <v>12545859</v>
      </c>
      <c r="Z65" s="172" t="s">
        <v>1284</v>
      </c>
      <c r="AC65" s="177"/>
      <c r="AD65" s="192" t="s">
        <v>1396</v>
      </c>
      <c r="AE65" s="172" t="s">
        <v>118</v>
      </c>
      <c r="AF65" s="172" t="s">
        <v>176</v>
      </c>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2"/>
      <c r="BR65" s="182"/>
      <c r="BS65" s="182"/>
      <c r="BT65" s="182"/>
      <c r="BU65" s="182"/>
      <c r="BV65" s="182"/>
      <c r="BW65" s="182"/>
      <c r="BX65" s="182"/>
      <c r="BY65" s="182"/>
      <c r="BZ65" s="182"/>
      <c r="CA65" s="182"/>
    </row>
    <row r="66" spans="1:79" s="172" customFormat="1">
      <c r="A66" s="242">
        <v>891780111</v>
      </c>
      <c r="B66" s="242" t="s">
        <v>55</v>
      </c>
      <c r="C66" s="172" t="s">
        <v>59</v>
      </c>
      <c r="D66" s="242" t="s">
        <v>61</v>
      </c>
      <c r="E66" s="185" t="s">
        <v>1397</v>
      </c>
      <c r="F66" s="171" t="s">
        <v>62</v>
      </c>
      <c r="G66" s="172" t="s">
        <v>62</v>
      </c>
      <c r="H66" s="185" t="s">
        <v>1281</v>
      </c>
      <c r="I66" s="186">
        <v>19425427</v>
      </c>
      <c r="J66" s="172">
        <v>0</v>
      </c>
      <c r="K66" s="174">
        <v>0</v>
      </c>
      <c r="L66" s="174">
        <v>0</v>
      </c>
      <c r="M66" s="175">
        <f t="shared" si="0"/>
        <v>19425427</v>
      </c>
      <c r="N66" s="194">
        <v>68295521</v>
      </c>
      <c r="O66" s="193" t="s">
        <v>1398</v>
      </c>
      <c r="P66" s="189" t="s">
        <v>1301</v>
      </c>
      <c r="Q66" s="190">
        <v>44964</v>
      </c>
      <c r="R66" s="191">
        <v>44964</v>
      </c>
      <c r="S66" s="191">
        <v>45275</v>
      </c>
      <c r="T66" s="177"/>
      <c r="U66" s="179"/>
      <c r="V66" s="173"/>
      <c r="W66" s="186">
        <v>19425427</v>
      </c>
      <c r="X66" s="184">
        <v>0</v>
      </c>
      <c r="Y66" s="172">
        <v>12545859</v>
      </c>
      <c r="Z66" s="172" t="s">
        <v>1284</v>
      </c>
      <c r="AC66" s="177"/>
      <c r="AD66" s="192" t="s">
        <v>1399</v>
      </c>
      <c r="AE66" s="172" t="s">
        <v>118</v>
      </c>
      <c r="AF66" s="172" t="s">
        <v>176</v>
      </c>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2"/>
      <c r="BR66" s="182"/>
      <c r="BS66" s="182"/>
      <c r="BT66" s="182"/>
      <c r="BU66" s="182"/>
      <c r="BV66" s="182"/>
      <c r="BW66" s="182"/>
      <c r="BX66" s="182"/>
      <c r="BY66" s="182"/>
      <c r="BZ66" s="182"/>
      <c r="CA66" s="182"/>
    </row>
    <row r="67" spans="1:79" s="172" customFormat="1">
      <c r="A67" s="242">
        <v>891780111</v>
      </c>
      <c r="B67" s="242" t="s">
        <v>55</v>
      </c>
      <c r="C67" s="172" t="s">
        <v>59</v>
      </c>
      <c r="D67" s="242" t="s">
        <v>61</v>
      </c>
      <c r="E67" s="185" t="s">
        <v>1400</v>
      </c>
      <c r="F67" s="171" t="s">
        <v>62</v>
      </c>
      <c r="G67" s="172" t="s">
        <v>62</v>
      </c>
      <c r="H67" s="185" t="s">
        <v>1347</v>
      </c>
      <c r="I67" s="186">
        <v>30584820.000000004</v>
      </c>
      <c r="J67" s="172">
        <v>0</v>
      </c>
      <c r="K67" s="174">
        <v>0</v>
      </c>
      <c r="L67" s="174">
        <v>0</v>
      </c>
      <c r="M67" s="175">
        <f t="shared" si="0"/>
        <v>30584820.000000004</v>
      </c>
      <c r="N67" s="187">
        <v>1085270248</v>
      </c>
      <c r="O67" s="193" t="s">
        <v>1401</v>
      </c>
      <c r="P67" s="189" t="s">
        <v>1402</v>
      </c>
      <c r="Q67" s="190">
        <v>44964</v>
      </c>
      <c r="R67" s="191">
        <v>44964</v>
      </c>
      <c r="S67" s="191">
        <v>45275</v>
      </c>
      <c r="T67" s="177"/>
      <c r="U67" s="179"/>
      <c r="V67" s="173"/>
      <c r="W67" s="186">
        <v>30584820.000000004</v>
      </c>
      <c r="X67" s="184">
        <v>0</v>
      </c>
      <c r="Y67" s="172">
        <v>12545859</v>
      </c>
      <c r="Z67" s="172" t="s">
        <v>1284</v>
      </c>
      <c r="AC67" s="177"/>
      <c r="AD67" s="192" t="s">
        <v>1403</v>
      </c>
      <c r="AE67" s="172" t="s">
        <v>118</v>
      </c>
      <c r="AF67" s="172" t="s">
        <v>176</v>
      </c>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82"/>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row>
    <row r="68" spans="1:79" s="172" customFormat="1">
      <c r="A68" s="242">
        <v>891780111</v>
      </c>
      <c r="B68" s="242" t="s">
        <v>55</v>
      </c>
      <c r="C68" s="172" t="s">
        <v>59</v>
      </c>
      <c r="D68" s="242" t="s">
        <v>61</v>
      </c>
      <c r="E68" s="185" t="s">
        <v>1404</v>
      </c>
      <c r="F68" s="171" t="s">
        <v>62</v>
      </c>
      <c r="G68" s="172" t="s">
        <v>62</v>
      </c>
      <c r="H68" s="185" t="s">
        <v>1281</v>
      </c>
      <c r="I68" s="186">
        <v>19048225</v>
      </c>
      <c r="J68" s="172">
        <v>0</v>
      </c>
      <c r="K68" s="174">
        <v>0</v>
      </c>
      <c r="L68" s="174">
        <v>0</v>
      </c>
      <c r="M68" s="175">
        <f t="shared" si="0"/>
        <v>19048225</v>
      </c>
      <c r="N68" s="187">
        <v>1121219668</v>
      </c>
      <c r="O68" s="193" t="s">
        <v>1405</v>
      </c>
      <c r="P68" s="189" t="s">
        <v>1283</v>
      </c>
      <c r="Q68" s="190">
        <v>44964</v>
      </c>
      <c r="R68" s="191">
        <v>44964</v>
      </c>
      <c r="S68" s="191">
        <v>45275</v>
      </c>
      <c r="T68" s="177"/>
      <c r="U68" s="179"/>
      <c r="V68" s="173"/>
      <c r="W68" s="186">
        <v>19048225</v>
      </c>
      <c r="X68" s="184">
        <v>0</v>
      </c>
      <c r="Y68" s="172">
        <v>12545859</v>
      </c>
      <c r="Z68" s="172" t="s">
        <v>1284</v>
      </c>
      <c r="AC68" s="177"/>
      <c r="AD68" s="192" t="s">
        <v>1406</v>
      </c>
      <c r="AE68" s="172" t="s">
        <v>118</v>
      </c>
      <c r="AF68" s="172" t="s">
        <v>176</v>
      </c>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row>
    <row r="69" spans="1:79" s="172" customFormat="1">
      <c r="A69" s="242">
        <v>891780111</v>
      </c>
      <c r="B69" s="242" t="s">
        <v>55</v>
      </c>
      <c r="C69" s="172" t="s">
        <v>59</v>
      </c>
      <c r="D69" s="242" t="s">
        <v>61</v>
      </c>
      <c r="E69" s="185" t="s">
        <v>1407</v>
      </c>
      <c r="F69" s="171" t="s">
        <v>62</v>
      </c>
      <c r="G69" s="172" t="s">
        <v>62</v>
      </c>
      <c r="H69" s="185" t="s">
        <v>1281</v>
      </c>
      <c r="I69" s="186">
        <v>19048225</v>
      </c>
      <c r="J69" s="172">
        <v>0</v>
      </c>
      <c r="K69" s="174">
        <v>0</v>
      </c>
      <c r="L69" s="174">
        <v>0</v>
      </c>
      <c r="M69" s="175">
        <f t="shared" si="0"/>
        <v>19048225</v>
      </c>
      <c r="N69" s="187">
        <v>1116495938</v>
      </c>
      <c r="O69" s="193" t="s">
        <v>1408</v>
      </c>
      <c r="P69" s="189" t="s">
        <v>1283</v>
      </c>
      <c r="Q69" s="190">
        <v>44964</v>
      </c>
      <c r="R69" s="191">
        <v>44964</v>
      </c>
      <c r="S69" s="191">
        <v>45275</v>
      </c>
      <c r="T69" s="177"/>
      <c r="U69" s="179"/>
      <c r="V69" s="173"/>
      <c r="W69" s="186">
        <v>19048225</v>
      </c>
      <c r="X69" s="184">
        <v>0</v>
      </c>
      <c r="Y69" s="172">
        <v>12545859</v>
      </c>
      <c r="Z69" s="172" t="s">
        <v>1284</v>
      </c>
      <c r="AC69" s="177"/>
      <c r="AD69" s="192" t="s">
        <v>1409</v>
      </c>
      <c r="AE69" s="172" t="s">
        <v>118</v>
      </c>
      <c r="AF69" s="172" t="s">
        <v>176</v>
      </c>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row>
    <row r="70" spans="1:79" s="172" customFormat="1">
      <c r="A70" s="242">
        <v>891780111</v>
      </c>
      <c r="B70" s="242" t="s">
        <v>55</v>
      </c>
      <c r="C70" s="172" t="s">
        <v>59</v>
      </c>
      <c r="D70" s="242" t="s">
        <v>61</v>
      </c>
      <c r="E70" s="185" t="s">
        <v>1410</v>
      </c>
      <c r="F70" s="171" t="s">
        <v>62</v>
      </c>
      <c r="G70" s="172" t="s">
        <v>62</v>
      </c>
      <c r="H70" s="185" t="s">
        <v>1281</v>
      </c>
      <c r="I70" s="186">
        <v>21029244</v>
      </c>
      <c r="J70" s="172">
        <v>0</v>
      </c>
      <c r="K70" s="174">
        <v>0</v>
      </c>
      <c r="L70" s="174">
        <v>0</v>
      </c>
      <c r="M70" s="175">
        <f t="shared" si="0"/>
        <v>21029244</v>
      </c>
      <c r="N70" s="187">
        <v>86082122</v>
      </c>
      <c r="O70" s="193" t="s">
        <v>1411</v>
      </c>
      <c r="P70" s="189" t="s">
        <v>1301</v>
      </c>
      <c r="Q70" s="190">
        <v>44964</v>
      </c>
      <c r="R70" s="191">
        <v>44964</v>
      </c>
      <c r="S70" s="191">
        <v>45275</v>
      </c>
      <c r="T70" s="177"/>
      <c r="U70" s="179"/>
      <c r="V70" s="173"/>
      <c r="W70" s="186">
        <v>21029244</v>
      </c>
      <c r="X70" s="184">
        <v>0</v>
      </c>
      <c r="Y70" s="172">
        <v>12545859</v>
      </c>
      <c r="Z70" s="172" t="s">
        <v>1284</v>
      </c>
      <c r="AC70" s="177"/>
      <c r="AD70" s="192" t="s">
        <v>1412</v>
      </c>
      <c r="AE70" s="172" t="s">
        <v>118</v>
      </c>
      <c r="AF70" s="172" t="s">
        <v>176</v>
      </c>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2"/>
      <c r="BR70" s="182"/>
      <c r="BS70" s="182"/>
      <c r="BT70" s="182"/>
      <c r="BU70" s="182"/>
      <c r="BV70" s="182"/>
      <c r="BW70" s="182"/>
      <c r="BX70" s="182"/>
      <c r="BY70" s="182"/>
      <c r="BZ70" s="182"/>
      <c r="CA70" s="182"/>
    </row>
    <row r="71" spans="1:79" s="172" customFormat="1">
      <c r="A71" s="242">
        <v>891780111</v>
      </c>
      <c r="B71" s="242" t="s">
        <v>55</v>
      </c>
      <c r="C71" s="172" t="s">
        <v>59</v>
      </c>
      <c r="D71" s="242" t="s">
        <v>61</v>
      </c>
      <c r="E71" s="185" t="s">
        <v>1413</v>
      </c>
      <c r="F71" s="171" t="s">
        <v>62</v>
      </c>
      <c r="G71" s="172" t="s">
        <v>62</v>
      </c>
      <c r="H71" s="185" t="s">
        <v>1347</v>
      </c>
      <c r="I71" s="186">
        <v>31190460.000000004</v>
      </c>
      <c r="J71" s="172">
        <v>0</v>
      </c>
      <c r="K71" s="174">
        <v>0</v>
      </c>
      <c r="L71" s="174">
        <v>0</v>
      </c>
      <c r="M71" s="175">
        <f t="shared" si="0"/>
        <v>31190460.000000004</v>
      </c>
      <c r="N71" s="187">
        <v>5695870</v>
      </c>
      <c r="O71" s="193" t="s">
        <v>1414</v>
      </c>
      <c r="P71" s="189" t="s">
        <v>1402</v>
      </c>
      <c r="Q71" s="190">
        <v>44964</v>
      </c>
      <c r="R71" s="191">
        <v>44964</v>
      </c>
      <c r="S71" s="191">
        <v>45275</v>
      </c>
      <c r="T71" s="177"/>
      <c r="U71" s="179"/>
      <c r="V71" s="173"/>
      <c r="W71" s="186">
        <v>31190460.000000004</v>
      </c>
      <c r="X71" s="184">
        <v>0</v>
      </c>
      <c r="Y71" s="172">
        <v>12545859</v>
      </c>
      <c r="Z71" s="172" t="s">
        <v>1284</v>
      </c>
      <c r="AC71" s="177"/>
      <c r="AD71" s="192" t="s">
        <v>1415</v>
      </c>
      <c r="AE71" s="172" t="s">
        <v>1416</v>
      </c>
      <c r="AF71" s="172" t="s">
        <v>176</v>
      </c>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c r="BR71" s="182"/>
      <c r="BS71" s="182"/>
      <c r="BT71" s="182"/>
      <c r="BU71" s="182"/>
      <c r="BV71" s="182"/>
      <c r="BW71" s="182"/>
      <c r="BX71" s="182"/>
      <c r="BY71" s="182"/>
      <c r="BZ71" s="182"/>
      <c r="CA71" s="182"/>
    </row>
    <row r="72" spans="1:79" s="172" customFormat="1">
      <c r="A72" s="242">
        <v>891780111</v>
      </c>
      <c r="B72" s="242" t="s">
        <v>55</v>
      </c>
      <c r="C72" s="172" t="s">
        <v>59</v>
      </c>
      <c r="D72" s="242" t="s">
        <v>61</v>
      </c>
      <c r="E72" s="185" t="s">
        <v>1417</v>
      </c>
      <c r="F72" s="171" t="s">
        <v>62</v>
      </c>
      <c r="G72" s="172" t="s">
        <v>62</v>
      </c>
      <c r="H72" s="185" t="s">
        <v>1281</v>
      </c>
      <c r="I72" s="186">
        <v>21029244</v>
      </c>
      <c r="J72" s="172">
        <v>0</v>
      </c>
      <c r="K72" s="174">
        <v>0</v>
      </c>
      <c r="L72" s="174">
        <v>0</v>
      </c>
      <c r="M72" s="175">
        <f t="shared" si="0"/>
        <v>21029244</v>
      </c>
      <c r="N72" s="187">
        <v>96194334</v>
      </c>
      <c r="O72" s="193" t="s">
        <v>1418</v>
      </c>
      <c r="P72" s="189" t="s">
        <v>1301</v>
      </c>
      <c r="Q72" s="190">
        <v>44964</v>
      </c>
      <c r="R72" s="191">
        <v>44964</v>
      </c>
      <c r="S72" s="191">
        <v>45275</v>
      </c>
      <c r="T72" s="177"/>
      <c r="U72" s="179"/>
      <c r="V72" s="173"/>
      <c r="W72" s="186">
        <v>21029244</v>
      </c>
      <c r="X72" s="184">
        <v>0</v>
      </c>
      <c r="Y72" s="172">
        <v>12545859</v>
      </c>
      <c r="Z72" s="172" t="s">
        <v>1284</v>
      </c>
      <c r="AC72" s="177"/>
      <c r="AD72" s="192" t="s">
        <v>1419</v>
      </c>
      <c r="AE72" s="172" t="s">
        <v>1416</v>
      </c>
      <c r="AF72" s="172" t="s">
        <v>176</v>
      </c>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c r="BR72" s="182"/>
      <c r="BS72" s="182"/>
      <c r="BT72" s="182"/>
      <c r="BU72" s="182"/>
      <c r="BV72" s="182"/>
      <c r="BW72" s="182"/>
      <c r="BX72" s="182"/>
      <c r="BY72" s="182"/>
      <c r="BZ72" s="182"/>
      <c r="CA72" s="182"/>
    </row>
    <row r="73" spans="1:79" s="172" customFormat="1">
      <c r="A73" s="242">
        <v>891780111</v>
      </c>
      <c r="B73" s="242" t="s">
        <v>55</v>
      </c>
      <c r="C73" s="172" t="s">
        <v>59</v>
      </c>
      <c r="D73" s="242" t="s">
        <v>61</v>
      </c>
      <c r="E73" s="185" t="s">
        <v>1420</v>
      </c>
      <c r="F73" s="171" t="s">
        <v>62</v>
      </c>
      <c r="G73" s="172" t="s">
        <v>62</v>
      </c>
      <c r="H73" s="185" t="s">
        <v>1281</v>
      </c>
      <c r="I73" s="186">
        <v>19048225</v>
      </c>
      <c r="J73" s="172">
        <v>0</v>
      </c>
      <c r="K73" s="174">
        <v>0</v>
      </c>
      <c r="L73" s="174">
        <v>0</v>
      </c>
      <c r="M73" s="175">
        <f t="shared" si="0"/>
        <v>19048225</v>
      </c>
      <c r="N73" s="187">
        <v>41250936</v>
      </c>
      <c r="O73" s="193" t="s">
        <v>1421</v>
      </c>
      <c r="P73" s="189" t="s">
        <v>1283</v>
      </c>
      <c r="Q73" s="190">
        <v>44964</v>
      </c>
      <c r="R73" s="191">
        <v>44964</v>
      </c>
      <c r="S73" s="191">
        <v>45275</v>
      </c>
      <c r="T73" s="177"/>
      <c r="U73" s="179"/>
      <c r="V73" s="173"/>
      <c r="W73" s="186">
        <v>19048225</v>
      </c>
      <c r="X73" s="184">
        <v>0</v>
      </c>
      <c r="Y73" s="172">
        <v>12545859</v>
      </c>
      <c r="Z73" s="172" t="s">
        <v>1284</v>
      </c>
      <c r="AC73" s="177"/>
      <c r="AD73" s="192" t="s">
        <v>1422</v>
      </c>
      <c r="AE73" s="172" t="s">
        <v>1416</v>
      </c>
      <c r="AF73" s="172" t="s">
        <v>176</v>
      </c>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2"/>
      <c r="BW73" s="182"/>
      <c r="BX73" s="182"/>
      <c r="BY73" s="182"/>
      <c r="BZ73" s="182"/>
      <c r="CA73" s="182"/>
    </row>
    <row r="74" spans="1:79" s="172" customFormat="1">
      <c r="A74" s="242">
        <v>891780111</v>
      </c>
      <c r="B74" s="242" t="s">
        <v>55</v>
      </c>
      <c r="C74" s="172" t="s">
        <v>59</v>
      </c>
      <c r="D74" s="242" t="s">
        <v>61</v>
      </c>
      <c r="E74" s="185" t="s">
        <v>1423</v>
      </c>
      <c r="F74" s="171" t="s">
        <v>62</v>
      </c>
      <c r="G74" s="172" t="s">
        <v>62</v>
      </c>
      <c r="H74" s="185" t="s">
        <v>1281</v>
      </c>
      <c r="I74" s="186">
        <v>19048225</v>
      </c>
      <c r="J74" s="172">
        <v>0</v>
      </c>
      <c r="K74" s="174">
        <v>0</v>
      </c>
      <c r="L74" s="174">
        <v>0</v>
      </c>
      <c r="M74" s="175">
        <f t="shared" si="0"/>
        <v>19048225</v>
      </c>
      <c r="N74" s="187">
        <v>41057406</v>
      </c>
      <c r="O74" s="193" t="s">
        <v>1424</v>
      </c>
      <c r="P74" s="189" t="s">
        <v>1301</v>
      </c>
      <c r="Q74" s="190">
        <v>44964</v>
      </c>
      <c r="R74" s="191">
        <v>44964</v>
      </c>
      <c r="S74" s="191">
        <v>45275</v>
      </c>
      <c r="T74" s="177"/>
      <c r="U74" s="179"/>
      <c r="V74" s="173"/>
      <c r="W74" s="186">
        <v>19048225</v>
      </c>
      <c r="X74" s="184">
        <v>0</v>
      </c>
      <c r="Y74" s="172">
        <v>12545859</v>
      </c>
      <c r="Z74" s="172" t="s">
        <v>1284</v>
      </c>
      <c r="AC74" s="177"/>
      <c r="AD74" s="192" t="s">
        <v>1425</v>
      </c>
      <c r="AE74" s="172" t="s">
        <v>1416</v>
      </c>
      <c r="AF74" s="172" t="s">
        <v>176</v>
      </c>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row>
    <row r="75" spans="1:79" s="172" customFormat="1">
      <c r="A75" s="242">
        <v>891780111</v>
      </c>
      <c r="B75" s="242" t="s">
        <v>55</v>
      </c>
      <c r="C75" s="172" t="s">
        <v>59</v>
      </c>
      <c r="D75" s="242" t="s">
        <v>61</v>
      </c>
      <c r="E75" s="185" t="s">
        <v>1426</v>
      </c>
      <c r="F75" s="171" t="s">
        <v>62</v>
      </c>
      <c r="G75" s="172" t="s">
        <v>62</v>
      </c>
      <c r="H75" s="185" t="s">
        <v>1281</v>
      </c>
      <c r="I75" s="186">
        <v>21029244</v>
      </c>
      <c r="J75" s="172">
        <v>0</v>
      </c>
      <c r="K75" s="174">
        <v>0</v>
      </c>
      <c r="L75" s="174">
        <v>0</v>
      </c>
      <c r="M75" s="175">
        <f t="shared" si="0"/>
        <v>21029244</v>
      </c>
      <c r="N75" s="187">
        <v>40266404</v>
      </c>
      <c r="O75" s="193" t="s">
        <v>1427</v>
      </c>
      <c r="P75" s="189" t="s">
        <v>1301</v>
      </c>
      <c r="Q75" s="190">
        <v>44964</v>
      </c>
      <c r="R75" s="191">
        <v>44964</v>
      </c>
      <c r="S75" s="191">
        <v>45275</v>
      </c>
      <c r="T75" s="177"/>
      <c r="U75" s="179"/>
      <c r="V75" s="173"/>
      <c r="W75" s="186">
        <v>21029244</v>
      </c>
      <c r="X75" s="184">
        <v>0</v>
      </c>
      <c r="Y75" s="172">
        <v>12545859</v>
      </c>
      <c r="Z75" s="172" t="s">
        <v>1284</v>
      </c>
      <c r="AC75" s="177"/>
      <c r="AD75" s="192" t="s">
        <v>1428</v>
      </c>
      <c r="AE75" s="172" t="s">
        <v>1416</v>
      </c>
      <c r="AF75" s="172" t="s">
        <v>176</v>
      </c>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c r="BW75" s="182"/>
      <c r="BX75" s="182"/>
      <c r="BY75" s="182"/>
      <c r="BZ75" s="182"/>
      <c r="CA75" s="182"/>
    </row>
    <row r="76" spans="1:79" s="172" customFormat="1">
      <c r="A76" s="242">
        <v>891780111</v>
      </c>
      <c r="B76" s="242" t="s">
        <v>55</v>
      </c>
      <c r="C76" s="172" t="s">
        <v>59</v>
      </c>
      <c r="D76" s="242" t="s">
        <v>61</v>
      </c>
      <c r="E76" s="185" t="s">
        <v>1429</v>
      </c>
      <c r="F76" s="171" t="s">
        <v>62</v>
      </c>
      <c r="G76" s="172" t="s">
        <v>62</v>
      </c>
      <c r="H76" s="185" t="s">
        <v>1281</v>
      </c>
      <c r="I76" s="186">
        <v>19048225</v>
      </c>
      <c r="J76" s="172">
        <v>0</v>
      </c>
      <c r="K76" s="174">
        <v>0</v>
      </c>
      <c r="L76" s="174">
        <v>0</v>
      </c>
      <c r="M76" s="175">
        <f t="shared" si="0"/>
        <v>19048225</v>
      </c>
      <c r="N76" s="195">
        <v>1006788367</v>
      </c>
      <c r="O76" s="193" t="s">
        <v>1430</v>
      </c>
      <c r="P76" s="189" t="s">
        <v>1283</v>
      </c>
      <c r="Q76" s="190">
        <v>44964</v>
      </c>
      <c r="R76" s="191">
        <v>44964</v>
      </c>
      <c r="S76" s="191">
        <v>45275</v>
      </c>
      <c r="T76" s="177"/>
      <c r="U76" s="179"/>
      <c r="V76" s="173"/>
      <c r="W76" s="186">
        <v>19048225</v>
      </c>
      <c r="X76" s="184">
        <v>0</v>
      </c>
      <c r="Y76" s="172">
        <v>12545859</v>
      </c>
      <c r="Z76" s="172" t="s">
        <v>1284</v>
      </c>
      <c r="AC76" s="177"/>
      <c r="AD76" s="192" t="s">
        <v>1431</v>
      </c>
      <c r="AE76" s="172" t="s">
        <v>1416</v>
      </c>
      <c r="AF76" s="172" t="s">
        <v>176</v>
      </c>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c r="BW76" s="182"/>
      <c r="BX76" s="182"/>
      <c r="BY76" s="182"/>
      <c r="BZ76" s="182"/>
      <c r="CA76" s="182"/>
    </row>
    <row r="77" spans="1:79" s="172" customFormat="1">
      <c r="A77" s="242">
        <v>891780111</v>
      </c>
      <c r="B77" s="242" t="s">
        <v>55</v>
      </c>
      <c r="C77" s="172" t="s">
        <v>59</v>
      </c>
      <c r="D77" s="242" t="s">
        <v>61</v>
      </c>
      <c r="E77" s="185" t="s">
        <v>1432</v>
      </c>
      <c r="F77" s="171" t="s">
        <v>62</v>
      </c>
      <c r="G77" s="172" t="s">
        <v>62</v>
      </c>
      <c r="H77" s="185" t="s">
        <v>1281</v>
      </c>
      <c r="I77" s="186">
        <v>19048225</v>
      </c>
      <c r="J77" s="172">
        <v>0</v>
      </c>
      <c r="K77" s="174">
        <v>0</v>
      </c>
      <c r="L77" s="174">
        <v>0</v>
      </c>
      <c r="M77" s="175">
        <f t="shared" si="0"/>
        <v>19048225</v>
      </c>
      <c r="N77" s="187">
        <v>1006499323</v>
      </c>
      <c r="O77" s="193" t="s">
        <v>1433</v>
      </c>
      <c r="P77" s="189" t="s">
        <v>1283</v>
      </c>
      <c r="Q77" s="190">
        <v>44964</v>
      </c>
      <c r="R77" s="191">
        <v>44964</v>
      </c>
      <c r="S77" s="191">
        <v>45275</v>
      </c>
      <c r="T77" s="177"/>
      <c r="U77" s="179"/>
      <c r="V77" s="173"/>
      <c r="W77" s="186">
        <v>19048225</v>
      </c>
      <c r="X77" s="184">
        <v>0</v>
      </c>
      <c r="Y77" s="172">
        <v>12545859</v>
      </c>
      <c r="Z77" s="172" t="s">
        <v>1284</v>
      </c>
      <c r="AC77" s="177"/>
      <c r="AD77" s="192" t="s">
        <v>1434</v>
      </c>
      <c r="AE77" s="172" t="s">
        <v>1416</v>
      </c>
      <c r="AF77" s="172" t="s">
        <v>176</v>
      </c>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82"/>
      <c r="BF77" s="182"/>
      <c r="BG77" s="182"/>
      <c r="BH77" s="182"/>
      <c r="BI77" s="182"/>
      <c r="BJ77" s="182"/>
      <c r="BK77" s="182"/>
      <c r="BL77" s="182"/>
      <c r="BM77" s="182"/>
      <c r="BN77" s="182"/>
      <c r="BO77" s="182"/>
      <c r="BP77" s="182"/>
      <c r="BQ77" s="182"/>
      <c r="BR77" s="182"/>
      <c r="BS77" s="182"/>
      <c r="BT77" s="182"/>
      <c r="BU77" s="182"/>
      <c r="BV77" s="182"/>
      <c r="BW77" s="182"/>
      <c r="BX77" s="182"/>
      <c r="BY77" s="182"/>
      <c r="BZ77" s="182"/>
      <c r="CA77" s="182"/>
    </row>
    <row r="78" spans="1:79" s="172" customFormat="1">
      <c r="A78" s="242">
        <v>891780111</v>
      </c>
      <c r="B78" s="242" t="s">
        <v>55</v>
      </c>
      <c r="C78" s="172" t="s">
        <v>59</v>
      </c>
      <c r="D78" s="242" t="s">
        <v>61</v>
      </c>
      <c r="E78" s="185" t="s">
        <v>1435</v>
      </c>
      <c r="F78" s="171" t="s">
        <v>62</v>
      </c>
      <c r="G78" s="172" t="s">
        <v>62</v>
      </c>
      <c r="H78" s="185" t="s">
        <v>1281</v>
      </c>
      <c r="I78" s="186">
        <v>19425415</v>
      </c>
      <c r="J78" s="172">
        <v>0</v>
      </c>
      <c r="K78" s="174">
        <v>0</v>
      </c>
      <c r="L78" s="174">
        <v>0</v>
      </c>
      <c r="M78" s="175">
        <f t="shared" si="0"/>
        <v>19425415</v>
      </c>
      <c r="N78" s="187">
        <v>1125473051</v>
      </c>
      <c r="O78" s="193" t="s">
        <v>1436</v>
      </c>
      <c r="P78" s="189" t="s">
        <v>1301</v>
      </c>
      <c r="Q78" s="190">
        <v>44964</v>
      </c>
      <c r="R78" s="191">
        <v>44964</v>
      </c>
      <c r="S78" s="191">
        <v>45275</v>
      </c>
      <c r="T78" s="177"/>
      <c r="U78" s="179"/>
      <c r="V78" s="173"/>
      <c r="W78" s="186">
        <v>19425415</v>
      </c>
      <c r="X78" s="184">
        <v>0</v>
      </c>
      <c r="Y78" s="172">
        <v>12545859</v>
      </c>
      <c r="Z78" s="172" t="s">
        <v>1284</v>
      </c>
      <c r="AC78" s="177"/>
      <c r="AD78" s="192" t="s">
        <v>1437</v>
      </c>
      <c r="AE78" s="172" t="s">
        <v>1416</v>
      </c>
      <c r="AF78" s="172" t="s">
        <v>176</v>
      </c>
      <c r="AG78" s="182"/>
      <c r="AH78" s="182"/>
      <c r="AI78" s="182"/>
      <c r="AJ78" s="182"/>
      <c r="AK78" s="182"/>
      <c r="AL78" s="182"/>
      <c r="AM78" s="182"/>
      <c r="AN78" s="182"/>
      <c r="AO78" s="182"/>
      <c r="AP78" s="182"/>
      <c r="AQ78" s="182"/>
      <c r="AR78" s="182"/>
      <c r="AS78" s="182"/>
      <c r="AT78" s="182"/>
      <c r="AU78" s="182"/>
      <c r="AV78" s="182"/>
      <c r="AW78" s="182"/>
      <c r="AX78" s="182"/>
      <c r="AY78" s="182"/>
      <c r="AZ78" s="182"/>
      <c r="BA78" s="182"/>
      <c r="BB78" s="182"/>
      <c r="BC78" s="182"/>
      <c r="BD78" s="182"/>
      <c r="BE78" s="182"/>
      <c r="BF78" s="182"/>
      <c r="BG78" s="182"/>
      <c r="BH78" s="182"/>
      <c r="BI78" s="182"/>
      <c r="BJ78" s="182"/>
      <c r="BK78" s="182"/>
      <c r="BL78" s="182"/>
      <c r="BM78" s="182"/>
      <c r="BN78" s="182"/>
      <c r="BO78" s="182"/>
      <c r="BP78" s="182"/>
      <c r="BQ78" s="182"/>
      <c r="BR78" s="182"/>
      <c r="BS78" s="182"/>
      <c r="BT78" s="182"/>
      <c r="BU78" s="182"/>
      <c r="BV78" s="182"/>
      <c r="BW78" s="182"/>
      <c r="BX78" s="182"/>
      <c r="BY78" s="182"/>
      <c r="BZ78" s="182"/>
      <c r="CA78" s="182"/>
    </row>
    <row r="79" spans="1:79" s="172" customFormat="1">
      <c r="A79" s="242">
        <v>891780111</v>
      </c>
      <c r="B79" s="242" t="s">
        <v>55</v>
      </c>
      <c r="C79" s="172" t="s">
        <v>59</v>
      </c>
      <c r="D79" s="242" t="s">
        <v>61</v>
      </c>
      <c r="E79" s="185" t="s">
        <v>1438</v>
      </c>
      <c r="F79" s="171" t="s">
        <v>62</v>
      </c>
      <c r="G79" s="172" t="s">
        <v>62</v>
      </c>
      <c r="H79" s="185" t="s">
        <v>1281</v>
      </c>
      <c r="I79" s="186">
        <v>19425415</v>
      </c>
      <c r="J79" s="172">
        <v>0</v>
      </c>
      <c r="K79" s="174">
        <v>0</v>
      </c>
      <c r="L79" s="174">
        <v>0</v>
      </c>
      <c r="M79" s="175">
        <f t="shared" si="0"/>
        <v>19425415</v>
      </c>
      <c r="N79" s="187">
        <v>1122725940</v>
      </c>
      <c r="O79" s="193" t="s">
        <v>1439</v>
      </c>
      <c r="P79" s="189" t="s">
        <v>1301</v>
      </c>
      <c r="Q79" s="190">
        <v>44964</v>
      </c>
      <c r="R79" s="191">
        <v>44964</v>
      </c>
      <c r="S79" s="191">
        <v>45275</v>
      </c>
      <c r="T79" s="177"/>
      <c r="U79" s="179"/>
      <c r="V79" s="173"/>
      <c r="W79" s="186">
        <v>19425415</v>
      </c>
      <c r="X79" s="184">
        <v>0</v>
      </c>
      <c r="Y79" s="172">
        <v>12545859</v>
      </c>
      <c r="Z79" s="172" t="s">
        <v>1284</v>
      </c>
      <c r="AC79" s="177"/>
      <c r="AD79" s="192" t="s">
        <v>1440</v>
      </c>
      <c r="AE79" s="172" t="s">
        <v>1416</v>
      </c>
      <c r="AF79" s="172" t="s">
        <v>176</v>
      </c>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row>
    <row r="80" spans="1:79" s="172" customFormat="1">
      <c r="A80" s="242">
        <v>891780111</v>
      </c>
      <c r="B80" s="242" t="s">
        <v>55</v>
      </c>
      <c r="C80" s="172" t="s">
        <v>59</v>
      </c>
      <c r="D80" s="242" t="s">
        <v>61</v>
      </c>
      <c r="E80" s="185" t="s">
        <v>1441</v>
      </c>
      <c r="F80" s="171" t="s">
        <v>62</v>
      </c>
      <c r="G80" s="172" t="s">
        <v>62</v>
      </c>
      <c r="H80" s="185" t="s">
        <v>1281</v>
      </c>
      <c r="I80" s="186">
        <v>17095630</v>
      </c>
      <c r="J80" s="172">
        <v>0</v>
      </c>
      <c r="K80" s="174">
        <v>0</v>
      </c>
      <c r="L80" s="174">
        <v>0</v>
      </c>
      <c r="M80" s="175">
        <f t="shared" si="0"/>
        <v>17095630</v>
      </c>
      <c r="N80" s="187">
        <v>1051662444</v>
      </c>
      <c r="O80" s="188" t="s">
        <v>1442</v>
      </c>
      <c r="P80" s="185" t="s">
        <v>1443</v>
      </c>
      <c r="Q80" s="190">
        <v>44964</v>
      </c>
      <c r="R80" s="191">
        <v>44964</v>
      </c>
      <c r="S80" s="191">
        <v>45275</v>
      </c>
      <c r="T80" s="177"/>
      <c r="U80" s="179"/>
      <c r="V80" s="173"/>
      <c r="W80" s="186">
        <v>17095630</v>
      </c>
      <c r="X80" s="184">
        <v>0</v>
      </c>
      <c r="Y80" s="172">
        <v>12545859</v>
      </c>
      <c r="Z80" s="172" t="s">
        <v>1284</v>
      </c>
      <c r="AC80" s="177"/>
      <c r="AD80" s="192" t="s">
        <v>1444</v>
      </c>
      <c r="AE80" s="172" t="s">
        <v>1416</v>
      </c>
      <c r="AF80" s="172" t="s">
        <v>176</v>
      </c>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2"/>
      <c r="BR80" s="182"/>
      <c r="BS80" s="182"/>
      <c r="BT80" s="182"/>
      <c r="BU80" s="182"/>
      <c r="BV80" s="182"/>
      <c r="BW80" s="182"/>
      <c r="BX80" s="182"/>
      <c r="BY80" s="182"/>
      <c r="BZ80" s="182"/>
      <c r="CA80" s="182"/>
    </row>
    <row r="81" spans="1:79" s="172" customFormat="1">
      <c r="A81" s="242">
        <v>891780111</v>
      </c>
      <c r="B81" s="242" t="s">
        <v>55</v>
      </c>
      <c r="C81" s="172" t="s">
        <v>59</v>
      </c>
      <c r="D81" s="242" t="s">
        <v>61</v>
      </c>
      <c r="E81" s="185" t="s">
        <v>1445</v>
      </c>
      <c r="F81" s="171" t="s">
        <v>62</v>
      </c>
      <c r="G81" s="172" t="s">
        <v>62</v>
      </c>
      <c r="H81" s="185" t="s">
        <v>1281</v>
      </c>
      <c r="I81" s="186">
        <v>19048225</v>
      </c>
      <c r="J81" s="172">
        <v>0</v>
      </c>
      <c r="K81" s="174">
        <v>0</v>
      </c>
      <c r="L81" s="174">
        <v>0</v>
      </c>
      <c r="M81" s="175">
        <f t="shared" si="0"/>
        <v>19048225</v>
      </c>
      <c r="N81" s="187">
        <v>1052995192</v>
      </c>
      <c r="O81" s="185" t="s">
        <v>1446</v>
      </c>
      <c r="P81" s="185" t="s">
        <v>1283</v>
      </c>
      <c r="Q81" s="190">
        <v>44964</v>
      </c>
      <c r="R81" s="191">
        <v>44964</v>
      </c>
      <c r="S81" s="191">
        <v>45275</v>
      </c>
      <c r="T81" s="177"/>
      <c r="U81" s="179"/>
      <c r="V81" s="173"/>
      <c r="W81" s="186">
        <v>19048225</v>
      </c>
      <c r="X81" s="184">
        <v>0</v>
      </c>
      <c r="Y81" s="172">
        <v>12545859</v>
      </c>
      <c r="Z81" s="172" t="s">
        <v>1284</v>
      </c>
      <c r="AC81" s="177"/>
      <c r="AD81" s="192" t="s">
        <v>1447</v>
      </c>
      <c r="AE81" s="172" t="s">
        <v>1416</v>
      </c>
      <c r="AF81" s="172" t="s">
        <v>176</v>
      </c>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2"/>
      <c r="BR81" s="182"/>
      <c r="BS81" s="182"/>
      <c r="BT81" s="182"/>
      <c r="BU81" s="182"/>
      <c r="BV81" s="182"/>
      <c r="BW81" s="182"/>
      <c r="BX81" s="182"/>
      <c r="BY81" s="182"/>
      <c r="BZ81" s="182"/>
      <c r="CA81" s="182"/>
    </row>
    <row r="82" spans="1:79" s="172" customFormat="1">
      <c r="A82" s="242">
        <v>891780111</v>
      </c>
      <c r="B82" s="242" t="s">
        <v>55</v>
      </c>
      <c r="C82" s="172" t="s">
        <v>59</v>
      </c>
      <c r="D82" s="242" t="s">
        <v>61</v>
      </c>
      <c r="E82" s="185" t="s">
        <v>1448</v>
      </c>
      <c r="F82" s="171" t="s">
        <v>62</v>
      </c>
      <c r="G82" s="172" t="s">
        <v>62</v>
      </c>
      <c r="H82" s="185" t="s">
        <v>1347</v>
      </c>
      <c r="I82" s="186">
        <v>19048225</v>
      </c>
      <c r="J82" s="172">
        <v>0</v>
      </c>
      <c r="K82" s="174">
        <v>0</v>
      </c>
      <c r="L82" s="174">
        <v>0</v>
      </c>
      <c r="M82" s="175">
        <f t="shared" si="0"/>
        <v>19048225</v>
      </c>
      <c r="N82" s="187">
        <v>1003721980</v>
      </c>
      <c r="O82" s="185" t="s">
        <v>1449</v>
      </c>
      <c r="P82" s="185" t="s">
        <v>1283</v>
      </c>
      <c r="Q82" s="190">
        <v>44964</v>
      </c>
      <c r="R82" s="191">
        <v>44964</v>
      </c>
      <c r="S82" s="191">
        <v>45275</v>
      </c>
      <c r="T82" s="177"/>
      <c r="U82" s="179"/>
      <c r="V82" s="173"/>
      <c r="W82" s="186">
        <v>19048225</v>
      </c>
      <c r="X82" s="184">
        <v>0</v>
      </c>
      <c r="Y82" s="172">
        <v>12545859</v>
      </c>
      <c r="Z82" s="172" t="s">
        <v>1284</v>
      </c>
      <c r="AC82" s="177"/>
      <c r="AD82" s="196" t="s">
        <v>1450</v>
      </c>
      <c r="AE82" s="172" t="s">
        <v>1416</v>
      </c>
      <c r="AF82" s="172" t="s">
        <v>176</v>
      </c>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182"/>
      <c r="BZ82" s="182"/>
      <c r="CA82" s="182"/>
    </row>
    <row r="83" spans="1:79" s="172" customFormat="1">
      <c r="A83" s="242">
        <v>891780111</v>
      </c>
      <c r="B83" s="242" t="s">
        <v>55</v>
      </c>
      <c r="C83" s="172" t="s">
        <v>59</v>
      </c>
      <c r="D83" s="242" t="s">
        <v>61</v>
      </c>
      <c r="E83" s="185" t="s">
        <v>1451</v>
      </c>
      <c r="F83" s="171" t="s">
        <v>62</v>
      </c>
      <c r="G83" s="172" t="s">
        <v>62</v>
      </c>
      <c r="H83" s="185" t="s">
        <v>1281</v>
      </c>
      <c r="I83" s="186">
        <v>19425427</v>
      </c>
      <c r="J83" s="172">
        <v>0</v>
      </c>
      <c r="K83" s="174">
        <v>0</v>
      </c>
      <c r="L83" s="174">
        <v>0</v>
      </c>
      <c r="M83" s="175">
        <f t="shared" si="0"/>
        <v>19425427</v>
      </c>
      <c r="N83" s="187">
        <v>53176437</v>
      </c>
      <c r="O83" s="185" t="s">
        <v>1452</v>
      </c>
      <c r="P83" s="185" t="s">
        <v>1301</v>
      </c>
      <c r="Q83" s="190">
        <v>44964</v>
      </c>
      <c r="R83" s="191">
        <v>44964</v>
      </c>
      <c r="S83" s="191">
        <v>45275</v>
      </c>
      <c r="T83" s="177"/>
      <c r="U83" s="179"/>
      <c r="V83" s="173"/>
      <c r="W83" s="186">
        <v>19425427</v>
      </c>
      <c r="X83" s="184">
        <v>0</v>
      </c>
      <c r="Y83" s="172">
        <v>12545859</v>
      </c>
      <c r="Z83" s="172" t="s">
        <v>1284</v>
      </c>
      <c r="AC83" s="177"/>
      <c r="AD83" s="192" t="s">
        <v>1453</v>
      </c>
      <c r="AE83" s="172" t="s">
        <v>1416</v>
      </c>
      <c r="AF83" s="172" t="s">
        <v>176</v>
      </c>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2"/>
      <c r="BR83" s="182"/>
      <c r="BS83" s="182"/>
      <c r="BT83" s="182"/>
      <c r="BU83" s="182"/>
      <c r="BV83" s="182"/>
      <c r="BW83" s="182"/>
      <c r="BX83" s="182"/>
      <c r="BY83" s="182"/>
      <c r="BZ83" s="182"/>
      <c r="CA83" s="182"/>
    </row>
    <row r="84" spans="1:79" s="172" customFormat="1">
      <c r="A84" s="242">
        <v>891780111</v>
      </c>
      <c r="B84" s="242" t="s">
        <v>55</v>
      </c>
      <c r="C84" s="172" t="s">
        <v>59</v>
      </c>
      <c r="D84" s="242" t="s">
        <v>61</v>
      </c>
      <c r="E84" s="185" t="s">
        <v>1454</v>
      </c>
      <c r="F84" s="171" t="s">
        <v>62</v>
      </c>
      <c r="G84" s="172" t="s">
        <v>62</v>
      </c>
      <c r="H84" s="185" t="s">
        <v>1281</v>
      </c>
      <c r="I84" s="186">
        <v>19048225</v>
      </c>
      <c r="J84" s="172">
        <v>0</v>
      </c>
      <c r="K84" s="174">
        <v>0</v>
      </c>
      <c r="L84" s="174">
        <v>0</v>
      </c>
      <c r="M84" s="175">
        <f t="shared" si="0"/>
        <v>19048225</v>
      </c>
      <c r="N84" s="187">
        <v>45770098</v>
      </c>
      <c r="O84" s="185" t="s">
        <v>1455</v>
      </c>
      <c r="P84" s="185" t="s">
        <v>1283</v>
      </c>
      <c r="Q84" s="190">
        <v>44964</v>
      </c>
      <c r="R84" s="191">
        <v>44964</v>
      </c>
      <c r="S84" s="191">
        <v>45275</v>
      </c>
      <c r="T84" s="177"/>
      <c r="U84" s="179"/>
      <c r="V84" s="173"/>
      <c r="W84" s="186">
        <v>19048225</v>
      </c>
      <c r="X84" s="184">
        <v>0</v>
      </c>
      <c r="Y84" s="172">
        <v>12545859</v>
      </c>
      <c r="Z84" s="172" t="s">
        <v>1284</v>
      </c>
      <c r="AC84" s="177"/>
      <c r="AD84" s="192" t="s">
        <v>1456</v>
      </c>
      <c r="AE84" s="172" t="s">
        <v>1416</v>
      </c>
      <c r="AF84" s="172" t="s">
        <v>176</v>
      </c>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2"/>
      <c r="BR84" s="182"/>
      <c r="BS84" s="182"/>
      <c r="BT84" s="182"/>
      <c r="BU84" s="182"/>
      <c r="BV84" s="182"/>
      <c r="BW84" s="182"/>
      <c r="BX84" s="182"/>
      <c r="BY84" s="182"/>
      <c r="BZ84" s="182"/>
      <c r="CA84" s="182"/>
    </row>
    <row r="85" spans="1:79" s="172" customFormat="1">
      <c r="A85" s="242">
        <v>891780111</v>
      </c>
      <c r="B85" s="242" t="s">
        <v>55</v>
      </c>
      <c r="C85" s="172" t="s">
        <v>59</v>
      </c>
      <c r="D85" s="242" t="s">
        <v>61</v>
      </c>
      <c r="E85" s="185" t="s">
        <v>1457</v>
      </c>
      <c r="F85" s="171" t="s">
        <v>62</v>
      </c>
      <c r="G85" s="172" t="s">
        <v>62</v>
      </c>
      <c r="H85" s="185" t="s">
        <v>1281</v>
      </c>
      <c r="I85" s="186">
        <v>19048225</v>
      </c>
      <c r="J85" s="172">
        <v>0</v>
      </c>
      <c r="K85" s="174">
        <v>0</v>
      </c>
      <c r="L85" s="174">
        <v>0</v>
      </c>
      <c r="M85" s="175">
        <f t="shared" si="0"/>
        <v>19048225</v>
      </c>
      <c r="N85" s="187">
        <v>1042004348</v>
      </c>
      <c r="O85" s="185" t="s">
        <v>1458</v>
      </c>
      <c r="P85" s="185" t="s">
        <v>1283</v>
      </c>
      <c r="Q85" s="190">
        <v>44964</v>
      </c>
      <c r="R85" s="191">
        <v>44964</v>
      </c>
      <c r="S85" s="191">
        <v>45275</v>
      </c>
      <c r="T85" s="177"/>
      <c r="U85" s="179"/>
      <c r="V85" s="173"/>
      <c r="W85" s="186">
        <v>19048225</v>
      </c>
      <c r="X85" s="184">
        <v>0</v>
      </c>
      <c r="Y85" s="172">
        <v>12545859</v>
      </c>
      <c r="Z85" s="172" t="s">
        <v>1284</v>
      </c>
      <c r="AC85" s="177"/>
      <c r="AD85" s="192" t="s">
        <v>1459</v>
      </c>
      <c r="AE85" s="172" t="s">
        <v>1416</v>
      </c>
      <c r="AF85" s="172" t="s">
        <v>176</v>
      </c>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row>
    <row r="86" spans="1:79" s="172" customFormat="1">
      <c r="A86" s="242">
        <v>891780111</v>
      </c>
      <c r="B86" s="242" t="s">
        <v>55</v>
      </c>
      <c r="C86" s="172" t="s">
        <v>59</v>
      </c>
      <c r="D86" s="242" t="s">
        <v>61</v>
      </c>
      <c r="E86" s="185" t="s">
        <v>1460</v>
      </c>
      <c r="F86" s="171" t="s">
        <v>62</v>
      </c>
      <c r="G86" s="172" t="s">
        <v>62</v>
      </c>
      <c r="H86" s="185" t="s">
        <v>1281</v>
      </c>
      <c r="I86" s="186">
        <v>19048225</v>
      </c>
      <c r="J86" s="172">
        <v>0</v>
      </c>
      <c r="K86" s="174">
        <v>0</v>
      </c>
      <c r="L86" s="174">
        <v>0</v>
      </c>
      <c r="M86" s="175">
        <f t="shared" si="0"/>
        <v>19048225</v>
      </c>
      <c r="N86" s="187">
        <v>1193529136</v>
      </c>
      <c r="O86" s="185" t="s">
        <v>1461</v>
      </c>
      <c r="P86" s="185" t="s">
        <v>1283</v>
      </c>
      <c r="Q86" s="190">
        <v>44964</v>
      </c>
      <c r="R86" s="191">
        <v>44964</v>
      </c>
      <c r="S86" s="191">
        <v>45275</v>
      </c>
      <c r="T86" s="177"/>
      <c r="U86" s="179"/>
      <c r="V86" s="173"/>
      <c r="W86" s="186">
        <v>19048225</v>
      </c>
      <c r="X86" s="184">
        <v>0</v>
      </c>
      <c r="Y86" s="172">
        <v>12545859</v>
      </c>
      <c r="Z86" s="172" t="s">
        <v>1284</v>
      </c>
      <c r="AC86" s="177"/>
      <c r="AD86" s="192" t="s">
        <v>1462</v>
      </c>
      <c r="AE86" s="172" t="s">
        <v>1416</v>
      </c>
      <c r="AF86" s="172" t="s">
        <v>176</v>
      </c>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c r="BR86" s="182"/>
      <c r="BS86" s="182"/>
      <c r="BT86" s="182"/>
      <c r="BU86" s="182"/>
      <c r="BV86" s="182"/>
      <c r="BW86" s="182"/>
      <c r="BX86" s="182"/>
      <c r="BY86" s="182"/>
      <c r="BZ86" s="182"/>
      <c r="CA86" s="182"/>
    </row>
    <row r="87" spans="1:79" s="172" customFormat="1">
      <c r="A87" s="242">
        <v>891780111</v>
      </c>
      <c r="B87" s="242" t="s">
        <v>55</v>
      </c>
      <c r="C87" s="172" t="s">
        <v>59</v>
      </c>
      <c r="D87" s="242" t="s">
        <v>61</v>
      </c>
      <c r="E87" s="185" t="s">
        <v>1463</v>
      </c>
      <c r="F87" s="171" t="s">
        <v>62</v>
      </c>
      <c r="G87" s="172" t="s">
        <v>62</v>
      </c>
      <c r="H87" s="185" t="s">
        <v>1281</v>
      </c>
      <c r="I87" s="186">
        <v>17143399</v>
      </c>
      <c r="J87" s="172">
        <v>0</v>
      </c>
      <c r="K87" s="174">
        <v>0</v>
      </c>
      <c r="L87" s="174">
        <v>0</v>
      </c>
      <c r="M87" s="175">
        <f t="shared" si="0"/>
        <v>17143399</v>
      </c>
      <c r="N87" s="187">
        <v>1051739807</v>
      </c>
      <c r="O87" s="185" t="s">
        <v>1464</v>
      </c>
      <c r="P87" s="185" t="s">
        <v>1443</v>
      </c>
      <c r="Q87" s="190">
        <v>44964</v>
      </c>
      <c r="R87" s="191">
        <v>44964</v>
      </c>
      <c r="S87" s="191">
        <v>45275</v>
      </c>
      <c r="T87" s="177"/>
      <c r="U87" s="179"/>
      <c r="V87" s="173"/>
      <c r="W87" s="186">
        <v>17143399</v>
      </c>
      <c r="X87" s="184">
        <v>0</v>
      </c>
      <c r="Y87" s="172">
        <v>12545859</v>
      </c>
      <c r="Z87" s="172" t="s">
        <v>1284</v>
      </c>
      <c r="AC87" s="177"/>
      <c r="AD87" s="192" t="s">
        <v>1465</v>
      </c>
      <c r="AE87" s="172" t="s">
        <v>1416</v>
      </c>
      <c r="AF87" s="172" t="s">
        <v>176</v>
      </c>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2"/>
      <c r="BX87" s="182"/>
      <c r="BY87" s="182"/>
      <c r="BZ87" s="182"/>
      <c r="CA87" s="182"/>
    </row>
    <row r="88" spans="1:79" s="172" customFormat="1">
      <c r="A88" s="242">
        <v>891780111</v>
      </c>
      <c r="B88" s="242" t="s">
        <v>55</v>
      </c>
      <c r="C88" s="172" t="s">
        <v>59</v>
      </c>
      <c r="D88" s="242" t="s">
        <v>61</v>
      </c>
      <c r="E88" s="185" t="s">
        <v>1466</v>
      </c>
      <c r="F88" s="171" t="s">
        <v>62</v>
      </c>
      <c r="G88" s="172" t="s">
        <v>62</v>
      </c>
      <c r="H88" s="185" t="s">
        <v>1281</v>
      </c>
      <c r="I88" s="186">
        <v>19425415</v>
      </c>
      <c r="J88" s="172">
        <v>0</v>
      </c>
      <c r="K88" s="174">
        <v>0</v>
      </c>
      <c r="L88" s="174">
        <v>0</v>
      </c>
      <c r="M88" s="175">
        <f t="shared" si="0"/>
        <v>19425415</v>
      </c>
      <c r="N88" s="187">
        <v>71218110</v>
      </c>
      <c r="O88" s="185" t="s">
        <v>1467</v>
      </c>
      <c r="P88" s="185" t="s">
        <v>1283</v>
      </c>
      <c r="Q88" s="190">
        <v>44964</v>
      </c>
      <c r="R88" s="191">
        <v>44964</v>
      </c>
      <c r="S88" s="191">
        <v>45275</v>
      </c>
      <c r="T88" s="177"/>
      <c r="U88" s="179"/>
      <c r="V88" s="173"/>
      <c r="W88" s="186">
        <v>19425415</v>
      </c>
      <c r="X88" s="184">
        <v>0</v>
      </c>
      <c r="Y88" s="172">
        <v>12545859</v>
      </c>
      <c r="Z88" s="172" t="s">
        <v>1284</v>
      </c>
      <c r="AC88" s="177"/>
      <c r="AD88" s="192" t="s">
        <v>1468</v>
      </c>
      <c r="AE88" s="172" t="s">
        <v>1416</v>
      </c>
      <c r="AF88" s="172" t="s">
        <v>176</v>
      </c>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2"/>
    </row>
    <row r="89" spans="1:79" s="172" customFormat="1">
      <c r="A89" s="242">
        <v>891780111</v>
      </c>
      <c r="B89" s="242" t="s">
        <v>55</v>
      </c>
      <c r="C89" s="172" t="s">
        <v>59</v>
      </c>
      <c r="D89" s="242" t="s">
        <v>61</v>
      </c>
      <c r="E89" s="185" t="s">
        <v>1469</v>
      </c>
      <c r="F89" s="171" t="s">
        <v>62</v>
      </c>
      <c r="G89" s="172" t="s">
        <v>62</v>
      </c>
      <c r="H89" s="185" t="s">
        <v>1281</v>
      </c>
      <c r="I89" s="186">
        <v>20821033</v>
      </c>
      <c r="J89" s="172">
        <v>0</v>
      </c>
      <c r="K89" s="174">
        <v>0</v>
      </c>
      <c r="L89" s="174">
        <v>0</v>
      </c>
      <c r="M89" s="175">
        <f t="shared" si="0"/>
        <v>20821033</v>
      </c>
      <c r="N89" s="187">
        <v>92257950</v>
      </c>
      <c r="O89" s="185" t="s">
        <v>1470</v>
      </c>
      <c r="P89" s="185" t="s">
        <v>1301</v>
      </c>
      <c r="Q89" s="190">
        <v>44964</v>
      </c>
      <c r="R89" s="191">
        <v>44964</v>
      </c>
      <c r="S89" s="191">
        <v>45275</v>
      </c>
      <c r="T89" s="177"/>
      <c r="U89" s="179"/>
      <c r="V89" s="173"/>
      <c r="W89" s="186">
        <v>20821033</v>
      </c>
      <c r="X89" s="184">
        <v>0</v>
      </c>
      <c r="Y89" s="172">
        <v>12545859</v>
      </c>
      <c r="Z89" s="172" t="s">
        <v>1284</v>
      </c>
      <c r="AC89" s="177"/>
      <c r="AD89" s="192" t="s">
        <v>1471</v>
      </c>
      <c r="AE89" s="172" t="s">
        <v>1416</v>
      </c>
      <c r="AF89" s="172" t="s">
        <v>176</v>
      </c>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2"/>
      <c r="BR89" s="182"/>
      <c r="BS89" s="182"/>
      <c r="BT89" s="182"/>
      <c r="BU89" s="182"/>
      <c r="BV89" s="182"/>
      <c r="BW89" s="182"/>
      <c r="BX89" s="182"/>
      <c r="BY89" s="182"/>
      <c r="BZ89" s="182"/>
      <c r="CA89" s="182"/>
    </row>
    <row r="90" spans="1:79" s="172" customFormat="1">
      <c r="A90" s="242">
        <v>891780111</v>
      </c>
      <c r="B90" s="242" t="s">
        <v>55</v>
      </c>
      <c r="C90" s="172" t="s">
        <v>59</v>
      </c>
      <c r="D90" s="242" t="s">
        <v>61</v>
      </c>
      <c r="E90" s="185" t="s">
        <v>1472</v>
      </c>
      <c r="F90" s="171" t="s">
        <v>62</v>
      </c>
      <c r="G90" s="172" t="s">
        <v>62</v>
      </c>
      <c r="H90" s="185" t="s">
        <v>1347</v>
      </c>
      <c r="I90" s="186">
        <v>20821033</v>
      </c>
      <c r="J90" s="172">
        <v>0</v>
      </c>
      <c r="K90" s="174">
        <v>0</v>
      </c>
      <c r="L90" s="174">
        <v>0</v>
      </c>
      <c r="M90" s="175">
        <f t="shared" si="0"/>
        <v>20821033</v>
      </c>
      <c r="N90" s="187">
        <v>98599167</v>
      </c>
      <c r="O90" s="185" t="s">
        <v>1473</v>
      </c>
      <c r="P90" s="185" t="s">
        <v>1301</v>
      </c>
      <c r="Q90" s="190">
        <v>44964</v>
      </c>
      <c r="R90" s="191">
        <v>44964</v>
      </c>
      <c r="S90" s="191">
        <v>45275</v>
      </c>
      <c r="T90" s="177"/>
      <c r="U90" s="179"/>
      <c r="V90" s="173"/>
      <c r="W90" s="186">
        <v>20821033</v>
      </c>
      <c r="X90" s="184">
        <v>0</v>
      </c>
      <c r="Y90" s="172">
        <v>12545859</v>
      </c>
      <c r="Z90" s="172" t="s">
        <v>1284</v>
      </c>
      <c r="AC90" s="177"/>
      <c r="AD90" s="192" t="s">
        <v>1474</v>
      </c>
      <c r="AE90" s="172" t="s">
        <v>1416</v>
      </c>
      <c r="AF90" s="172" t="s">
        <v>176</v>
      </c>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2"/>
      <c r="BX90" s="182"/>
      <c r="BY90" s="182"/>
      <c r="BZ90" s="182"/>
      <c r="CA90" s="182"/>
    </row>
    <row r="91" spans="1:79" s="172" customFormat="1">
      <c r="A91" s="242">
        <v>891780111</v>
      </c>
      <c r="B91" s="242" t="s">
        <v>55</v>
      </c>
      <c r="C91" s="172" t="s">
        <v>59</v>
      </c>
      <c r="D91" s="242" t="s">
        <v>61</v>
      </c>
      <c r="E91" s="185" t="s">
        <v>1475</v>
      </c>
      <c r="F91" s="171" t="s">
        <v>62</v>
      </c>
      <c r="G91" s="172" t="s">
        <v>62</v>
      </c>
      <c r="H91" s="185" t="s">
        <v>1281</v>
      </c>
      <c r="I91" s="186">
        <v>21029244</v>
      </c>
      <c r="J91" s="172">
        <v>0</v>
      </c>
      <c r="K91" s="174">
        <v>0</v>
      </c>
      <c r="L91" s="174">
        <v>0</v>
      </c>
      <c r="M91" s="175">
        <f t="shared" si="0"/>
        <v>21029244</v>
      </c>
      <c r="N91" s="187">
        <v>19871174</v>
      </c>
      <c r="O91" s="185" t="s">
        <v>1476</v>
      </c>
      <c r="P91" s="185" t="s">
        <v>1301</v>
      </c>
      <c r="Q91" s="190">
        <v>44964</v>
      </c>
      <c r="R91" s="191">
        <v>44964</v>
      </c>
      <c r="S91" s="191">
        <v>45275</v>
      </c>
      <c r="T91" s="177"/>
      <c r="U91" s="179"/>
      <c r="V91" s="173"/>
      <c r="W91" s="186">
        <v>21029244</v>
      </c>
      <c r="X91" s="184">
        <v>0</v>
      </c>
      <c r="Y91" s="172">
        <v>12545859</v>
      </c>
      <c r="Z91" s="172" t="s">
        <v>1284</v>
      </c>
      <c r="AC91" s="177"/>
      <c r="AD91" s="192" t="s">
        <v>1477</v>
      </c>
      <c r="AE91" s="172" t="s">
        <v>1416</v>
      </c>
      <c r="AF91" s="172" t="s">
        <v>176</v>
      </c>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2"/>
      <c r="BR91" s="182"/>
      <c r="BS91" s="182"/>
      <c r="BT91" s="182"/>
      <c r="BU91" s="182"/>
      <c r="BV91" s="182"/>
      <c r="BW91" s="182"/>
      <c r="BX91" s="182"/>
      <c r="BY91" s="182"/>
      <c r="BZ91" s="182"/>
      <c r="CA91" s="182"/>
    </row>
    <row r="92" spans="1:79" s="172" customFormat="1">
      <c r="A92" s="242">
        <v>891780111</v>
      </c>
      <c r="B92" s="242" t="s">
        <v>55</v>
      </c>
      <c r="C92" s="172" t="s">
        <v>59</v>
      </c>
      <c r="D92" s="242" t="s">
        <v>61</v>
      </c>
      <c r="E92" s="185" t="s">
        <v>1478</v>
      </c>
      <c r="F92" s="171" t="s">
        <v>62</v>
      </c>
      <c r="G92" s="172" t="s">
        <v>62</v>
      </c>
      <c r="H92" s="185" t="s">
        <v>1281</v>
      </c>
      <c r="I92" s="186">
        <v>19048225</v>
      </c>
      <c r="J92" s="172">
        <v>0</v>
      </c>
      <c r="K92" s="174">
        <v>0</v>
      </c>
      <c r="L92" s="174">
        <v>0</v>
      </c>
      <c r="M92" s="175">
        <f t="shared" si="0"/>
        <v>19048225</v>
      </c>
      <c r="N92" s="187">
        <v>1063481862</v>
      </c>
      <c r="O92" s="185" t="s">
        <v>1479</v>
      </c>
      <c r="P92" s="185" t="s">
        <v>1283</v>
      </c>
      <c r="Q92" s="190">
        <v>44964</v>
      </c>
      <c r="R92" s="191">
        <v>44964</v>
      </c>
      <c r="S92" s="191">
        <v>45275</v>
      </c>
      <c r="T92" s="177"/>
      <c r="U92" s="179"/>
      <c r="V92" s="173"/>
      <c r="W92" s="186">
        <v>19048225</v>
      </c>
      <c r="X92" s="184">
        <v>0</v>
      </c>
      <c r="Y92" s="172">
        <v>12545859</v>
      </c>
      <c r="Z92" s="172" t="s">
        <v>1284</v>
      </c>
      <c r="AC92" s="177"/>
      <c r="AD92" s="192" t="s">
        <v>1480</v>
      </c>
      <c r="AE92" s="172" t="s">
        <v>1416</v>
      </c>
      <c r="AF92" s="172" t="s">
        <v>176</v>
      </c>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row>
    <row r="93" spans="1:79" s="172" customFormat="1">
      <c r="A93" s="242">
        <v>891780111</v>
      </c>
      <c r="B93" s="242" t="s">
        <v>55</v>
      </c>
      <c r="C93" s="172" t="s">
        <v>59</v>
      </c>
      <c r="D93" s="242" t="s">
        <v>61</v>
      </c>
      <c r="E93" s="185" t="s">
        <v>1481</v>
      </c>
      <c r="F93" s="171" t="s">
        <v>62</v>
      </c>
      <c r="G93" s="172" t="s">
        <v>62</v>
      </c>
      <c r="H93" s="185" t="s">
        <v>1281</v>
      </c>
      <c r="I93" s="186">
        <v>19048225</v>
      </c>
      <c r="J93" s="172">
        <v>0</v>
      </c>
      <c r="K93" s="174">
        <v>0</v>
      </c>
      <c r="L93" s="174">
        <v>0</v>
      </c>
      <c r="M93" s="175">
        <f t="shared" si="0"/>
        <v>19048225</v>
      </c>
      <c r="N93" s="187">
        <v>1002496860</v>
      </c>
      <c r="O93" s="193" t="s">
        <v>1482</v>
      </c>
      <c r="P93" s="185" t="s">
        <v>1283</v>
      </c>
      <c r="Q93" s="190">
        <v>44964</v>
      </c>
      <c r="R93" s="191">
        <v>44964</v>
      </c>
      <c r="S93" s="191">
        <v>45275</v>
      </c>
      <c r="T93" s="177"/>
      <c r="U93" s="179"/>
      <c r="V93" s="173"/>
      <c r="W93" s="186">
        <v>19048225</v>
      </c>
      <c r="X93" s="184">
        <v>0</v>
      </c>
      <c r="Y93" s="172">
        <v>12545859</v>
      </c>
      <c r="Z93" s="172" t="s">
        <v>1284</v>
      </c>
      <c r="AC93" s="177"/>
      <c r="AD93" s="192" t="s">
        <v>1483</v>
      </c>
      <c r="AE93" s="172" t="s">
        <v>1416</v>
      </c>
      <c r="AF93" s="172" t="s">
        <v>176</v>
      </c>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c r="BR93" s="182"/>
      <c r="BS93" s="182"/>
      <c r="BT93" s="182"/>
      <c r="BU93" s="182"/>
      <c r="BV93" s="182"/>
      <c r="BW93" s="182"/>
      <c r="BX93" s="182"/>
      <c r="BY93" s="182"/>
      <c r="BZ93" s="182"/>
      <c r="CA93" s="182"/>
    </row>
    <row r="94" spans="1:79" s="172" customFormat="1">
      <c r="A94" s="242">
        <v>891780111</v>
      </c>
      <c r="B94" s="242" t="s">
        <v>55</v>
      </c>
      <c r="C94" s="172" t="s">
        <v>59</v>
      </c>
      <c r="D94" s="242" t="s">
        <v>61</v>
      </c>
      <c r="E94" s="185" t="s">
        <v>1484</v>
      </c>
      <c r="F94" s="171" t="s">
        <v>62</v>
      </c>
      <c r="G94" s="172" t="s">
        <v>62</v>
      </c>
      <c r="H94" s="185" t="s">
        <v>1347</v>
      </c>
      <c r="I94" s="186">
        <v>19048225</v>
      </c>
      <c r="J94" s="172">
        <v>0</v>
      </c>
      <c r="K94" s="174">
        <v>0</v>
      </c>
      <c r="L94" s="174">
        <v>0</v>
      </c>
      <c r="M94" s="175">
        <f t="shared" si="0"/>
        <v>19048225</v>
      </c>
      <c r="N94" s="194">
        <v>1063148898</v>
      </c>
      <c r="O94" s="185" t="s">
        <v>1485</v>
      </c>
      <c r="P94" s="185" t="s">
        <v>1283</v>
      </c>
      <c r="Q94" s="190">
        <v>44964</v>
      </c>
      <c r="R94" s="191">
        <v>44964</v>
      </c>
      <c r="S94" s="191">
        <v>45275</v>
      </c>
      <c r="T94" s="177"/>
      <c r="U94" s="179"/>
      <c r="V94" s="173"/>
      <c r="W94" s="186">
        <v>19048225</v>
      </c>
      <c r="X94" s="184">
        <v>0</v>
      </c>
      <c r="Y94" s="172">
        <v>12545859</v>
      </c>
      <c r="Z94" s="172" t="s">
        <v>1284</v>
      </c>
      <c r="AC94" s="177"/>
      <c r="AD94" s="192" t="s">
        <v>1486</v>
      </c>
      <c r="AE94" s="172" t="s">
        <v>1416</v>
      </c>
      <c r="AF94" s="172" t="s">
        <v>176</v>
      </c>
      <c r="AG94" s="182"/>
      <c r="AH94" s="182"/>
      <c r="AI94" s="182"/>
      <c r="AJ94" s="182"/>
      <c r="AK94" s="182"/>
      <c r="AL94" s="182"/>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row>
    <row r="95" spans="1:79" s="172" customFormat="1">
      <c r="A95" s="242">
        <v>891780111</v>
      </c>
      <c r="B95" s="242" t="s">
        <v>55</v>
      </c>
      <c r="C95" s="172" t="s">
        <v>59</v>
      </c>
      <c r="D95" s="242" t="s">
        <v>61</v>
      </c>
      <c r="E95" s="185" t="s">
        <v>1487</v>
      </c>
      <c r="F95" s="171" t="s">
        <v>62</v>
      </c>
      <c r="G95" s="172" t="s">
        <v>62</v>
      </c>
      <c r="H95" s="185" t="s">
        <v>1281</v>
      </c>
      <c r="I95" s="186">
        <v>21029244</v>
      </c>
      <c r="J95" s="172">
        <v>0</v>
      </c>
      <c r="K95" s="174">
        <v>0</v>
      </c>
      <c r="L95" s="174">
        <v>0</v>
      </c>
      <c r="M95" s="175">
        <f t="shared" si="0"/>
        <v>21029244</v>
      </c>
      <c r="N95" s="187">
        <v>5010318</v>
      </c>
      <c r="O95" s="185" t="s">
        <v>1488</v>
      </c>
      <c r="P95" s="185" t="s">
        <v>1301</v>
      </c>
      <c r="Q95" s="190">
        <v>44964</v>
      </c>
      <c r="R95" s="191">
        <v>44964</v>
      </c>
      <c r="S95" s="191">
        <v>45275</v>
      </c>
      <c r="T95" s="177"/>
      <c r="U95" s="179"/>
      <c r="V95" s="173"/>
      <c r="W95" s="186">
        <v>21029244</v>
      </c>
      <c r="X95" s="184">
        <v>0</v>
      </c>
      <c r="Y95" s="172">
        <v>12545859</v>
      </c>
      <c r="Z95" s="172" t="s">
        <v>1284</v>
      </c>
      <c r="AC95" s="177"/>
      <c r="AD95" s="192" t="s">
        <v>1489</v>
      </c>
      <c r="AE95" s="172" t="s">
        <v>1416</v>
      </c>
      <c r="AF95" s="172" t="s">
        <v>176</v>
      </c>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82"/>
      <c r="BR95" s="182"/>
      <c r="BS95" s="182"/>
      <c r="BT95" s="182"/>
      <c r="BU95" s="182"/>
      <c r="BV95" s="182"/>
      <c r="BW95" s="182"/>
      <c r="BX95" s="182"/>
      <c r="BY95" s="182"/>
      <c r="BZ95" s="182"/>
      <c r="CA95" s="182"/>
    </row>
    <row r="96" spans="1:79" s="172" customFormat="1">
      <c r="A96" s="242">
        <v>891780111</v>
      </c>
      <c r="B96" s="242" t="s">
        <v>55</v>
      </c>
      <c r="C96" s="172" t="s">
        <v>59</v>
      </c>
      <c r="D96" s="242" t="s">
        <v>61</v>
      </c>
      <c r="E96" s="185" t="s">
        <v>1490</v>
      </c>
      <c r="F96" s="171" t="s">
        <v>62</v>
      </c>
      <c r="G96" s="172" t="s">
        <v>62</v>
      </c>
      <c r="H96" s="185" t="s">
        <v>1281</v>
      </c>
      <c r="I96" s="186">
        <v>19048225</v>
      </c>
      <c r="J96" s="172">
        <v>0</v>
      </c>
      <c r="K96" s="174">
        <v>0</v>
      </c>
      <c r="L96" s="174">
        <v>0</v>
      </c>
      <c r="M96" s="175">
        <f t="shared" si="0"/>
        <v>19048225</v>
      </c>
      <c r="N96" s="187">
        <v>1052040272</v>
      </c>
      <c r="O96" s="185" t="s">
        <v>1491</v>
      </c>
      <c r="P96" s="185" t="s">
        <v>1283</v>
      </c>
      <c r="Q96" s="190">
        <v>44964</v>
      </c>
      <c r="R96" s="191">
        <v>44964</v>
      </c>
      <c r="S96" s="191">
        <v>45275</v>
      </c>
      <c r="T96" s="177"/>
      <c r="U96" s="179"/>
      <c r="V96" s="173"/>
      <c r="W96" s="186">
        <v>19048225</v>
      </c>
      <c r="X96" s="184">
        <v>0</v>
      </c>
      <c r="Y96" s="172">
        <v>12545859</v>
      </c>
      <c r="Z96" s="172" t="s">
        <v>1284</v>
      </c>
      <c r="AC96" s="177"/>
      <c r="AD96" s="192" t="s">
        <v>1492</v>
      </c>
      <c r="AE96" s="172" t="s">
        <v>1416</v>
      </c>
      <c r="AF96" s="172" t="s">
        <v>176</v>
      </c>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2"/>
      <c r="BR96" s="182"/>
      <c r="BS96" s="182"/>
      <c r="BT96" s="182"/>
      <c r="BU96" s="182"/>
      <c r="BV96" s="182"/>
      <c r="BW96" s="182"/>
      <c r="BX96" s="182"/>
      <c r="BY96" s="182"/>
      <c r="BZ96" s="182"/>
      <c r="CA96" s="182"/>
    </row>
    <row r="97" spans="1:79" s="172" customFormat="1" ht="14.25" customHeight="1">
      <c r="A97" s="242">
        <v>891780111</v>
      </c>
      <c r="B97" s="242" t="s">
        <v>55</v>
      </c>
      <c r="C97" s="172" t="s">
        <v>59</v>
      </c>
      <c r="D97" s="242" t="s">
        <v>61</v>
      </c>
      <c r="E97" s="185" t="s">
        <v>1493</v>
      </c>
      <c r="F97" s="171" t="s">
        <v>62</v>
      </c>
      <c r="G97" s="172" t="s">
        <v>62</v>
      </c>
      <c r="H97" s="185" t="s">
        <v>1347</v>
      </c>
      <c r="I97" s="186">
        <v>22793244</v>
      </c>
      <c r="J97" s="172">
        <v>0</v>
      </c>
      <c r="K97" s="174">
        <v>0</v>
      </c>
      <c r="L97" s="174">
        <v>0</v>
      </c>
      <c r="M97" s="175">
        <f t="shared" si="0"/>
        <v>22793244</v>
      </c>
      <c r="N97" s="187">
        <v>1067860539</v>
      </c>
      <c r="O97" s="185" t="s">
        <v>1494</v>
      </c>
      <c r="P97" s="185" t="s">
        <v>1495</v>
      </c>
      <c r="Q97" s="190">
        <v>44964</v>
      </c>
      <c r="R97" s="191">
        <v>44964</v>
      </c>
      <c r="S97" s="191">
        <v>45275</v>
      </c>
      <c r="T97" s="177"/>
      <c r="U97" s="179"/>
      <c r="V97" s="173"/>
      <c r="W97" s="186">
        <v>22793244</v>
      </c>
      <c r="X97" s="184">
        <v>0</v>
      </c>
      <c r="Y97" s="172">
        <v>12545859</v>
      </c>
      <c r="Z97" s="172" t="s">
        <v>1284</v>
      </c>
      <c r="AC97" s="177"/>
      <c r="AD97" s="192" t="s">
        <v>1496</v>
      </c>
      <c r="AE97" s="172" t="s">
        <v>1416</v>
      </c>
      <c r="AF97" s="172" t="s">
        <v>176</v>
      </c>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row>
    <row r="98" spans="1:79" s="172" customFormat="1">
      <c r="A98" s="242">
        <v>891780111</v>
      </c>
      <c r="B98" s="242" t="s">
        <v>55</v>
      </c>
      <c r="C98" s="172" t="s">
        <v>59</v>
      </c>
      <c r="D98" s="242" t="s">
        <v>61</v>
      </c>
      <c r="E98" s="185" t="s">
        <v>1497</v>
      </c>
      <c r="F98" s="171" t="s">
        <v>62</v>
      </c>
      <c r="G98" s="172" t="s">
        <v>62</v>
      </c>
      <c r="H98" s="185" t="s">
        <v>1281</v>
      </c>
      <c r="I98" s="186">
        <v>19048225</v>
      </c>
      <c r="J98" s="172">
        <v>0</v>
      </c>
      <c r="K98" s="174">
        <v>0</v>
      </c>
      <c r="L98" s="174">
        <v>0</v>
      </c>
      <c r="M98" s="175">
        <f t="shared" si="0"/>
        <v>19048225</v>
      </c>
      <c r="N98" s="187">
        <v>1051746030</v>
      </c>
      <c r="O98" s="185" t="s">
        <v>1498</v>
      </c>
      <c r="P98" s="185" t="s">
        <v>1283</v>
      </c>
      <c r="Q98" s="190">
        <v>44964</v>
      </c>
      <c r="R98" s="191">
        <v>44964</v>
      </c>
      <c r="S98" s="191">
        <v>45275</v>
      </c>
      <c r="T98" s="177"/>
      <c r="U98" s="179"/>
      <c r="V98" s="173"/>
      <c r="W98" s="186">
        <v>19048225</v>
      </c>
      <c r="X98" s="184">
        <v>0</v>
      </c>
      <c r="Y98" s="172">
        <v>12545859</v>
      </c>
      <c r="Z98" s="172" t="s">
        <v>1284</v>
      </c>
      <c r="AC98" s="177"/>
      <c r="AD98" s="192" t="s">
        <v>1499</v>
      </c>
      <c r="AE98" s="172" t="s">
        <v>1416</v>
      </c>
      <c r="AF98" s="172" t="s">
        <v>176</v>
      </c>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row>
    <row r="99" spans="1:79" s="172" customFormat="1">
      <c r="A99" s="242">
        <v>891780111</v>
      </c>
      <c r="B99" s="242" t="s">
        <v>55</v>
      </c>
      <c r="C99" s="172" t="s">
        <v>59</v>
      </c>
      <c r="D99" s="242" t="s">
        <v>61</v>
      </c>
      <c r="E99" s="185" t="s">
        <v>1500</v>
      </c>
      <c r="F99" s="171" t="s">
        <v>62</v>
      </c>
      <c r="G99" s="172" t="s">
        <v>62</v>
      </c>
      <c r="H99" s="185" t="s">
        <v>1281</v>
      </c>
      <c r="I99" s="186">
        <v>19048225</v>
      </c>
      <c r="J99" s="172">
        <v>0</v>
      </c>
      <c r="K99" s="174">
        <v>0</v>
      </c>
      <c r="L99" s="174">
        <v>0</v>
      </c>
      <c r="M99" s="175">
        <f t="shared" si="0"/>
        <v>19048225</v>
      </c>
      <c r="N99" s="194">
        <v>1067032134</v>
      </c>
      <c r="O99" s="185" t="s">
        <v>1501</v>
      </c>
      <c r="P99" s="185" t="s">
        <v>1301</v>
      </c>
      <c r="Q99" s="190">
        <v>44964</v>
      </c>
      <c r="R99" s="191">
        <v>44964</v>
      </c>
      <c r="S99" s="191">
        <v>45275</v>
      </c>
      <c r="T99" s="177"/>
      <c r="U99" s="179"/>
      <c r="V99" s="173"/>
      <c r="W99" s="186">
        <v>19048225</v>
      </c>
      <c r="X99" s="184">
        <v>0</v>
      </c>
      <c r="Y99" s="172">
        <v>12545859</v>
      </c>
      <c r="Z99" s="172" t="s">
        <v>1284</v>
      </c>
      <c r="AC99" s="177"/>
      <c r="AD99" s="192" t="s">
        <v>1502</v>
      </c>
      <c r="AE99" s="172" t="s">
        <v>1416</v>
      </c>
      <c r="AF99" s="172" t="s">
        <v>176</v>
      </c>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row>
    <row r="100" spans="1:79" s="172" customFormat="1">
      <c r="A100" s="242">
        <v>891780111</v>
      </c>
      <c r="B100" s="242" t="s">
        <v>55</v>
      </c>
      <c r="C100" s="172" t="s">
        <v>59</v>
      </c>
      <c r="D100" s="242" t="s">
        <v>61</v>
      </c>
      <c r="E100" s="185" t="s">
        <v>1503</v>
      </c>
      <c r="F100" s="171" t="s">
        <v>62</v>
      </c>
      <c r="G100" s="172" t="s">
        <v>62</v>
      </c>
      <c r="H100" s="185" t="s">
        <v>1281</v>
      </c>
      <c r="I100" s="186">
        <v>19048225</v>
      </c>
      <c r="J100" s="172">
        <v>0</v>
      </c>
      <c r="K100" s="174">
        <v>0</v>
      </c>
      <c r="L100" s="174">
        <v>0</v>
      </c>
      <c r="M100" s="175">
        <f t="shared" si="0"/>
        <v>19048225</v>
      </c>
      <c r="N100" s="187">
        <v>77184929</v>
      </c>
      <c r="O100" s="185" t="s">
        <v>1504</v>
      </c>
      <c r="P100" s="185" t="s">
        <v>1283</v>
      </c>
      <c r="Q100" s="190">
        <v>44964</v>
      </c>
      <c r="R100" s="191">
        <v>44964</v>
      </c>
      <c r="S100" s="191">
        <v>45275</v>
      </c>
      <c r="T100" s="177"/>
      <c r="U100" s="179"/>
      <c r="V100" s="173"/>
      <c r="W100" s="186">
        <v>19048225</v>
      </c>
      <c r="X100" s="184">
        <v>0</v>
      </c>
      <c r="Y100" s="172">
        <v>12545859</v>
      </c>
      <c r="Z100" s="172" t="s">
        <v>1284</v>
      </c>
      <c r="AC100" s="177"/>
      <c r="AD100" s="192" t="s">
        <v>1505</v>
      </c>
      <c r="AE100" s="172" t="s">
        <v>1416</v>
      </c>
      <c r="AF100" s="172" t="s">
        <v>176</v>
      </c>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c r="BR100" s="182"/>
      <c r="BS100" s="182"/>
      <c r="BT100" s="182"/>
      <c r="BU100" s="182"/>
      <c r="BV100" s="182"/>
      <c r="BW100" s="182"/>
      <c r="BX100" s="182"/>
      <c r="BY100" s="182"/>
      <c r="BZ100" s="182"/>
      <c r="CA100" s="182"/>
    </row>
    <row r="101" spans="1:79" s="172" customFormat="1">
      <c r="A101" s="242">
        <v>891780111</v>
      </c>
      <c r="B101" s="242" t="s">
        <v>55</v>
      </c>
      <c r="C101" s="172" t="s">
        <v>59</v>
      </c>
      <c r="D101" s="242" t="s">
        <v>61</v>
      </c>
      <c r="E101" s="185" t="s">
        <v>1506</v>
      </c>
      <c r="F101" s="171" t="s">
        <v>62</v>
      </c>
      <c r="G101" s="172" t="s">
        <v>62</v>
      </c>
      <c r="H101" s="185" t="s">
        <v>1347</v>
      </c>
      <c r="I101" s="186">
        <v>61970751</v>
      </c>
      <c r="J101" s="172">
        <v>0</v>
      </c>
      <c r="K101" s="174">
        <v>0</v>
      </c>
      <c r="L101" s="174">
        <v>0</v>
      </c>
      <c r="M101" s="175">
        <f t="shared" si="0"/>
        <v>61970751</v>
      </c>
      <c r="N101" s="194">
        <v>1070809045</v>
      </c>
      <c r="O101" s="185" t="s">
        <v>1507</v>
      </c>
      <c r="P101" s="185" t="s">
        <v>1508</v>
      </c>
      <c r="Q101" s="190">
        <v>44964</v>
      </c>
      <c r="R101" s="191">
        <v>44964</v>
      </c>
      <c r="S101" s="191">
        <v>45275</v>
      </c>
      <c r="T101" s="177"/>
      <c r="U101" s="179"/>
      <c r="V101" s="173"/>
      <c r="W101" s="186">
        <v>61970751</v>
      </c>
      <c r="X101" s="184">
        <v>0</v>
      </c>
      <c r="Y101" s="172">
        <v>12545859</v>
      </c>
      <c r="Z101" s="172" t="s">
        <v>1284</v>
      </c>
      <c r="AC101" s="177"/>
      <c r="AD101" s="192" t="s">
        <v>1509</v>
      </c>
      <c r="AE101" s="172" t="s">
        <v>1416</v>
      </c>
      <c r="AF101" s="172" t="s">
        <v>176</v>
      </c>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2"/>
      <c r="BR101" s="182"/>
      <c r="BS101" s="182"/>
      <c r="BT101" s="182"/>
      <c r="BU101" s="182"/>
      <c r="BV101" s="182"/>
      <c r="BW101" s="182"/>
      <c r="BX101" s="182"/>
      <c r="BY101" s="182"/>
      <c r="BZ101" s="182"/>
      <c r="CA101" s="182"/>
    </row>
    <row r="102" spans="1:79" s="172" customFormat="1">
      <c r="A102" s="242">
        <v>891780111</v>
      </c>
      <c r="B102" s="242" t="s">
        <v>55</v>
      </c>
      <c r="C102" s="172" t="s">
        <v>59</v>
      </c>
      <c r="D102" s="242" t="s">
        <v>61</v>
      </c>
      <c r="E102" s="185" t="s">
        <v>1510</v>
      </c>
      <c r="F102" s="171" t="s">
        <v>62</v>
      </c>
      <c r="G102" s="172" t="s">
        <v>62</v>
      </c>
      <c r="H102" s="185" t="s">
        <v>1281</v>
      </c>
      <c r="I102" s="186">
        <v>1850040</v>
      </c>
      <c r="J102" s="172">
        <v>0</v>
      </c>
      <c r="K102" s="174">
        <v>0</v>
      </c>
      <c r="L102" s="174">
        <v>0</v>
      </c>
      <c r="M102" s="175">
        <f t="shared" si="0"/>
        <v>1850040</v>
      </c>
      <c r="N102" s="187">
        <v>1063494464</v>
      </c>
      <c r="O102" s="185" t="s">
        <v>1511</v>
      </c>
      <c r="P102" s="185" t="s">
        <v>1301</v>
      </c>
      <c r="Q102" s="190">
        <v>44964</v>
      </c>
      <c r="R102" s="191">
        <v>44964</v>
      </c>
      <c r="S102" s="191">
        <v>44985</v>
      </c>
      <c r="T102" s="177"/>
      <c r="U102" s="179"/>
      <c r="V102" s="173"/>
      <c r="W102" s="186">
        <v>1850040</v>
      </c>
      <c r="X102" s="184">
        <v>0</v>
      </c>
      <c r="Y102" s="172">
        <v>12545859</v>
      </c>
      <c r="Z102" s="172" t="s">
        <v>1284</v>
      </c>
      <c r="AC102" s="177"/>
      <c r="AD102" s="192" t="s">
        <v>1512</v>
      </c>
      <c r="AE102" s="172" t="s">
        <v>1416</v>
      </c>
      <c r="AF102" s="172" t="s">
        <v>176</v>
      </c>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row>
    <row r="103" spans="1:79" s="172" customFormat="1">
      <c r="A103" s="242">
        <v>891780111</v>
      </c>
      <c r="B103" s="242" t="s">
        <v>55</v>
      </c>
      <c r="C103" s="172" t="s">
        <v>59</v>
      </c>
      <c r="D103" s="242" t="s">
        <v>61</v>
      </c>
      <c r="E103" s="185" t="s">
        <v>1513</v>
      </c>
      <c r="F103" s="171" t="s">
        <v>62</v>
      </c>
      <c r="G103" s="172" t="s">
        <v>62</v>
      </c>
      <c r="H103" s="185" t="s">
        <v>1281</v>
      </c>
      <c r="I103" s="186">
        <v>21029244</v>
      </c>
      <c r="J103" s="172">
        <v>0</v>
      </c>
      <c r="K103" s="174">
        <v>0</v>
      </c>
      <c r="L103" s="174">
        <v>0</v>
      </c>
      <c r="M103" s="175">
        <f t="shared" si="0"/>
        <v>21029244</v>
      </c>
      <c r="N103" s="187">
        <v>1052040936</v>
      </c>
      <c r="O103" s="185" t="s">
        <v>1514</v>
      </c>
      <c r="P103" s="185" t="s">
        <v>1301</v>
      </c>
      <c r="Q103" s="190">
        <v>44964</v>
      </c>
      <c r="R103" s="191">
        <v>44964</v>
      </c>
      <c r="S103" s="191">
        <v>45275</v>
      </c>
      <c r="T103" s="177"/>
      <c r="U103" s="179"/>
      <c r="V103" s="173"/>
      <c r="W103" s="186">
        <v>21029244</v>
      </c>
      <c r="X103" s="184">
        <v>0</v>
      </c>
      <c r="Y103" s="172">
        <v>12545859</v>
      </c>
      <c r="Z103" s="172" t="s">
        <v>1284</v>
      </c>
      <c r="AC103" s="177"/>
      <c r="AD103" s="192" t="s">
        <v>1515</v>
      </c>
      <c r="AE103" s="172" t="s">
        <v>1416</v>
      </c>
      <c r="AF103" s="172" t="s">
        <v>176</v>
      </c>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82"/>
      <c r="BV103" s="182"/>
      <c r="BW103" s="182"/>
      <c r="BX103" s="182"/>
      <c r="BY103" s="182"/>
      <c r="BZ103" s="182"/>
      <c r="CA103" s="182"/>
    </row>
    <row r="104" spans="1:79" s="172" customFormat="1">
      <c r="A104" s="242">
        <v>891780111</v>
      </c>
      <c r="B104" s="242" t="s">
        <v>55</v>
      </c>
      <c r="C104" s="172" t="s">
        <v>59</v>
      </c>
      <c r="D104" s="242" t="s">
        <v>61</v>
      </c>
      <c r="E104" s="185" t="s">
        <v>1516</v>
      </c>
      <c r="F104" s="171" t="s">
        <v>62</v>
      </c>
      <c r="G104" s="172" t="s">
        <v>62</v>
      </c>
      <c r="H104" s="185" t="s">
        <v>1281</v>
      </c>
      <c r="I104" s="186">
        <v>19048225</v>
      </c>
      <c r="J104" s="172">
        <v>0</v>
      </c>
      <c r="K104" s="174">
        <v>0</v>
      </c>
      <c r="L104" s="174">
        <v>0</v>
      </c>
      <c r="M104" s="175">
        <f t="shared" si="0"/>
        <v>19048225</v>
      </c>
      <c r="N104" s="187">
        <v>49754969</v>
      </c>
      <c r="O104" s="185" t="s">
        <v>1517</v>
      </c>
      <c r="P104" s="185" t="s">
        <v>1283</v>
      </c>
      <c r="Q104" s="190">
        <v>44964</v>
      </c>
      <c r="R104" s="191">
        <v>44964</v>
      </c>
      <c r="S104" s="191">
        <v>45275</v>
      </c>
      <c r="T104" s="177"/>
      <c r="U104" s="179"/>
      <c r="V104" s="173"/>
      <c r="W104" s="186">
        <v>19048225</v>
      </c>
      <c r="X104" s="184">
        <v>0</v>
      </c>
      <c r="Y104" s="172">
        <v>12545859</v>
      </c>
      <c r="Z104" s="172" t="s">
        <v>1284</v>
      </c>
      <c r="AC104" s="177"/>
      <c r="AD104" s="192" t="s">
        <v>1518</v>
      </c>
      <c r="AE104" s="172" t="s">
        <v>1416</v>
      </c>
      <c r="AF104" s="172" t="s">
        <v>176</v>
      </c>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82"/>
      <c r="BV104" s="182"/>
      <c r="BW104" s="182"/>
      <c r="BX104" s="182"/>
      <c r="BY104" s="182"/>
      <c r="BZ104" s="182"/>
      <c r="CA104" s="182"/>
    </row>
    <row r="105" spans="1:79" s="172" customFormat="1">
      <c r="A105" s="242">
        <v>891780111</v>
      </c>
      <c r="B105" s="242" t="s">
        <v>55</v>
      </c>
      <c r="C105" s="172" t="s">
        <v>59</v>
      </c>
      <c r="D105" s="242" t="s">
        <v>61</v>
      </c>
      <c r="E105" s="185" t="s">
        <v>1519</v>
      </c>
      <c r="F105" s="171" t="s">
        <v>62</v>
      </c>
      <c r="G105" s="172" t="s">
        <v>62</v>
      </c>
      <c r="H105" s="185" t="s">
        <v>1281</v>
      </c>
      <c r="I105" s="186">
        <v>19048225</v>
      </c>
      <c r="J105" s="172">
        <v>0</v>
      </c>
      <c r="K105" s="174">
        <v>0</v>
      </c>
      <c r="L105" s="174">
        <v>0</v>
      </c>
      <c r="M105" s="175">
        <f t="shared" si="0"/>
        <v>19048225</v>
      </c>
      <c r="N105" s="194">
        <v>52971682</v>
      </c>
      <c r="O105" s="185" t="s">
        <v>1520</v>
      </c>
      <c r="P105" s="185" t="s">
        <v>1283</v>
      </c>
      <c r="Q105" s="190">
        <v>44964</v>
      </c>
      <c r="R105" s="191">
        <v>44964</v>
      </c>
      <c r="S105" s="191">
        <v>45275</v>
      </c>
      <c r="T105" s="177"/>
      <c r="U105" s="179"/>
      <c r="V105" s="173"/>
      <c r="W105" s="186">
        <v>19048225</v>
      </c>
      <c r="X105" s="184">
        <v>0</v>
      </c>
      <c r="Y105" s="172">
        <v>12545859</v>
      </c>
      <c r="Z105" s="172" t="s">
        <v>1284</v>
      </c>
      <c r="AC105" s="177"/>
      <c r="AD105" s="192" t="s">
        <v>1521</v>
      </c>
      <c r="AE105" s="172" t="s">
        <v>1416</v>
      </c>
      <c r="AF105" s="172" t="s">
        <v>176</v>
      </c>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2"/>
      <c r="BW105" s="182"/>
      <c r="BX105" s="182"/>
      <c r="BY105" s="182"/>
      <c r="BZ105" s="182"/>
      <c r="CA105" s="182"/>
    </row>
    <row r="106" spans="1:79" s="172" customFormat="1">
      <c r="A106" s="242">
        <v>891780111</v>
      </c>
      <c r="B106" s="242" t="s">
        <v>55</v>
      </c>
      <c r="C106" s="172" t="s">
        <v>59</v>
      </c>
      <c r="D106" s="242" t="s">
        <v>61</v>
      </c>
      <c r="E106" s="185" t="s">
        <v>1522</v>
      </c>
      <c r="F106" s="171" t="s">
        <v>62</v>
      </c>
      <c r="G106" s="172" t="s">
        <v>62</v>
      </c>
      <c r="H106" s="185" t="s">
        <v>1281</v>
      </c>
      <c r="I106" s="186">
        <v>22637953</v>
      </c>
      <c r="J106" s="172">
        <v>0</v>
      </c>
      <c r="K106" s="174">
        <v>0</v>
      </c>
      <c r="L106" s="174">
        <v>0</v>
      </c>
      <c r="M106" s="175">
        <f t="shared" si="0"/>
        <v>22637953</v>
      </c>
      <c r="N106" s="187">
        <v>30687111</v>
      </c>
      <c r="O106" s="185" t="s">
        <v>1523</v>
      </c>
      <c r="P106" s="185" t="s">
        <v>1524</v>
      </c>
      <c r="Q106" s="190">
        <v>44964</v>
      </c>
      <c r="R106" s="191">
        <v>44964</v>
      </c>
      <c r="S106" s="191">
        <v>45275</v>
      </c>
      <c r="T106" s="177"/>
      <c r="U106" s="179"/>
      <c r="V106" s="173"/>
      <c r="W106" s="186">
        <v>22637953</v>
      </c>
      <c r="X106" s="184">
        <v>0</v>
      </c>
      <c r="Y106" s="172">
        <v>12545859</v>
      </c>
      <c r="Z106" s="172" t="s">
        <v>1284</v>
      </c>
      <c r="AC106" s="177"/>
      <c r="AD106" s="192" t="s">
        <v>1525</v>
      </c>
      <c r="AE106" s="172" t="s">
        <v>1416</v>
      </c>
      <c r="AF106" s="172" t="s">
        <v>176</v>
      </c>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182"/>
      <c r="BN106" s="182"/>
      <c r="BO106" s="182"/>
      <c r="BP106" s="182"/>
      <c r="BQ106" s="182"/>
      <c r="BR106" s="182"/>
      <c r="BS106" s="182"/>
      <c r="BT106" s="182"/>
      <c r="BU106" s="182"/>
      <c r="BV106" s="182"/>
      <c r="BW106" s="182"/>
      <c r="BX106" s="182"/>
      <c r="BY106" s="182"/>
      <c r="BZ106" s="182"/>
      <c r="CA106" s="182"/>
    </row>
    <row r="107" spans="1:79" s="172" customFormat="1">
      <c r="A107" s="242">
        <v>891780111</v>
      </c>
      <c r="B107" s="242" t="s">
        <v>55</v>
      </c>
      <c r="C107" s="172" t="s">
        <v>59</v>
      </c>
      <c r="D107" s="242" t="s">
        <v>61</v>
      </c>
      <c r="E107" s="185" t="s">
        <v>1526</v>
      </c>
      <c r="F107" s="171" t="s">
        <v>62</v>
      </c>
      <c r="G107" s="172" t="s">
        <v>62</v>
      </c>
      <c r="H107" s="185" t="s">
        <v>1281</v>
      </c>
      <c r="I107" s="186">
        <v>20214593</v>
      </c>
      <c r="J107" s="172">
        <v>0</v>
      </c>
      <c r="K107" s="174">
        <v>0</v>
      </c>
      <c r="L107" s="174">
        <v>0</v>
      </c>
      <c r="M107" s="175">
        <f t="shared" si="0"/>
        <v>20214593</v>
      </c>
      <c r="N107" s="187">
        <v>1075089018</v>
      </c>
      <c r="O107" s="193" t="s">
        <v>1527</v>
      </c>
      <c r="P107" s="189" t="s">
        <v>1314</v>
      </c>
      <c r="Q107" s="190">
        <v>44964</v>
      </c>
      <c r="R107" s="191">
        <v>44964</v>
      </c>
      <c r="S107" s="191">
        <v>45275</v>
      </c>
      <c r="T107" s="177"/>
      <c r="U107" s="179"/>
      <c r="V107" s="173"/>
      <c r="W107" s="186">
        <v>20214593</v>
      </c>
      <c r="X107" s="184">
        <v>0</v>
      </c>
      <c r="Y107" s="172">
        <v>12545859</v>
      </c>
      <c r="Z107" s="172" t="s">
        <v>1284</v>
      </c>
      <c r="AC107" s="177"/>
      <c r="AD107" s="192" t="s">
        <v>1528</v>
      </c>
      <c r="AE107" s="172" t="s">
        <v>1416</v>
      </c>
      <c r="AF107" s="172" t="s">
        <v>176</v>
      </c>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2"/>
      <c r="BN107" s="182"/>
      <c r="BO107" s="182"/>
      <c r="BP107" s="182"/>
      <c r="BQ107" s="182"/>
      <c r="BR107" s="182"/>
      <c r="BS107" s="182"/>
      <c r="BT107" s="182"/>
      <c r="BU107" s="182"/>
      <c r="BV107" s="182"/>
      <c r="BW107" s="182"/>
      <c r="BX107" s="182"/>
      <c r="BY107" s="182"/>
      <c r="BZ107" s="182"/>
      <c r="CA107" s="182"/>
    </row>
    <row r="108" spans="1:79" s="172" customFormat="1">
      <c r="A108" s="242">
        <v>891780111</v>
      </c>
      <c r="B108" s="242" t="s">
        <v>55</v>
      </c>
      <c r="C108" s="172" t="s">
        <v>59</v>
      </c>
      <c r="D108" s="242" t="s">
        <v>61</v>
      </c>
      <c r="E108" s="185" t="s">
        <v>1529</v>
      </c>
      <c r="F108" s="171" t="s">
        <v>62</v>
      </c>
      <c r="G108" s="172" t="s">
        <v>62</v>
      </c>
      <c r="H108" s="185" t="s">
        <v>1281</v>
      </c>
      <c r="I108" s="186">
        <v>19048225</v>
      </c>
      <c r="J108" s="172">
        <v>0</v>
      </c>
      <c r="K108" s="174">
        <v>0</v>
      </c>
      <c r="L108" s="174">
        <v>0</v>
      </c>
      <c r="M108" s="175">
        <f t="shared" si="0"/>
        <v>19048225</v>
      </c>
      <c r="N108" s="187">
        <v>1001153892</v>
      </c>
      <c r="O108" s="193" t="s">
        <v>1530</v>
      </c>
      <c r="P108" s="189" t="s">
        <v>1291</v>
      </c>
      <c r="Q108" s="190">
        <v>44964</v>
      </c>
      <c r="R108" s="191">
        <v>44964</v>
      </c>
      <c r="S108" s="191">
        <v>45275</v>
      </c>
      <c r="T108" s="177"/>
      <c r="U108" s="179"/>
      <c r="V108" s="173"/>
      <c r="W108" s="186">
        <v>19048225</v>
      </c>
      <c r="X108" s="184">
        <v>0</v>
      </c>
      <c r="Y108" s="172">
        <v>12545859</v>
      </c>
      <c r="Z108" s="172" t="s">
        <v>1284</v>
      </c>
      <c r="AC108" s="177"/>
      <c r="AD108" s="192" t="s">
        <v>1531</v>
      </c>
      <c r="AE108" s="172" t="s">
        <v>1416</v>
      </c>
      <c r="AF108" s="172" t="s">
        <v>176</v>
      </c>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2"/>
      <c r="BN108" s="182"/>
      <c r="BO108" s="182"/>
      <c r="BP108" s="182"/>
      <c r="BQ108" s="182"/>
      <c r="BR108" s="182"/>
      <c r="BS108" s="182"/>
      <c r="BT108" s="182"/>
      <c r="BU108" s="182"/>
      <c r="BV108" s="182"/>
      <c r="BW108" s="182"/>
      <c r="BX108" s="182"/>
      <c r="BY108" s="182"/>
      <c r="BZ108" s="182"/>
      <c r="CA108" s="182"/>
    </row>
    <row r="109" spans="1:79" s="172" customFormat="1">
      <c r="A109" s="242">
        <v>891780111</v>
      </c>
      <c r="B109" s="242" t="s">
        <v>55</v>
      </c>
      <c r="C109" s="172" t="s">
        <v>59</v>
      </c>
      <c r="D109" s="242" t="s">
        <v>61</v>
      </c>
      <c r="E109" s="185" t="s">
        <v>1532</v>
      </c>
      <c r="F109" s="171" t="s">
        <v>62</v>
      </c>
      <c r="G109" s="172" t="s">
        <v>62</v>
      </c>
      <c r="H109" s="185" t="s">
        <v>1281</v>
      </c>
      <c r="I109" s="186">
        <v>19048225</v>
      </c>
      <c r="J109" s="172">
        <v>0</v>
      </c>
      <c r="K109" s="174">
        <v>0</v>
      </c>
      <c r="L109" s="174">
        <v>0</v>
      </c>
      <c r="M109" s="175">
        <f t="shared" si="0"/>
        <v>19048225</v>
      </c>
      <c r="N109" s="187">
        <v>1030460108</v>
      </c>
      <c r="O109" s="193" t="s">
        <v>1533</v>
      </c>
      <c r="P109" s="189" t="s">
        <v>1314</v>
      </c>
      <c r="Q109" s="190">
        <v>44964</v>
      </c>
      <c r="R109" s="191">
        <v>44964</v>
      </c>
      <c r="S109" s="191">
        <v>45275</v>
      </c>
      <c r="T109" s="177"/>
      <c r="U109" s="179"/>
      <c r="V109" s="173"/>
      <c r="W109" s="186">
        <v>19048225</v>
      </c>
      <c r="X109" s="184">
        <v>0</v>
      </c>
      <c r="Y109" s="172">
        <v>12545859</v>
      </c>
      <c r="Z109" s="172" t="s">
        <v>1284</v>
      </c>
      <c r="AC109" s="177"/>
      <c r="AD109" s="192" t="s">
        <v>1534</v>
      </c>
      <c r="AE109" s="172" t="s">
        <v>1416</v>
      </c>
      <c r="AF109" s="172" t="s">
        <v>176</v>
      </c>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182"/>
      <c r="BJ109" s="182"/>
      <c r="BK109" s="182"/>
      <c r="BL109" s="182"/>
      <c r="BM109" s="182"/>
      <c r="BN109" s="182"/>
      <c r="BO109" s="182"/>
      <c r="BP109" s="182"/>
      <c r="BQ109" s="182"/>
      <c r="BR109" s="182"/>
      <c r="BS109" s="182"/>
      <c r="BT109" s="182"/>
      <c r="BU109" s="182"/>
      <c r="BV109" s="182"/>
      <c r="BW109" s="182"/>
      <c r="BX109" s="182"/>
      <c r="BY109" s="182"/>
      <c r="BZ109" s="182"/>
      <c r="CA109" s="182"/>
    </row>
    <row r="110" spans="1:79" s="172" customFormat="1">
      <c r="A110" s="242">
        <v>891780111</v>
      </c>
      <c r="B110" s="242" t="s">
        <v>55</v>
      </c>
      <c r="C110" s="172" t="s">
        <v>59</v>
      </c>
      <c r="D110" s="242" t="s">
        <v>61</v>
      </c>
      <c r="E110" s="185" t="s">
        <v>1535</v>
      </c>
      <c r="F110" s="171" t="s">
        <v>62</v>
      </c>
      <c r="G110" s="172" t="s">
        <v>62</v>
      </c>
      <c r="H110" s="185" t="s">
        <v>1281</v>
      </c>
      <c r="I110" s="186">
        <v>19121631</v>
      </c>
      <c r="J110" s="172">
        <v>0</v>
      </c>
      <c r="K110" s="174">
        <v>0</v>
      </c>
      <c r="L110" s="174">
        <v>0</v>
      </c>
      <c r="M110" s="175">
        <f t="shared" si="0"/>
        <v>19121631</v>
      </c>
      <c r="N110" s="187">
        <v>11803799</v>
      </c>
      <c r="O110" s="193" t="s">
        <v>1536</v>
      </c>
      <c r="P110" s="189" t="s">
        <v>1314</v>
      </c>
      <c r="Q110" s="190">
        <v>44964</v>
      </c>
      <c r="R110" s="191">
        <v>44964</v>
      </c>
      <c r="S110" s="191">
        <v>45275</v>
      </c>
      <c r="T110" s="177"/>
      <c r="U110" s="179"/>
      <c r="V110" s="173"/>
      <c r="W110" s="186">
        <v>19121631</v>
      </c>
      <c r="X110" s="184">
        <v>0</v>
      </c>
      <c r="Y110" s="172">
        <v>12545859</v>
      </c>
      <c r="Z110" s="172" t="s">
        <v>1284</v>
      </c>
      <c r="AC110" s="177"/>
      <c r="AD110" s="192" t="s">
        <v>1537</v>
      </c>
      <c r="AE110" s="172" t="s">
        <v>1416</v>
      </c>
      <c r="AF110" s="172" t="s">
        <v>176</v>
      </c>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182"/>
      <c r="BH110" s="182"/>
      <c r="BI110" s="182"/>
      <c r="BJ110" s="182"/>
      <c r="BK110" s="182"/>
      <c r="BL110" s="182"/>
      <c r="BM110" s="182"/>
      <c r="BN110" s="182"/>
      <c r="BO110" s="182"/>
      <c r="BP110" s="182"/>
      <c r="BQ110" s="182"/>
      <c r="BR110" s="182"/>
      <c r="BS110" s="182"/>
      <c r="BT110" s="182"/>
      <c r="BU110" s="182"/>
      <c r="BV110" s="182"/>
      <c r="BW110" s="182"/>
      <c r="BX110" s="182"/>
      <c r="BY110" s="182"/>
      <c r="BZ110" s="182"/>
      <c r="CA110" s="182"/>
    </row>
    <row r="111" spans="1:79" s="172" customFormat="1">
      <c r="A111" s="242">
        <v>891780111</v>
      </c>
      <c r="B111" s="242" t="s">
        <v>55</v>
      </c>
      <c r="C111" s="172" t="s">
        <v>59</v>
      </c>
      <c r="D111" s="242" t="s">
        <v>61</v>
      </c>
      <c r="E111" s="185" t="s">
        <v>1538</v>
      </c>
      <c r="F111" s="171" t="s">
        <v>62</v>
      </c>
      <c r="G111" s="172" t="s">
        <v>62</v>
      </c>
      <c r="H111" s="185" t="s">
        <v>1347</v>
      </c>
      <c r="I111" s="186">
        <v>49089600</v>
      </c>
      <c r="J111" s="172">
        <v>0</v>
      </c>
      <c r="K111" s="174">
        <v>0</v>
      </c>
      <c r="L111" s="174">
        <v>0</v>
      </c>
      <c r="M111" s="175">
        <f t="shared" si="0"/>
        <v>49089600</v>
      </c>
      <c r="N111" s="187">
        <v>1077446235</v>
      </c>
      <c r="O111" s="193" t="s">
        <v>1539</v>
      </c>
      <c r="P111" s="185" t="s">
        <v>1540</v>
      </c>
      <c r="Q111" s="190">
        <v>44964</v>
      </c>
      <c r="R111" s="191">
        <v>44964</v>
      </c>
      <c r="S111" s="191">
        <v>45275</v>
      </c>
      <c r="T111" s="177"/>
      <c r="U111" s="179"/>
      <c r="V111" s="173"/>
      <c r="W111" s="186">
        <v>49089600</v>
      </c>
      <c r="X111" s="184">
        <v>0</v>
      </c>
      <c r="Y111" s="172">
        <v>12545859</v>
      </c>
      <c r="Z111" s="172" t="s">
        <v>1284</v>
      </c>
      <c r="AC111" s="177"/>
      <c r="AD111" s="192" t="s">
        <v>1541</v>
      </c>
      <c r="AE111" s="172" t="s">
        <v>1416</v>
      </c>
      <c r="AF111" s="172" t="s">
        <v>176</v>
      </c>
      <c r="AG111" s="182"/>
      <c r="AH111" s="182"/>
      <c r="AI111" s="182"/>
      <c r="AJ111" s="182"/>
      <c r="AK111" s="182"/>
      <c r="AL111" s="182"/>
      <c r="AM111" s="182"/>
      <c r="AN111" s="182"/>
      <c r="AO111" s="182"/>
      <c r="AP111" s="182"/>
      <c r="AQ111" s="182"/>
      <c r="AR111" s="182"/>
      <c r="AS111" s="182"/>
      <c r="AT111" s="182"/>
      <c r="AU111" s="182"/>
      <c r="AV111" s="182"/>
      <c r="AW111" s="182"/>
      <c r="AX111" s="182"/>
      <c r="AY111" s="182"/>
      <c r="AZ111" s="182"/>
      <c r="BA111" s="182"/>
      <c r="BB111" s="182"/>
      <c r="BC111" s="182"/>
      <c r="BD111" s="182"/>
      <c r="BE111" s="182"/>
      <c r="BF111" s="182"/>
      <c r="BG111" s="182"/>
      <c r="BH111" s="182"/>
      <c r="BI111" s="182"/>
      <c r="BJ111" s="182"/>
      <c r="BK111" s="182"/>
      <c r="BL111" s="182"/>
      <c r="BM111" s="182"/>
      <c r="BN111" s="182"/>
      <c r="BO111" s="182"/>
      <c r="BP111" s="182"/>
      <c r="BQ111" s="182"/>
      <c r="BR111" s="182"/>
      <c r="BS111" s="182"/>
      <c r="BT111" s="182"/>
      <c r="BU111" s="182"/>
      <c r="BV111" s="182"/>
      <c r="BW111" s="182"/>
      <c r="BX111" s="182"/>
      <c r="BY111" s="182"/>
      <c r="BZ111" s="182"/>
      <c r="CA111" s="182"/>
    </row>
    <row r="112" spans="1:79" s="172" customFormat="1">
      <c r="A112" s="242">
        <v>891780111</v>
      </c>
      <c r="B112" s="242" t="s">
        <v>55</v>
      </c>
      <c r="C112" s="172" t="s">
        <v>59</v>
      </c>
      <c r="D112" s="242" t="s">
        <v>61</v>
      </c>
      <c r="E112" s="185" t="s">
        <v>1542</v>
      </c>
      <c r="F112" s="171" t="s">
        <v>62</v>
      </c>
      <c r="G112" s="172" t="s">
        <v>62</v>
      </c>
      <c r="H112" s="185" t="s">
        <v>1281</v>
      </c>
      <c r="I112" s="186">
        <v>19048225</v>
      </c>
      <c r="J112" s="172">
        <v>0</v>
      </c>
      <c r="K112" s="174">
        <v>0</v>
      </c>
      <c r="L112" s="174">
        <v>0</v>
      </c>
      <c r="M112" s="175">
        <f t="shared" si="0"/>
        <v>19048225</v>
      </c>
      <c r="N112" s="187">
        <v>1128005002</v>
      </c>
      <c r="O112" s="193" t="s">
        <v>1543</v>
      </c>
      <c r="P112" s="189" t="s">
        <v>1314</v>
      </c>
      <c r="Q112" s="190">
        <v>44964</v>
      </c>
      <c r="R112" s="191">
        <v>44964</v>
      </c>
      <c r="S112" s="191">
        <v>45275</v>
      </c>
      <c r="T112" s="177"/>
      <c r="U112" s="179"/>
      <c r="V112" s="173"/>
      <c r="W112" s="186">
        <v>19048225</v>
      </c>
      <c r="X112" s="184">
        <v>0</v>
      </c>
      <c r="Y112" s="172">
        <v>12545859</v>
      </c>
      <c r="Z112" s="172" t="s">
        <v>1284</v>
      </c>
      <c r="AC112" s="177"/>
      <c r="AD112" s="192" t="s">
        <v>1544</v>
      </c>
      <c r="AE112" s="172" t="s">
        <v>1416</v>
      </c>
      <c r="AF112" s="172" t="s">
        <v>176</v>
      </c>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82"/>
      <c r="BB112" s="182"/>
      <c r="BC112" s="182"/>
      <c r="BD112" s="182"/>
      <c r="BE112" s="182"/>
      <c r="BF112" s="182"/>
      <c r="BG112" s="182"/>
      <c r="BH112" s="182"/>
      <c r="BI112" s="182"/>
      <c r="BJ112" s="182"/>
      <c r="BK112" s="182"/>
      <c r="BL112" s="182"/>
      <c r="BM112" s="182"/>
      <c r="BN112" s="182"/>
      <c r="BO112" s="182"/>
      <c r="BP112" s="182"/>
      <c r="BQ112" s="182"/>
      <c r="BR112" s="182"/>
      <c r="BS112" s="182"/>
      <c r="BT112" s="182"/>
      <c r="BU112" s="182"/>
      <c r="BV112" s="182"/>
      <c r="BW112" s="182"/>
      <c r="BX112" s="182"/>
      <c r="BY112" s="182"/>
      <c r="BZ112" s="182"/>
      <c r="CA112" s="182"/>
    </row>
    <row r="113" spans="1:79" s="172" customFormat="1">
      <c r="A113" s="242">
        <v>891780111</v>
      </c>
      <c r="B113" s="242" t="s">
        <v>55</v>
      </c>
      <c r="C113" s="172" t="s">
        <v>59</v>
      </c>
      <c r="D113" s="242" t="s">
        <v>61</v>
      </c>
      <c r="E113" s="185" t="s">
        <v>1545</v>
      </c>
      <c r="F113" s="171" t="s">
        <v>62</v>
      </c>
      <c r="G113" s="172" t="s">
        <v>62</v>
      </c>
      <c r="H113" s="185" t="s">
        <v>1281</v>
      </c>
      <c r="I113" s="186">
        <v>19048225</v>
      </c>
      <c r="J113" s="172">
        <v>0</v>
      </c>
      <c r="K113" s="174">
        <v>0</v>
      </c>
      <c r="L113" s="174">
        <v>0</v>
      </c>
      <c r="M113" s="175">
        <f t="shared" si="0"/>
        <v>19048225</v>
      </c>
      <c r="N113" s="187">
        <v>1039652997</v>
      </c>
      <c r="O113" s="193" t="s">
        <v>1546</v>
      </c>
      <c r="P113" s="189" t="s">
        <v>1314</v>
      </c>
      <c r="Q113" s="190">
        <v>44964</v>
      </c>
      <c r="R113" s="191">
        <v>44964</v>
      </c>
      <c r="S113" s="191">
        <v>45275</v>
      </c>
      <c r="T113" s="177"/>
      <c r="U113" s="179"/>
      <c r="V113" s="173"/>
      <c r="W113" s="186">
        <v>19048225</v>
      </c>
      <c r="X113" s="184">
        <v>0</v>
      </c>
      <c r="Y113" s="172">
        <v>12545859</v>
      </c>
      <c r="Z113" s="172" t="s">
        <v>1284</v>
      </c>
      <c r="AC113" s="177"/>
      <c r="AD113" s="192" t="s">
        <v>1547</v>
      </c>
      <c r="AE113" s="172" t="s">
        <v>1416</v>
      </c>
      <c r="AF113" s="172" t="s">
        <v>176</v>
      </c>
      <c r="AG113" s="182"/>
      <c r="AH113" s="182"/>
      <c r="AI113" s="182"/>
      <c r="AJ113" s="182"/>
      <c r="AK113" s="182"/>
      <c r="AL113" s="182"/>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2"/>
      <c r="BI113" s="182"/>
      <c r="BJ113" s="182"/>
      <c r="BK113" s="182"/>
      <c r="BL113" s="182"/>
      <c r="BM113" s="182"/>
      <c r="BN113" s="182"/>
      <c r="BO113" s="182"/>
      <c r="BP113" s="182"/>
      <c r="BQ113" s="182"/>
      <c r="BR113" s="182"/>
      <c r="BS113" s="182"/>
      <c r="BT113" s="182"/>
      <c r="BU113" s="182"/>
      <c r="BV113" s="182"/>
      <c r="BW113" s="182"/>
      <c r="BX113" s="182"/>
      <c r="BY113" s="182"/>
      <c r="BZ113" s="182"/>
      <c r="CA113" s="182"/>
    </row>
    <row r="114" spans="1:79" s="172" customFormat="1">
      <c r="A114" s="242">
        <v>891780111</v>
      </c>
      <c r="B114" s="242" t="s">
        <v>55</v>
      </c>
      <c r="C114" s="172" t="s">
        <v>59</v>
      </c>
      <c r="D114" s="242" t="s">
        <v>61</v>
      </c>
      <c r="E114" s="185" t="s">
        <v>1548</v>
      </c>
      <c r="F114" s="171" t="s">
        <v>62</v>
      </c>
      <c r="G114" s="172" t="s">
        <v>62</v>
      </c>
      <c r="H114" s="185" t="s">
        <v>1281</v>
      </c>
      <c r="I114" s="186">
        <v>17143399</v>
      </c>
      <c r="J114" s="172">
        <v>0</v>
      </c>
      <c r="K114" s="174">
        <v>0</v>
      </c>
      <c r="L114" s="174">
        <v>0</v>
      </c>
      <c r="M114" s="175">
        <f t="shared" si="0"/>
        <v>17143399</v>
      </c>
      <c r="N114" s="187">
        <v>1010076349</v>
      </c>
      <c r="O114" s="193" t="s">
        <v>1549</v>
      </c>
      <c r="P114" s="189" t="s">
        <v>1291</v>
      </c>
      <c r="Q114" s="190">
        <v>44964</v>
      </c>
      <c r="R114" s="191">
        <v>44964</v>
      </c>
      <c r="S114" s="191">
        <v>45275</v>
      </c>
      <c r="T114" s="177"/>
      <c r="U114" s="179"/>
      <c r="V114" s="173"/>
      <c r="W114" s="186">
        <v>17143399</v>
      </c>
      <c r="X114" s="184">
        <v>0</v>
      </c>
      <c r="Y114" s="172">
        <v>12545859</v>
      </c>
      <c r="Z114" s="172" t="s">
        <v>1284</v>
      </c>
      <c r="AC114" s="177"/>
      <c r="AD114" s="192" t="s">
        <v>1550</v>
      </c>
      <c r="AE114" s="172" t="s">
        <v>1416</v>
      </c>
      <c r="AF114" s="172" t="s">
        <v>176</v>
      </c>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182"/>
      <c r="BN114" s="182"/>
      <c r="BO114" s="182"/>
      <c r="BP114" s="182"/>
      <c r="BQ114" s="182"/>
      <c r="BR114" s="182"/>
      <c r="BS114" s="182"/>
      <c r="BT114" s="182"/>
      <c r="BU114" s="182"/>
      <c r="BV114" s="182"/>
      <c r="BW114" s="182"/>
      <c r="BX114" s="182"/>
      <c r="BY114" s="182"/>
      <c r="BZ114" s="182"/>
      <c r="CA114" s="182"/>
    </row>
    <row r="115" spans="1:79" s="172" customFormat="1">
      <c r="A115" s="242">
        <v>891780111</v>
      </c>
      <c r="B115" s="242" t="s">
        <v>55</v>
      </c>
      <c r="C115" s="172" t="s">
        <v>59</v>
      </c>
      <c r="D115" s="242" t="s">
        <v>61</v>
      </c>
      <c r="E115" s="185" t="s">
        <v>1551</v>
      </c>
      <c r="F115" s="171" t="s">
        <v>62</v>
      </c>
      <c r="G115" s="172" t="s">
        <v>62</v>
      </c>
      <c r="H115" s="185" t="s">
        <v>1281</v>
      </c>
      <c r="I115" s="186">
        <v>19048225</v>
      </c>
      <c r="J115" s="172">
        <v>0</v>
      </c>
      <c r="K115" s="174">
        <v>0</v>
      </c>
      <c r="L115" s="174">
        <v>0</v>
      </c>
      <c r="M115" s="175">
        <f t="shared" si="0"/>
        <v>19048225</v>
      </c>
      <c r="N115" s="187">
        <v>1045508880</v>
      </c>
      <c r="O115" s="193" t="s">
        <v>1552</v>
      </c>
      <c r="P115" s="189" t="s">
        <v>1314</v>
      </c>
      <c r="Q115" s="190">
        <v>44964</v>
      </c>
      <c r="R115" s="191">
        <v>44964</v>
      </c>
      <c r="S115" s="191">
        <v>45275</v>
      </c>
      <c r="T115" s="177"/>
      <c r="U115" s="179"/>
      <c r="V115" s="173"/>
      <c r="W115" s="186">
        <v>19048225</v>
      </c>
      <c r="X115" s="184">
        <v>0</v>
      </c>
      <c r="Y115" s="172">
        <v>12545859</v>
      </c>
      <c r="Z115" s="172" t="s">
        <v>1284</v>
      </c>
      <c r="AC115" s="177"/>
      <c r="AD115" s="192" t="s">
        <v>1553</v>
      </c>
      <c r="AE115" s="172" t="s">
        <v>1416</v>
      </c>
      <c r="AF115" s="172" t="s">
        <v>176</v>
      </c>
      <c r="AG115" s="182"/>
      <c r="AH115" s="182"/>
      <c r="AI115" s="182"/>
      <c r="AJ115" s="182"/>
      <c r="AK115" s="182"/>
      <c r="AL115" s="182"/>
      <c r="AM115" s="182"/>
      <c r="AN115" s="182"/>
      <c r="AO115" s="182"/>
      <c r="AP115" s="182"/>
      <c r="AQ115" s="182"/>
      <c r="AR115" s="182"/>
      <c r="AS115" s="182"/>
      <c r="AT115" s="182"/>
      <c r="AU115" s="182"/>
      <c r="AV115" s="182"/>
      <c r="AW115" s="182"/>
      <c r="AX115" s="182"/>
      <c r="AY115" s="182"/>
      <c r="AZ115" s="182"/>
      <c r="BA115" s="182"/>
      <c r="BB115" s="182"/>
      <c r="BC115" s="182"/>
      <c r="BD115" s="182"/>
      <c r="BE115" s="182"/>
      <c r="BF115" s="182"/>
      <c r="BG115" s="182"/>
      <c r="BH115" s="182"/>
      <c r="BI115" s="182"/>
      <c r="BJ115" s="182"/>
      <c r="BK115" s="182"/>
      <c r="BL115" s="182"/>
      <c r="BM115" s="182"/>
      <c r="BN115" s="182"/>
      <c r="BO115" s="182"/>
      <c r="BP115" s="182"/>
      <c r="BQ115" s="182"/>
      <c r="BR115" s="182"/>
      <c r="BS115" s="182"/>
      <c r="BT115" s="182"/>
      <c r="BU115" s="182"/>
      <c r="BV115" s="182"/>
      <c r="BW115" s="182"/>
      <c r="BX115" s="182"/>
      <c r="BY115" s="182"/>
      <c r="BZ115" s="182"/>
      <c r="CA115" s="182"/>
    </row>
    <row r="116" spans="1:79" s="172" customFormat="1">
      <c r="A116" s="242">
        <v>891780111</v>
      </c>
      <c r="B116" s="242" t="s">
        <v>55</v>
      </c>
      <c r="C116" s="172" t="s">
        <v>59</v>
      </c>
      <c r="D116" s="242" t="s">
        <v>61</v>
      </c>
      <c r="E116" s="185" t="s">
        <v>1554</v>
      </c>
      <c r="F116" s="171" t="s">
        <v>62</v>
      </c>
      <c r="G116" s="172" t="s">
        <v>62</v>
      </c>
      <c r="H116" s="185" t="s">
        <v>1281</v>
      </c>
      <c r="I116" s="186">
        <v>19425415</v>
      </c>
      <c r="J116" s="172">
        <v>0</v>
      </c>
      <c r="K116" s="174">
        <v>0</v>
      </c>
      <c r="L116" s="174">
        <v>0</v>
      </c>
      <c r="M116" s="175">
        <f t="shared" si="0"/>
        <v>19425415</v>
      </c>
      <c r="N116" s="187">
        <v>1193594864</v>
      </c>
      <c r="O116" s="193" t="s">
        <v>1555</v>
      </c>
      <c r="P116" s="189" t="s">
        <v>1314</v>
      </c>
      <c r="Q116" s="190">
        <v>44964</v>
      </c>
      <c r="R116" s="191">
        <v>44964</v>
      </c>
      <c r="S116" s="191">
        <v>45275</v>
      </c>
      <c r="T116" s="177"/>
      <c r="U116" s="179"/>
      <c r="V116" s="173"/>
      <c r="W116" s="186">
        <v>19425415</v>
      </c>
      <c r="X116" s="184">
        <v>0</v>
      </c>
      <c r="Y116" s="172">
        <v>12545859</v>
      </c>
      <c r="Z116" s="172" t="s">
        <v>1284</v>
      </c>
      <c r="AC116" s="177"/>
      <c r="AD116" s="192" t="s">
        <v>1556</v>
      </c>
      <c r="AE116" s="172" t="s">
        <v>1416</v>
      </c>
      <c r="AF116" s="172" t="s">
        <v>176</v>
      </c>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82"/>
      <c r="BB116" s="182"/>
      <c r="BC116" s="182"/>
      <c r="BD116" s="182"/>
      <c r="BE116" s="182"/>
      <c r="BF116" s="182"/>
      <c r="BG116" s="182"/>
      <c r="BH116" s="182"/>
      <c r="BI116" s="182"/>
      <c r="BJ116" s="182"/>
      <c r="BK116" s="182"/>
      <c r="BL116" s="182"/>
      <c r="BM116" s="182"/>
      <c r="BN116" s="182"/>
      <c r="BO116" s="182"/>
      <c r="BP116" s="182"/>
      <c r="BQ116" s="182"/>
      <c r="BR116" s="182"/>
      <c r="BS116" s="182"/>
      <c r="BT116" s="182"/>
      <c r="BU116" s="182"/>
      <c r="BV116" s="182"/>
      <c r="BW116" s="182"/>
      <c r="BX116" s="182"/>
      <c r="BY116" s="182"/>
      <c r="BZ116" s="182"/>
      <c r="CA116" s="182"/>
    </row>
    <row r="117" spans="1:79" s="172" customFormat="1">
      <c r="A117" s="242">
        <v>891780111</v>
      </c>
      <c r="B117" s="242" t="s">
        <v>55</v>
      </c>
      <c r="C117" s="172" t="s">
        <v>59</v>
      </c>
      <c r="D117" s="242" t="s">
        <v>61</v>
      </c>
      <c r="E117" s="185" t="s">
        <v>1557</v>
      </c>
      <c r="F117" s="171" t="s">
        <v>62</v>
      </c>
      <c r="G117" s="172" t="s">
        <v>62</v>
      </c>
      <c r="H117" s="185" t="s">
        <v>1281</v>
      </c>
      <c r="I117" s="186">
        <v>24454873</v>
      </c>
      <c r="J117" s="172">
        <v>0</v>
      </c>
      <c r="K117" s="174">
        <v>0</v>
      </c>
      <c r="L117" s="174">
        <v>0</v>
      </c>
      <c r="M117" s="175">
        <f t="shared" si="0"/>
        <v>24454873</v>
      </c>
      <c r="N117" s="187">
        <v>1003928077</v>
      </c>
      <c r="O117" s="193" t="s">
        <v>1558</v>
      </c>
      <c r="P117" s="189" t="s">
        <v>1291</v>
      </c>
      <c r="Q117" s="190">
        <v>44964</v>
      </c>
      <c r="R117" s="191">
        <v>44964</v>
      </c>
      <c r="S117" s="191">
        <v>45275</v>
      </c>
      <c r="T117" s="177"/>
      <c r="U117" s="179"/>
      <c r="V117" s="173"/>
      <c r="W117" s="186">
        <v>24454873</v>
      </c>
      <c r="X117" s="184">
        <v>0</v>
      </c>
      <c r="Y117" s="172">
        <v>12545859</v>
      </c>
      <c r="Z117" s="172" t="s">
        <v>1284</v>
      </c>
      <c r="AC117" s="177"/>
      <c r="AD117" s="192" t="s">
        <v>1559</v>
      </c>
      <c r="AE117" s="172" t="s">
        <v>1416</v>
      </c>
      <c r="AF117" s="172" t="s">
        <v>176</v>
      </c>
      <c r="AG117" s="182"/>
      <c r="AH117" s="182"/>
      <c r="AI117" s="182"/>
      <c r="AJ117" s="182"/>
      <c r="AK117" s="182"/>
      <c r="AL117" s="182"/>
      <c r="AM117" s="182"/>
      <c r="AN117" s="182"/>
      <c r="AO117" s="182"/>
      <c r="AP117" s="182"/>
      <c r="AQ117" s="182"/>
      <c r="AR117" s="182"/>
      <c r="AS117" s="182"/>
      <c r="AT117" s="182"/>
      <c r="AU117" s="182"/>
      <c r="AV117" s="182"/>
      <c r="AW117" s="182"/>
      <c r="AX117" s="182"/>
      <c r="AY117" s="182"/>
      <c r="AZ117" s="182"/>
      <c r="BA117" s="182"/>
      <c r="BB117" s="182"/>
      <c r="BC117" s="182"/>
      <c r="BD117" s="182"/>
      <c r="BE117" s="182"/>
      <c r="BF117" s="182"/>
      <c r="BG117" s="182"/>
      <c r="BH117" s="182"/>
      <c r="BI117" s="182"/>
      <c r="BJ117" s="182"/>
      <c r="BK117" s="182"/>
      <c r="BL117" s="182"/>
      <c r="BM117" s="182"/>
      <c r="BN117" s="182"/>
      <c r="BO117" s="182"/>
      <c r="BP117" s="182"/>
      <c r="BQ117" s="182"/>
      <c r="BR117" s="182"/>
      <c r="BS117" s="182"/>
      <c r="BT117" s="182"/>
      <c r="BU117" s="182"/>
      <c r="BV117" s="182"/>
      <c r="BW117" s="182"/>
      <c r="BX117" s="182"/>
      <c r="BY117" s="182"/>
      <c r="BZ117" s="182"/>
      <c r="CA117" s="182"/>
    </row>
    <row r="118" spans="1:79" s="172" customFormat="1">
      <c r="A118" s="242">
        <v>891780111</v>
      </c>
      <c r="B118" s="242" t="s">
        <v>55</v>
      </c>
      <c r="C118" s="172" t="s">
        <v>59</v>
      </c>
      <c r="D118" s="242" t="s">
        <v>61</v>
      </c>
      <c r="E118" s="185" t="s">
        <v>1560</v>
      </c>
      <c r="F118" s="171" t="s">
        <v>62</v>
      </c>
      <c r="G118" s="172" t="s">
        <v>62</v>
      </c>
      <c r="H118" s="185" t="s">
        <v>1281</v>
      </c>
      <c r="I118" s="186">
        <v>17143399</v>
      </c>
      <c r="J118" s="172">
        <v>0</v>
      </c>
      <c r="K118" s="174">
        <v>0</v>
      </c>
      <c r="L118" s="174">
        <v>0</v>
      </c>
      <c r="M118" s="175">
        <f t="shared" si="0"/>
        <v>17143399</v>
      </c>
      <c r="N118" s="187">
        <v>1193549595</v>
      </c>
      <c r="O118" s="193" t="s">
        <v>1561</v>
      </c>
      <c r="P118" s="189" t="s">
        <v>1291</v>
      </c>
      <c r="Q118" s="190">
        <v>44964</v>
      </c>
      <c r="R118" s="191">
        <v>44964</v>
      </c>
      <c r="S118" s="191">
        <v>45275</v>
      </c>
      <c r="T118" s="177"/>
      <c r="U118" s="179"/>
      <c r="V118" s="173"/>
      <c r="W118" s="186">
        <v>17143399</v>
      </c>
      <c r="X118" s="184">
        <v>0</v>
      </c>
      <c r="Y118" s="172">
        <v>12545859</v>
      </c>
      <c r="Z118" s="172" t="s">
        <v>1284</v>
      </c>
      <c r="AC118" s="177"/>
      <c r="AD118" s="192" t="s">
        <v>1562</v>
      </c>
      <c r="AE118" s="172" t="s">
        <v>1416</v>
      </c>
      <c r="AF118" s="172" t="s">
        <v>176</v>
      </c>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2"/>
      <c r="BG118" s="182"/>
      <c r="BH118" s="182"/>
      <c r="BI118" s="182"/>
      <c r="BJ118" s="182"/>
      <c r="BK118" s="182"/>
      <c r="BL118" s="182"/>
      <c r="BM118" s="182"/>
      <c r="BN118" s="182"/>
      <c r="BO118" s="182"/>
      <c r="BP118" s="182"/>
      <c r="BQ118" s="182"/>
      <c r="BR118" s="182"/>
      <c r="BS118" s="182"/>
      <c r="BT118" s="182"/>
      <c r="BU118" s="182"/>
      <c r="BV118" s="182"/>
      <c r="BW118" s="182"/>
      <c r="BX118" s="182"/>
      <c r="BY118" s="182"/>
      <c r="BZ118" s="182"/>
      <c r="CA118" s="182"/>
    </row>
    <row r="119" spans="1:79" s="172" customFormat="1">
      <c r="A119" s="242">
        <v>891780111</v>
      </c>
      <c r="B119" s="242" t="s">
        <v>55</v>
      </c>
      <c r="C119" s="172" t="s">
        <v>59</v>
      </c>
      <c r="D119" s="242" t="s">
        <v>61</v>
      </c>
      <c r="E119" s="185" t="s">
        <v>1563</v>
      </c>
      <c r="F119" s="171" t="s">
        <v>62</v>
      </c>
      <c r="G119" s="172" t="s">
        <v>62</v>
      </c>
      <c r="H119" s="185" t="s">
        <v>1281</v>
      </c>
      <c r="I119" s="186">
        <v>19425415</v>
      </c>
      <c r="J119" s="172">
        <v>0</v>
      </c>
      <c r="K119" s="174">
        <v>0</v>
      </c>
      <c r="L119" s="174">
        <v>0</v>
      </c>
      <c r="M119" s="175">
        <f t="shared" si="0"/>
        <v>19425415</v>
      </c>
      <c r="N119" s="187">
        <v>1001846710</v>
      </c>
      <c r="O119" s="193" t="s">
        <v>1564</v>
      </c>
      <c r="P119" s="189" t="s">
        <v>1565</v>
      </c>
      <c r="Q119" s="190">
        <v>44964</v>
      </c>
      <c r="R119" s="191">
        <v>44964</v>
      </c>
      <c r="S119" s="191">
        <v>45275</v>
      </c>
      <c r="T119" s="177"/>
      <c r="U119" s="179"/>
      <c r="V119" s="173"/>
      <c r="W119" s="186">
        <v>19425415</v>
      </c>
      <c r="X119" s="184">
        <v>0</v>
      </c>
      <c r="Y119" s="172">
        <v>12545859</v>
      </c>
      <c r="Z119" s="172" t="s">
        <v>1284</v>
      </c>
      <c r="AC119" s="177"/>
      <c r="AD119" s="192" t="s">
        <v>1566</v>
      </c>
      <c r="AE119" s="172" t="s">
        <v>1416</v>
      </c>
      <c r="AF119" s="172" t="s">
        <v>176</v>
      </c>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2"/>
      <c r="BH119" s="182"/>
      <c r="BI119" s="182"/>
      <c r="BJ119" s="182"/>
      <c r="BK119" s="182"/>
      <c r="BL119" s="182"/>
      <c r="BM119" s="182"/>
      <c r="BN119" s="182"/>
      <c r="BO119" s="182"/>
      <c r="BP119" s="182"/>
      <c r="BQ119" s="182"/>
      <c r="BR119" s="182"/>
      <c r="BS119" s="182"/>
      <c r="BT119" s="182"/>
      <c r="BU119" s="182"/>
      <c r="BV119" s="182"/>
      <c r="BW119" s="182"/>
      <c r="BX119" s="182"/>
      <c r="BY119" s="182"/>
      <c r="BZ119" s="182"/>
      <c r="CA119" s="182"/>
    </row>
    <row r="120" spans="1:79" s="172" customFormat="1">
      <c r="A120" s="242">
        <v>891780111</v>
      </c>
      <c r="B120" s="242" t="s">
        <v>55</v>
      </c>
      <c r="C120" s="172" t="s">
        <v>59</v>
      </c>
      <c r="D120" s="242" t="s">
        <v>61</v>
      </c>
      <c r="E120" s="185" t="s">
        <v>1567</v>
      </c>
      <c r="F120" s="171" t="s">
        <v>62</v>
      </c>
      <c r="G120" s="172" t="s">
        <v>62</v>
      </c>
      <c r="H120" s="185" t="s">
        <v>1281</v>
      </c>
      <c r="I120" s="186">
        <v>17143399</v>
      </c>
      <c r="J120" s="172">
        <v>0</v>
      </c>
      <c r="K120" s="174">
        <v>0</v>
      </c>
      <c r="L120" s="174">
        <v>0</v>
      </c>
      <c r="M120" s="175">
        <f t="shared" si="0"/>
        <v>17143399</v>
      </c>
      <c r="N120" s="187">
        <v>1077460387</v>
      </c>
      <c r="O120" s="193" t="s">
        <v>1568</v>
      </c>
      <c r="P120" s="189" t="s">
        <v>1291</v>
      </c>
      <c r="Q120" s="190">
        <v>44964</v>
      </c>
      <c r="R120" s="191">
        <v>44964</v>
      </c>
      <c r="S120" s="191">
        <v>45275</v>
      </c>
      <c r="T120" s="177"/>
      <c r="U120" s="179"/>
      <c r="V120" s="173"/>
      <c r="W120" s="186">
        <v>17143399</v>
      </c>
      <c r="X120" s="184">
        <v>0</v>
      </c>
      <c r="Y120" s="172">
        <v>12545859</v>
      </c>
      <c r="Z120" s="172" t="s">
        <v>1284</v>
      </c>
      <c r="AC120" s="177"/>
      <c r="AD120" s="192" t="s">
        <v>1569</v>
      </c>
      <c r="AE120" s="172" t="s">
        <v>1416</v>
      </c>
      <c r="AF120" s="172" t="s">
        <v>176</v>
      </c>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2"/>
      <c r="BR120" s="182"/>
      <c r="BS120" s="182"/>
      <c r="BT120" s="182"/>
      <c r="BU120" s="182"/>
      <c r="BV120" s="182"/>
      <c r="BW120" s="182"/>
      <c r="BX120" s="182"/>
      <c r="BY120" s="182"/>
      <c r="BZ120" s="182"/>
      <c r="CA120" s="182"/>
    </row>
    <row r="121" spans="1:79" s="172" customFormat="1">
      <c r="A121" s="242">
        <v>891780111</v>
      </c>
      <c r="B121" s="242" t="s">
        <v>55</v>
      </c>
      <c r="C121" s="172" t="s">
        <v>59</v>
      </c>
      <c r="D121" s="242" t="s">
        <v>61</v>
      </c>
      <c r="E121" s="185" t="s">
        <v>1570</v>
      </c>
      <c r="F121" s="171" t="s">
        <v>62</v>
      </c>
      <c r="G121" s="172" t="s">
        <v>62</v>
      </c>
      <c r="H121" s="185" t="s">
        <v>1281</v>
      </c>
      <c r="I121" s="186">
        <v>26218873</v>
      </c>
      <c r="J121" s="172">
        <v>0</v>
      </c>
      <c r="K121" s="174">
        <v>0</v>
      </c>
      <c r="L121" s="174">
        <v>0</v>
      </c>
      <c r="M121" s="175">
        <f t="shared" si="0"/>
        <v>26218873</v>
      </c>
      <c r="N121" s="187">
        <v>11807924</v>
      </c>
      <c r="O121" s="193" t="s">
        <v>1571</v>
      </c>
      <c r="P121" s="189" t="s">
        <v>1291</v>
      </c>
      <c r="Q121" s="190">
        <v>44964</v>
      </c>
      <c r="R121" s="191">
        <v>44964</v>
      </c>
      <c r="S121" s="191">
        <v>45275</v>
      </c>
      <c r="T121" s="177"/>
      <c r="U121" s="179"/>
      <c r="V121" s="173"/>
      <c r="W121" s="186">
        <v>26218873</v>
      </c>
      <c r="X121" s="184">
        <v>0</v>
      </c>
      <c r="Y121" s="172">
        <v>12545859</v>
      </c>
      <c r="Z121" s="172" t="s">
        <v>1284</v>
      </c>
      <c r="AC121" s="177"/>
      <c r="AD121" s="192" t="s">
        <v>1572</v>
      </c>
      <c r="AE121" s="172" t="s">
        <v>1416</v>
      </c>
      <c r="AF121" s="172" t="s">
        <v>176</v>
      </c>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c r="BK121" s="182"/>
      <c r="BL121" s="182"/>
      <c r="BM121" s="182"/>
      <c r="BN121" s="182"/>
      <c r="BO121" s="182"/>
      <c r="BP121" s="182"/>
      <c r="BQ121" s="182"/>
      <c r="BR121" s="182"/>
      <c r="BS121" s="182"/>
      <c r="BT121" s="182"/>
      <c r="BU121" s="182"/>
      <c r="BV121" s="182"/>
      <c r="BW121" s="182"/>
      <c r="BX121" s="182"/>
      <c r="BY121" s="182"/>
      <c r="BZ121" s="182"/>
      <c r="CA121" s="182"/>
    </row>
    <row r="122" spans="1:79" s="172" customFormat="1">
      <c r="A122" s="242">
        <v>891780111</v>
      </c>
      <c r="B122" s="242" t="s">
        <v>55</v>
      </c>
      <c r="C122" s="172" t="s">
        <v>59</v>
      </c>
      <c r="D122" s="242" t="s">
        <v>61</v>
      </c>
      <c r="E122" s="185" t="s">
        <v>1573</v>
      </c>
      <c r="F122" s="171" t="s">
        <v>62</v>
      </c>
      <c r="G122" s="172" t="s">
        <v>62</v>
      </c>
      <c r="H122" s="185" t="s">
        <v>1347</v>
      </c>
      <c r="I122" s="186">
        <v>21029244</v>
      </c>
      <c r="J122" s="172">
        <v>0</v>
      </c>
      <c r="K122" s="174">
        <v>0</v>
      </c>
      <c r="L122" s="174">
        <v>0</v>
      </c>
      <c r="M122" s="175">
        <f t="shared" si="0"/>
        <v>21029244</v>
      </c>
      <c r="N122" s="187">
        <v>15618407</v>
      </c>
      <c r="O122" s="188" t="s">
        <v>1574</v>
      </c>
      <c r="P122" s="189" t="s">
        <v>1301</v>
      </c>
      <c r="Q122" s="190">
        <v>44964</v>
      </c>
      <c r="R122" s="191">
        <v>44964</v>
      </c>
      <c r="S122" s="191">
        <v>45275</v>
      </c>
      <c r="T122" s="177"/>
      <c r="U122" s="179"/>
      <c r="V122" s="173"/>
      <c r="W122" s="186">
        <v>21029244</v>
      </c>
      <c r="X122" s="184">
        <v>0</v>
      </c>
      <c r="Y122" s="172">
        <v>12545859</v>
      </c>
      <c r="Z122" s="172" t="s">
        <v>1284</v>
      </c>
      <c r="AC122" s="177"/>
      <c r="AD122" s="192" t="s">
        <v>1575</v>
      </c>
      <c r="AE122" s="172" t="s">
        <v>1416</v>
      </c>
      <c r="AF122" s="172" t="s">
        <v>176</v>
      </c>
      <c r="AG122" s="182"/>
      <c r="AH122" s="182"/>
      <c r="AI122" s="182"/>
      <c r="AJ122" s="182"/>
      <c r="AK122" s="182"/>
      <c r="AL122" s="182"/>
      <c r="AM122" s="182"/>
      <c r="AN122" s="182"/>
      <c r="AO122" s="182"/>
      <c r="AP122" s="182"/>
      <c r="AQ122" s="182"/>
      <c r="AR122" s="182"/>
      <c r="AS122" s="182"/>
      <c r="AT122" s="182"/>
      <c r="AU122" s="182"/>
      <c r="AV122" s="182"/>
      <c r="AW122" s="182"/>
      <c r="AX122" s="182"/>
      <c r="AY122" s="182"/>
      <c r="AZ122" s="182"/>
      <c r="BA122" s="182"/>
      <c r="BB122" s="182"/>
      <c r="BC122" s="182"/>
      <c r="BD122" s="182"/>
      <c r="BE122" s="182"/>
      <c r="BF122" s="182"/>
      <c r="BG122" s="182"/>
      <c r="BH122" s="182"/>
      <c r="BI122" s="182"/>
      <c r="BJ122" s="182"/>
      <c r="BK122" s="182"/>
      <c r="BL122" s="182"/>
      <c r="BM122" s="182"/>
      <c r="BN122" s="182"/>
      <c r="BO122" s="182"/>
      <c r="BP122" s="182"/>
      <c r="BQ122" s="182"/>
      <c r="BR122" s="182"/>
      <c r="BS122" s="182"/>
      <c r="BT122" s="182"/>
      <c r="BU122" s="182"/>
      <c r="BV122" s="182"/>
      <c r="BW122" s="182"/>
      <c r="BX122" s="182"/>
      <c r="BY122" s="182"/>
      <c r="BZ122" s="182"/>
      <c r="CA122" s="182"/>
    </row>
    <row r="123" spans="1:79" s="172" customFormat="1">
      <c r="A123" s="242">
        <v>891780111</v>
      </c>
      <c r="B123" s="242" t="s">
        <v>55</v>
      </c>
      <c r="C123" s="172" t="s">
        <v>59</v>
      </c>
      <c r="D123" s="242" t="s">
        <v>61</v>
      </c>
      <c r="E123" s="185" t="s">
        <v>1576</v>
      </c>
      <c r="F123" s="171" t="s">
        <v>62</v>
      </c>
      <c r="G123" s="172" t="s">
        <v>62</v>
      </c>
      <c r="H123" s="185" t="s">
        <v>1281</v>
      </c>
      <c r="I123" s="186">
        <v>19425415</v>
      </c>
      <c r="J123" s="172">
        <v>0</v>
      </c>
      <c r="K123" s="174">
        <v>0</v>
      </c>
      <c r="L123" s="174">
        <v>0</v>
      </c>
      <c r="M123" s="175">
        <f t="shared" si="0"/>
        <v>19425415</v>
      </c>
      <c r="N123" s="187">
        <v>1070810826</v>
      </c>
      <c r="O123" s="188" t="s">
        <v>1577</v>
      </c>
      <c r="P123" s="189" t="s">
        <v>1301</v>
      </c>
      <c r="Q123" s="190">
        <v>44964</v>
      </c>
      <c r="R123" s="191">
        <v>44964</v>
      </c>
      <c r="S123" s="191">
        <v>45275</v>
      </c>
      <c r="T123" s="177"/>
      <c r="U123" s="179"/>
      <c r="V123" s="173"/>
      <c r="W123" s="186">
        <v>19425415</v>
      </c>
      <c r="X123" s="184">
        <v>0</v>
      </c>
      <c r="Y123" s="172">
        <v>12545859</v>
      </c>
      <c r="Z123" s="172" t="s">
        <v>1284</v>
      </c>
      <c r="AC123" s="177"/>
      <c r="AD123" s="192" t="s">
        <v>1578</v>
      </c>
      <c r="AE123" s="172" t="s">
        <v>1416</v>
      </c>
      <c r="AF123" s="172" t="s">
        <v>176</v>
      </c>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82"/>
      <c r="BE123" s="182"/>
      <c r="BF123" s="182"/>
      <c r="BG123" s="182"/>
      <c r="BH123" s="182"/>
      <c r="BI123" s="182"/>
      <c r="BJ123" s="182"/>
      <c r="BK123" s="182"/>
      <c r="BL123" s="182"/>
      <c r="BM123" s="182"/>
      <c r="BN123" s="182"/>
      <c r="BO123" s="182"/>
      <c r="BP123" s="182"/>
      <c r="BQ123" s="182"/>
      <c r="BR123" s="182"/>
      <c r="BS123" s="182"/>
      <c r="BT123" s="182"/>
      <c r="BU123" s="182"/>
      <c r="BV123" s="182"/>
      <c r="BW123" s="182"/>
      <c r="BX123" s="182"/>
      <c r="BY123" s="182"/>
      <c r="BZ123" s="182"/>
      <c r="CA123" s="182"/>
    </row>
    <row r="124" spans="1:79" s="172" customFormat="1">
      <c r="A124" s="242">
        <v>891780111</v>
      </c>
      <c r="B124" s="242" t="s">
        <v>55</v>
      </c>
      <c r="C124" s="172" t="s">
        <v>59</v>
      </c>
      <c r="D124" s="242" t="s">
        <v>61</v>
      </c>
      <c r="E124" s="185" t="s">
        <v>1579</v>
      </c>
      <c r="F124" s="171" t="s">
        <v>62</v>
      </c>
      <c r="G124" s="172" t="s">
        <v>62</v>
      </c>
      <c r="H124" s="185" t="s">
        <v>1347</v>
      </c>
      <c r="I124" s="186">
        <v>53762824</v>
      </c>
      <c r="J124" s="172">
        <v>0</v>
      </c>
      <c r="K124" s="174">
        <v>0</v>
      </c>
      <c r="L124" s="174">
        <v>0</v>
      </c>
      <c r="M124" s="175">
        <f t="shared" si="0"/>
        <v>53762824</v>
      </c>
      <c r="N124" s="187">
        <v>30665173</v>
      </c>
      <c r="O124" s="188" t="s">
        <v>1580</v>
      </c>
      <c r="P124" s="185" t="s">
        <v>1581</v>
      </c>
      <c r="Q124" s="190">
        <v>44964</v>
      </c>
      <c r="R124" s="191">
        <v>44964</v>
      </c>
      <c r="S124" s="191">
        <v>45275</v>
      </c>
      <c r="T124" s="177"/>
      <c r="U124" s="179"/>
      <c r="V124" s="173"/>
      <c r="W124" s="186">
        <v>53762824</v>
      </c>
      <c r="X124" s="184">
        <v>0</v>
      </c>
      <c r="Y124" s="172">
        <v>12545859</v>
      </c>
      <c r="Z124" s="172" t="s">
        <v>1284</v>
      </c>
      <c r="AC124" s="177"/>
      <c r="AD124" s="192" t="s">
        <v>1582</v>
      </c>
      <c r="AE124" s="172" t="s">
        <v>1416</v>
      </c>
      <c r="AF124" s="172" t="s">
        <v>176</v>
      </c>
      <c r="AG124" s="182"/>
      <c r="AH124" s="182"/>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182"/>
      <c r="BN124" s="182"/>
      <c r="BO124" s="182"/>
      <c r="BP124" s="182"/>
      <c r="BQ124" s="182"/>
      <c r="BR124" s="182"/>
      <c r="BS124" s="182"/>
      <c r="BT124" s="182"/>
      <c r="BU124" s="182"/>
      <c r="BV124" s="182"/>
      <c r="BW124" s="182"/>
      <c r="BX124" s="182"/>
      <c r="BY124" s="182"/>
      <c r="BZ124" s="182"/>
      <c r="CA124" s="182"/>
    </row>
    <row r="125" spans="1:79" s="172" customFormat="1">
      <c r="A125" s="242">
        <v>891780111</v>
      </c>
      <c r="B125" s="242" t="s">
        <v>55</v>
      </c>
      <c r="C125" s="172" t="s">
        <v>59</v>
      </c>
      <c r="D125" s="242" t="s">
        <v>61</v>
      </c>
      <c r="E125" s="185" t="s">
        <v>1583</v>
      </c>
      <c r="F125" s="171" t="s">
        <v>62</v>
      </c>
      <c r="G125" s="172" t="s">
        <v>62</v>
      </c>
      <c r="H125" s="185" t="s">
        <v>1281</v>
      </c>
      <c r="I125" s="186">
        <v>19425415</v>
      </c>
      <c r="J125" s="172">
        <v>0</v>
      </c>
      <c r="K125" s="174">
        <v>0</v>
      </c>
      <c r="L125" s="174">
        <v>0</v>
      </c>
      <c r="M125" s="175">
        <f t="shared" si="0"/>
        <v>19425415</v>
      </c>
      <c r="N125" s="187">
        <v>1003656285</v>
      </c>
      <c r="O125" s="188" t="s">
        <v>1584</v>
      </c>
      <c r="P125" s="189" t="s">
        <v>1301</v>
      </c>
      <c r="Q125" s="190">
        <v>44964</v>
      </c>
      <c r="R125" s="191">
        <v>44964</v>
      </c>
      <c r="S125" s="191">
        <v>45275</v>
      </c>
      <c r="T125" s="177"/>
      <c r="U125" s="179"/>
      <c r="V125" s="173"/>
      <c r="W125" s="186">
        <v>19425415</v>
      </c>
      <c r="X125" s="184">
        <v>0</v>
      </c>
      <c r="Y125" s="172">
        <v>12545859</v>
      </c>
      <c r="Z125" s="172" t="s">
        <v>1284</v>
      </c>
      <c r="AC125" s="177"/>
      <c r="AD125" s="192" t="s">
        <v>1585</v>
      </c>
      <c r="AE125" s="172" t="s">
        <v>1416</v>
      </c>
      <c r="AF125" s="172" t="s">
        <v>176</v>
      </c>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c r="BD125" s="182"/>
      <c r="BE125" s="182"/>
      <c r="BF125" s="182"/>
      <c r="BG125" s="182"/>
      <c r="BH125" s="182"/>
      <c r="BI125" s="182"/>
      <c r="BJ125" s="182"/>
      <c r="BK125" s="182"/>
      <c r="BL125" s="182"/>
      <c r="BM125" s="182"/>
      <c r="BN125" s="182"/>
      <c r="BO125" s="182"/>
      <c r="BP125" s="182"/>
      <c r="BQ125" s="182"/>
      <c r="BR125" s="182"/>
      <c r="BS125" s="182"/>
      <c r="BT125" s="182"/>
      <c r="BU125" s="182"/>
      <c r="BV125" s="182"/>
      <c r="BW125" s="182"/>
      <c r="BX125" s="182"/>
      <c r="BY125" s="182"/>
      <c r="BZ125" s="182"/>
      <c r="CA125" s="182"/>
    </row>
    <row r="126" spans="1:79" s="172" customFormat="1">
      <c r="A126" s="242">
        <v>891780111</v>
      </c>
      <c r="B126" s="242" t="s">
        <v>55</v>
      </c>
      <c r="C126" s="172" t="s">
        <v>59</v>
      </c>
      <c r="D126" s="242" t="s">
        <v>61</v>
      </c>
      <c r="E126" s="185" t="s">
        <v>1586</v>
      </c>
      <c r="F126" s="171" t="s">
        <v>62</v>
      </c>
      <c r="G126" s="172" t="s">
        <v>62</v>
      </c>
      <c r="H126" s="185" t="s">
        <v>1281</v>
      </c>
      <c r="I126" s="186">
        <v>21029244</v>
      </c>
      <c r="J126" s="172">
        <v>0</v>
      </c>
      <c r="K126" s="174">
        <v>0</v>
      </c>
      <c r="L126" s="174">
        <v>0</v>
      </c>
      <c r="M126" s="175">
        <f t="shared" si="0"/>
        <v>21029244</v>
      </c>
      <c r="N126" s="187">
        <v>1104871007</v>
      </c>
      <c r="O126" s="188" t="s">
        <v>1587</v>
      </c>
      <c r="P126" s="189" t="s">
        <v>1301</v>
      </c>
      <c r="Q126" s="190">
        <v>44964</v>
      </c>
      <c r="R126" s="191">
        <v>44964</v>
      </c>
      <c r="S126" s="191">
        <v>45275</v>
      </c>
      <c r="T126" s="177"/>
      <c r="U126" s="179"/>
      <c r="V126" s="173"/>
      <c r="W126" s="186">
        <v>21029244</v>
      </c>
      <c r="X126" s="184">
        <v>0</v>
      </c>
      <c r="Y126" s="172">
        <v>12545859</v>
      </c>
      <c r="Z126" s="172" t="s">
        <v>1284</v>
      </c>
      <c r="AC126" s="177"/>
      <c r="AD126" s="192" t="s">
        <v>1588</v>
      </c>
      <c r="AE126" s="172" t="s">
        <v>1416</v>
      </c>
      <c r="AF126" s="172" t="s">
        <v>176</v>
      </c>
      <c r="AG126" s="182"/>
      <c r="AH126" s="182"/>
      <c r="AI126" s="182"/>
      <c r="AJ126" s="182"/>
      <c r="AK126" s="182"/>
      <c r="AL126" s="182"/>
      <c r="AM126" s="182"/>
      <c r="AN126" s="182"/>
      <c r="AO126" s="182"/>
      <c r="AP126" s="182"/>
      <c r="AQ126" s="182"/>
      <c r="AR126" s="182"/>
      <c r="AS126" s="182"/>
      <c r="AT126" s="182"/>
      <c r="AU126" s="182"/>
      <c r="AV126" s="182"/>
      <c r="AW126" s="182"/>
      <c r="AX126" s="182"/>
      <c r="AY126" s="182"/>
      <c r="AZ126" s="182"/>
      <c r="BA126" s="182"/>
      <c r="BB126" s="182"/>
      <c r="BC126" s="182"/>
      <c r="BD126" s="182"/>
      <c r="BE126" s="182"/>
      <c r="BF126" s="182"/>
      <c r="BG126" s="182"/>
      <c r="BH126" s="182"/>
      <c r="BI126" s="182"/>
      <c r="BJ126" s="182"/>
      <c r="BK126" s="182"/>
      <c r="BL126" s="182"/>
      <c r="BM126" s="182"/>
      <c r="BN126" s="182"/>
      <c r="BO126" s="182"/>
      <c r="BP126" s="182"/>
      <c r="BQ126" s="182"/>
      <c r="BR126" s="182"/>
      <c r="BS126" s="182"/>
      <c r="BT126" s="182"/>
      <c r="BU126" s="182"/>
      <c r="BV126" s="182"/>
      <c r="BW126" s="182"/>
      <c r="BX126" s="182"/>
      <c r="BY126" s="182"/>
      <c r="BZ126" s="182"/>
      <c r="CA126" s="182"/>
    </row>
    <row r="127" spans="1:79" s="172" customFormat="1">
      <c r="A127" s="242">
        <v>891780111</v>
      </c>
      <c r="B127" s="242" t="s">
        <v>55</v>
      </c>
      <c r="C127" s="172" t="s">
        <v>59</v>
      </c>
      <c r="D127" s="242" t="s">
        <v>61</v>
      </c>
      <c r="E127" s="185" t="s">
        <v>1589</v>
      </c>
      <c r="F127" s="171" t="s">
        <v>62</v>
      </c>
      <c r="G127" s="172" t="s">
        <v>62</v>
      </c>
      <c r="H127" s="185" t="s">
        <v>1281</v>
      </c>
      <c r="I127" s="186">
        <v>19425415</v>
      </c>
      <c r="J127" s="172">
        <v>0</v>
      </c>
      <c r="K127" s="174">
        <v>0</v>
      </c>
      <c r="L127" s="174">
        <v>0</v>
      </c>
      <c r="M127" s="175">
        <f t="shared" si="0"/>
        <v>19425415</v>
      </c>
      <c r="N127" s="187">
        <v>1104871190</v>
      </c>
      <c r="O127" s="188" t="s">
        <v>1590</v>
      </c>
      <c r="P127" s="189" t="s">
        <v>1301</v>
      </c>
      <c r="Q127" s="190">
        <v>44964</v>
      </c>
      <c r="R127" s="191">
        <v>44964</v>
      </c>
      <c r="S127" s="191">
        <v>45275</v>
      </c>
      <c r="T127" s="177"/>
      <c r="U127" s="179"/>
      <c r="V127" s="173"/>
      <c r="W127" s="186">
        <v>19425415</v>
      </c>
      <c r="X127" s="184">
        <v>0</v>
      </c>
      <c r="Y127" s="172">
        <v>12545859</v>
      </c>
      <c r="Z127" s="172" t="s">
        <v>1284</v>
      </c>
      <c r="AC127" s="177"/>
      <c r="AD127" s="192" t="s">
        <v>1591</v>
      </c>
      <c r="AE127" s="172" t="s">
        <v>1416</v>
      </c>
      <c r="AF127" s="172" t="s">
        <v>176</v>
      </c>
      <c r="AG127" s="182"/>
      <c r="AH127" s="182"/>
      <c r="AI127" s="182"/>
      <c r="AJ127" s="182"/>
      <c r="AK127" s="182"/>
      <c r="AL127" s="182"/>
      <c r="AM127" s="182"/>
      <c r="AN127" s="182"/>
      <c r="AO127" s="182"/>
      <c r="AP127" s="182"/>
      <c r="AQ127" s="182"/>
      <c r="AR127" s="182"/>
      <c r="AS127" s="182"/>
      <c r="AT127" s="182"/>
      <c r="AU127" s="182"/>
      <c r="AV127" s="182"/>
      <c r="AW127" s="182"/>
      <c r="AX127" s="182"/>
      <c r="AY127" s="182"/>
      <c r="AZ127" s="182"/>
      <c r="BA127" s="182"/>
      <c r="BB127" s="182"/>
      <c r="BC127" s="182"/>
      <c r="BD127" s="182"/>
      <c r="BE127" s="182"/>
      <c r="BF127" s="182"/>
      <c r="BG127" s="182"/>
      <c r="BH127" s="182"/>
      <c r="BI127" s="182"/>
      <c r="BJ127" s="182"/>
      <c r="BK127" s="182"/>
      <c r="BL127" s="182"/>
      <c r="BM127" s="182"/>
      <c r="BN127" s="182"/>
      <c r="BO127" s="182"/>
      <c r="BP127" s="182"/>
      <c r="BQ127" s="182"/>
      <c r="BR127" s="182"/>
      <c r="BS127" s="182"/>
      <c r="BT127" s="182"/>
      <c r="BU127" s="182"/>
      <c r="BV127" s="182"/>
      <c r="BW127" s="182"/>
      <c r="BX127" s="182"/>
      <c r="BY127" s="182"/>
      <c r="BZ127" s="182"/>
      <c r="CA127" s="182"/>
    </row>
    <row r="128" spans="1:79" s="172" customFormat="1">
      <c r="A128" s="242">
        <v>891780111</v>
      </c>
      <c r="B128" s="242" t="s">
        <v>55</v>
      </c>
      <c r="C128" s="172" t="s">
        <v>59</v>
      </c>
      <c r="D128" s="242" t="s">
        <v>61</v>
      </c>
      <c r="E128" s="185" t="s">
        <v>1592</v>
      </c>
      <c r="F128" s="171" t="s">
        <v>62</v>
      </c>
      <c r="G128" s="172" t="s">
        <v>62</v>
      </c>
      <c r="H128" s="185" t="s">
        <v>1281</v>
      </c>
      <c r="I128" s="186">
        <v>20821033</v>
      </c>
      <c r="J128" s="172">
        <v>0</v>
      </c>
      <c r="K128" s="174">
        <v>0</v>
      </c>
      <c r="L128" s="174">
        <v>0</v>
      </c>
      <c r="M128" s="175">
        <f t="shared" si="0"/>
        <v>20821033</v>
      </c>
      <c r="N128" s="187">
        <v>1063150198</v>
      </c>
      <c r="O128" s="188" t="s">
        <v>1593</v>
      </c>
      <c r="P128" s="189" t="s">
        <v>1301</v>
      </c>
      <c r="Q128" s="190">
        <v>44964</v>
      </c>
      <c r="R128" s="191">
        <v>44964</v>
      </c>
      <c r="S128" s="191">
        <v>45275</v>
      </c>
      <c r="T128" s="177"/>
      <c r="U128" s="179"/>
      <c r="V128" s="173"/>
      <c r="W128" s="186">
        <v>20821033</v>
      </c>
      <c r="X128" s="184">
        <v>0</v>
      </c>
      <c r="Y128" s="172">
        <v>12545859</v>
      </c>
      <c r="Z128" s="172" t="s">
        <v>1284</v>
      </c>
      <c r="AC128" s="177"/>
      <c r="AD128" s="192" t="s">
        <v>1594</v>
      </c>
      <c r="AE128" s="172" t="s">
        <v>1416</v>
      </c>
      <c r="AF128" s="172" t="s">
        <v>176</v>
      </c>
      <c r="AG128" s="182"/>
      <c r="AH128" s="182"/>
      <c r="AI128" s="182"/>
      <c r="AJ128" s="182"/>
      <c r="AK128" s="182"/>
      <c r="AL128" s="182"/>
      <c r="AM128" s="182"/>
      <c r="AN128" s="182"/>
      <c r="AO128" s="182"/>
      <c r="AP128" s="182"/>
      <c r="AQ128" s="182"/>
      <c r="AR128" s="182"/>
      <c r="AS128" s="182"/>
      <c r="AT128" s="182"/>
      <c r="AU128" s="182"/>
      <c r="AV128" s="182"/>
      <c r="AW128" s="182"/>
      <c r="AX128" s="182"/>
      <c r="AY128" s="182"/>
      <c r="AZ128" s="182"/>
      <c r="BA128" s="182"/>
      <c r="BB128" s="182"/>
      <c r="BC128" s="182"/>
      <c r="BD128" s="182"/>
      <c r="BE128" s="182"/>
      <c r="BF128" s="182"/>
      <c r="BG128" s="182"/>
      <c r="BH128" s="182"/>
      <c r="BI128" s="182"/>
      <c r="BJ128" s="182"/>
      <c r="BK128" s="182"/>
      <c r="BL128" s="182"/>
      <c r="BM128" s="182"/>
      <c r="BN128" s="182"/>
      <c r="BO128" s="182"/>
      <c r="BP128" s="182"/>
      <c r="BQ128" s="182"/>
      <c r="BR128" s="182"/>
      <c r="BS128" s="182"/>
      <c r="BT128" s="182"/>
      <c r="BU128" s="182"/>
      <c r="BV128" s="182"/>
      <c r="BW128" s="182"/>
      <c r="BX128" s="182"/>
      <c r="BY128" s="182"/>
      <c r="BZ128" s="182"/>
      <c r="CA128" s="182"/>
    </row>
    <row r="129" spans="1:79" s="172" customFormat="1">
      <c r="A129" s="242">
        <v>891780111</v>
      </c>
      <c r="B129" s="242" t="s">
        <v>55</v>
      </c>
      <c r="C129" s="172" t="s">
        <v>59</v>
      </c>
      <c r="D129" s="242" t="s">
        <v>61</v>
      </c>
      <c r="E129" s="185" t="s">
        <v>1595</v>
      </c>
      <c r="F129" s="171" t="s">
        <v>62</v>
      </c>
      <c r="G129" s="172" t="s">
        <v>62</v>
      </c>
      <c r="H129" s="185" t="s">
        <v>1281</v>
      </c>
      <c r="I129" s="186">
        <v>20821033</v>
      </c>
      <c r="J129" s="172">
        <v>0</v>
      </c>
      <c r="K129" s="174">
        <v>0</v>
      </c>
      <c r="L129" s="174">
        <v>0</v>
      </c>
      <c r="M129" s="175">
        <f t="shared" si="0"/>
        <v>20821033</v>
      </c>
      <c r="N129" s="187">
        <v>50970558</v>
      </c>
      <c r="O129" s="188" t="s">
        <v>1596</v>
      </c>
      <c r="P129" s="189" t="s">
        <v>1301</v>
      </c>
      <c r="Q129" s="190">
        <v>44964</v>
      </c>
      <c r="R129" s="191">
        <v>44964</v>
      </c>
      <c r="S129" s="191">
        <v>45275</v>
      </c>
      <c r="T129" s="177"/>
      <c r="U129" s="179"/>
      <c r="V129" s="173"/>
      <c r="W129" s="186">
        <v>20821033</v>
      </c>
      <c r="X129" s="184">
        <v>0</v>
      </c>
      <c r="Y129" s="172">
        <v>12545859</v>
      </c>
      <c r="Z129" s="172" t="s">
        <v>1284</v>
      </c>
      <c r="AC129" s="177"/>
      <c r="AD129" s="192" t="s">
        <v>1597</v>
      </c>
      <c r="AE129" s="172" t="s">
        <v>1416</v>
      </c>
      <c r="AF129" s="172" t="s">
        <v>176</v>
      </c>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82"/>
      <c r="BE129" s="182"/>
      <c r="BF129" s="182"/>
      <c r="BG129" s="182"/>
      <c r="BH129" s="182"/>
      <c r="BI129" s="182"/>
      <c r="BJ129" s="182"/>
      <c r="BK129" s="182"/>
      <c r="BL129" s="182"/>
      <c r="BM129" s="182"/>
      <c r="BN129" s="182"/>
      <c r="BO129" s="182"/>
      <c r="BP129" s="182"/>
      <c r="BQ129" s="182"/>
      <c r="BR129" s="182"/>
      <c r="BS129" s="182"/>
      <c r="BT129" s="182"/>
      <c r="BU129" s="182"/>
      <c r="BV129" s="182"/>
      <c r="BW129" s="182"/>
      <c r="BX129" s="182"/>
      <c r="BY129" s="182"/>
      <c r="BZ129" s="182"/>
      <c r="CA129" s="182"/>
    </row>
    <row r="130" spans="1:79" s="172" customFormat="1">
      <c r="A130" s="242">
        <v>891780111</v>
      </c>
      <c r="B130" s="242" t="s">
        <v>55</v>
      </c>
      <c r="C130" s="172" t="s">
        <v>59</v>
      </c>
      <c r="D130" s="242" t="s">
        <v>61</v>
      </c>
      <c r="E130" s="185" t="s">
        <v>1598</v>
      </c>
      <c r="F130" s="171" t="s">
        <v>62</v>
      </c>
      <c r="G130" s="172" t="s">
        <v>62</v>
      </c>
      <c r="H130" s="185" t="s">
        <v>1281</v>
      </c>
      <c r="I130" s="186">
        <v>21029244</v>
      </c>
      <c r="J130" s="172">
        <v>0</v>
      </c>
      <c r="K130" s="174">
        <v>0</v>
      </c>
      <c r="L130" s="174">
        <v>0</v>
      </c>
      <c r="M130" s="175">
        <f t="shared" si="0"/>
        <v>21029244</v>
      </c>
      <c r="N130" s="187">
        <v>1063164409</v>
      </c>
      <c r="O130" s="188" t="s">
        <v>1599</v>
      </c>
      <c r="P130" s="189" t="s">
        <v>1301</v>
      </c>
      <c r="Q130" s="190">
        <v>44964</v>
      </c>
      <c r="R130" s="191">
        <v>44964</v>
      </c>
      <c r="S130" s="191">
        <v>45275</v>
      </c>
      <c r="T130" s="177"/>
      <c r="U130" s="179"/>
      <c r="V130" s="173"/>
      <c r="W130" s="186">
        <v>21029244</v>
      </c>
      <c r="X130" s="184">
        <v>0</v>
      </c>
      <c r="Y130" s="172">
        <v>12545859</v>
      </c>
      <c r="Z130" s="172" t="s">
        <v>1284</v>
      </c>
      <c r="AC130" s="177"/>
      <c r="AD130" s="192" t="s">
        <v>1600</v>
      </c>
      <c r="AE130" s="172" t="s">
        <v>1416</v>
      </c>
      <c r="AF130" s="172" t="s">
        <v>176</v>
      </c>
      <c r="AG130" s="182"/>
      <c r="AH130" s="182"/>
      <c r="AI130" s="182"/>
      <c r="AJ130" s="182"/>
      <c r="AK130" s="182"/>
      <c r="AL130" s="182"/>
      <c r="AM130" s="182"/>
      <c r="AN130" s="182"/>
      <c r="AO130" s="182"/>
      <c r="AP130" s="182"/>
      <c r="AQ130" s="182"/>
      <c r="AR130" s="182"/>
      <c r="AS130" s="182"/>
      <c r="AT130" s="182"/>
      <c r="AU130" s="182"/>
      <c r="AV130" s="182"/>
      <c r="AW130" s="182"/>
      <c r="AX130" s="182"/>
      <c r="AY130" s="182"/>
      <c r="AZ130" s="182"/>
      <c r="BA130" s="182"/>
      <c r="BB130" s="182"/>
      <c r="BC130" s="182"/>
      <c r="BD130" s="182"/>
      <c r="BE130" s="182"/>
      <c r="BF130" s="182"/>
      <c r="BG130" s="182"/>
      <c r="BH130" s="182"/>
      <c r="BI130" s="182"/>
      <c r="BJ130" s="182"/>
      <c r="BK130" s="182"/>
      <c r="BL130" s="182"/>
      <c r="BM130" s="182"/>
      <c r="BN130" s="182"/>
      <c r="BO130" s="182"/>
      <c r="BP130" s="182"/>
      <c r="BQ130" s="182"/>
      <c r="BR130" s="182"/>
      <c r="BS130" s="182"/>
      <c r="BT130" s="182"/>
      <c r="BU130" s="182"/>
      <c r="BV130" s="182"/>
      <c r="BW130" s="182"/>
      <c r="BX130" s="182"/>
      <c r="BY130" s="182"/>
      <c r="BZ130" s="182"/>
      <c r="CA130" s="182"/>
    </row>
    <row r="131" spans="1:79" s="172" customFormat="1">
      <c r="A131" s="242">
        <v>891780111</v>
      </c>
      <c r="B131" s="242" t="s">
        <v>55</v>
      </c>
      <c r="C131" s="172" t="s">
        <v>59</v>
      </c>
      <c r="D131" s="242" t="s">
        <v>61</v>
      </c>
      <c r="E131" s="197" t="s">
        <v>1601</v>
      </c>
      <c r="F131" s="171" t="s">
        <v>62</v>
      </c>
      <c r="G131" s="172" t="s">
        <v>62</v>
      </c>
      <c r="H131" s="185" t="s">
        <v>1281</v>
      </c>
      <c r="I131" s="186">
        <v>21029244</v>
      </c>
      <c r="J131" s="172">
        <v>0</v>
      </c>
      <c r="K131" s="174">
        <v>0</v>
      </c>
      <c r="L131" s="174">
        <v>0</v>
      </c>
      <c r="M131" s="175">
        <f t="shared" si="0"/>
        <v>21029244</v>
      </c>
      <c r="N131" s="187">
        <v>1101455706</v>
      </c>
      <c r="O131" s="188" t="s">
        <v>1602</v>
      </c>
      <c r="P131" s="188" t="s">
        <v>1301</v>
      </c>
      <c r="Q131" s="190">
        <v>44967</v>
      </c>
      <c r="R131" s="191">
        <v>44967</v>
      </c>
      <c r="S131" s="191">
        <v>45275</v>
      </c>
      <c r="T131" s="177"/>
      <c r="U131" s="179"/>
      <c r="V131" s="173"/>
      <c r="W131" s="186">
        <v>21029244</v>
      </c>
      <c r="X131" s="184">
        <v>0</v>
      </c>
      <c r="Y131" s="172">
        <v>12545859</v>
      </c>
      <c r="Z131" s="172" t="s">
        <v>1284</v>
      </c>
      <c r="AC131" s="177"/>
      <c r="AD131" s="192" t="s">
        <v>1603</v>
      </c>
      <c r="AE131" s="172" t="s">
        <v>1416</v>
      </c>
      <c r="AF131" s="172" t="s">
        <v>176</v>
      </c>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c r="BD131" s="182"/>
      <c r="BE131" s="182"/>
      <c r="BF131" s="182"/>
      <c r="BG131" s="182"/>
      <c r="BH131" s="182"/>
      <c r="BI131" s="182"/>
      <c r="BJ131" s="182"/>
      <c r="BK131" s="182"/>
      <c r="BL131" s="182"/>
      <c r="BM131" s="182"/>
      <c r="BN131" s="182"/>
      <c r="BO131" s="182"/>
      <c r="BP131" s="182"/>
      <c r="BQ131" s="182"/>
      <c r="BR131" s="182"/>
      <c r="BS131" s="182"/>
      <c r="BT131" s="182"/>
      <c r="BU131" s="182"/>
      <c r="BV131" s="182"/>
      <c r="BW131" s="182"/>
      <c r="BX131" s="182"/>
      <c r="BY131" s="182"/>
      <c r="BZ131" s="182"/>
      <c r="CA131" s="182"/>
    </row>
    <row r="132" spans="1:79" s="172" customFormat="1">
      <c r="A132" s="242">
        <v>891780111</v>
      </c>
      <c r="B132" s="242" t="s">
        <v>55</v>
      </c>
      <c r="C132" s="172" t="s">
        <v>59</v>
      </c>
      <c r="D132" s="242" t="s">
        <v>61</v>
      </c>
      <c r="E132" s="185" t="s">
        <v>1604</v>
      </c>
      <c r="F132" s="171" t="s">
        <v>62</v>
      </c>
      <c r="G132" s="172" t="s">
        <v>62</v>
      </c>
      <c r="H132" s="185" t="s">
        <v>1347</v>
      </c>
      <c r="I132" s="186">
        <v>20821033</v>
      </c>
      <c r="J132" s="172">
        <v>0</v>
      </c>
      <c r="K132" s="174">
        <v>0</v>
      </c>
      <c r="L132" s="174">
        <v>0</v>
      </c>
      <c r="M132" s="175">
        <f t="shared" si="0"/>
        <v>20821033</v>
      </c>
      <c r="N132" s="187">
        <v>1063147301</v>
      </c>
      <c r="O132" s="188" t="s">
        <v>1605</v>
      </c>
      <c r="P132" s="188" t="s">
        <v>1301</v>
      </c>
      <c r="Q132" s="190">
        <v>44967</v>
      </c>
      <c r="R132" s="191">
        <v>44967</v>
      </c>
      <c r="S132" s="191">
        <v>45275</v>
      </c>
      <c r="T132" s="177"/>
      <c r="U132" s="179"/>
      <c r="V132" s="173"/>
      <c r="W132" s="186">
        <v>20821033</v>
      </c>
      <c r="X132" s="184">
        <v>0</v>
      </c>
      <c r="Y132" s="172">
        <v>12545859</v>
      </c>
      <c r="Z132" s="172" t="s">
        <v>1284</v>
      </c>
      <c r="AC132" s="177"/>
      <c r="AD132" s="192" t="s">
        <v>1606</v>
      </c>
      <c r="AE132" s="172" t="s">
        <v>1416</v>
      </c>
      <c r="AF132" s="172" t="s">
        <v>176</v>
      </c>
      <c r="AG132" s="182"/>
      <c r="AH132" s="182"/>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182"/>
      <c r="BN132" s="182"/>
      <c r="BO132" s="182"/>
      <c r="BP132" s="182"/>
      <c r="BQ132" s="182"/>
      <c r="BR132" s="182"/>
      <c r="BS132" s="182"/>
      <c r="BT132" s="182"/>
      <c r="BU132" s="182"/>
      <c r="BV132" s="182"/>
      <c r="BW132" s="182"/>
      <c r="BX132" s="182"/>
      <c r="BY132" s="182"/>
      <c r="BZ132" s="182"/>
      <c r="CA132" s="182"/>
    </row>
    <row r="133" spans="1:79" s="172" customFormat="1">
      <c r="A133" s="242">
        <v>891780111</v>
      </c>
      <c r="B133" s="242" t="s">
        <v>55</v>
      </c>
      <c r="C133" s="172" t="s">
        <v>59</v>
      </c>
      <c r="D133" s="242" t="s">
        <v>61</v>
      </c>
      <c r="E133" s="197" t="s">
        <v>1607</v>
      </c>
      <c r="F133" s="171" t="s">
        <v>62</v>
      </c>
      <c r="G133" s="172" t="s">
        <v>62</v>
      </c>
      <c r="H133" s="185" t="s">
        <v>1281</v>
      </c>
      <c r="I133" s="186">
        <v>19048225</v>
      </c>
      <c r="J133" s="172">
        <v>0</v>
      </c>
      <c r="K133" s="174">
        <v>0</v>
      </c>
      <c r="L133" s="174">
        <v>0</v>
      </c>
      <c r="M133" s="175">
        <f t="shared" si="0"/>
        <v>19048225</v>
      </c>
      <c r="N133" s="187">
        <v>78077574</v>
      </c>
      <c r="O133" s="188" t="s">
        <v>1608</v>
      </c>
      <c r="P133" s="188" t="s">
        <v>1283</v>
      </c>
      <c r="Q133" s="190">
        <v>44967</v>
      </c>
      <c r="R133" s="191">
        <v>44967</v>
      </c>
      <c r="S133" s="191">
        <v>45275</v>
      </c>
      <c r="T133" s="177"/>
      <c r="U133" s="179"/>
      <c r="V133" s="173"/>
      <c r="W133" s="186">
        <v>19048225</v>
      </c>
      <c r="X133" s="184">
        <v>0</v>
      </c>
      <c r="Y133" s="172">
        <v>12545859</v>
      </c>
      <c r="Z133" s="172" t="s">
        <v>1284</v>
      </c>
      <c r="AC133" s="177"/>
      <c r="AD133" s="192" t="s">
        <v>1609</v>
      </c>
      <c r="AE133" s="172" t="s">
        <v>1416</v>
      </c>
      <c r="AF133" s="172" t="s">
        <v>176</v>
      </c>
      <c r="AG133" s="182"/>
      <c r="AH133" s="182"/>
      <c r="AI133" s="182"/>
      <c r="AJ133" s="182"/>
      <c r="AK133" s="182"/>
      <c r="AL133" s="182"/>
      <c r="AM133" s="182"/>
      <c r="AN133" s="182"/>
      <c r="AO133" s="182"/>
      <c r="AP133" s="182"/>
      <c r="AQ133" s="182"/>
      <c r="AR133" s="182"/>
      <c r="AS133" s="182"/>
      <c r="AT133" s="182"/>
      <c r="AU133" s="182"/>
      <c r="AV133" s="182"/>
      <c r="AW133" s="182"/>
      <c r="AX133" s="182"/>
      <c r="AY133" s="182"/>
      <c r="AZ133" s="182"/>
      <c r="BA133" s="182"/>
      <c r="BB133" s="182"/>
      <c r="BC133" s="182"/>
      <c r="BD133" s="182"/>
      <c r="BE133" s="182"/>
      <c r="BF133" s="182"/>
      <c r="BG133" s="182"/>
      <c r="BH133" s="182"/>
      <c r="BI133" s="182"/>
      <c r="BJ133" s="182"/>
      <c r="BK133" s="182"/>
      <c r="BL133" s="182"/>
      <c r="BM133" s="182"/>
      <c r="BN133" s="182"/>
      <c r="BO133" s="182"/>
      <c r="BP133" s="182"/>
      <c r="BQ133" s="182"/>
      <c r="BR133" s="182"/>
      <c r="BS133" s="182"/>
      <c r="BT133" s="182"/>
      <c r="BU133" s="182"/>
      <c r="BV133" s="182"/>
      <c r="BW133" s="182"/>
      <c r="BX133" s="182"/>
      <c r="BY133" s="182"/>
      <c r="BZ133" s="182"/>
      <c r="CA133" s="182"/>
    </row>
    <row r="134" spans="1:79" s="172" customFormat="1">
      <c r="A134" s="242">
        <v>891780111</v>
      </c>
      <c r="B134" s="242" t="s">
        <v>55</v>
      </c>
      <c r="C134" s="172" t="s">
        <v>59</v>
      </c>
      <c r="D134" s="242" t="s">
        <v>61</v>
      </c>
      <c r="E134" s="185" t="s">
        <v>1610</v>
      </c>
      <c r="F134" s="171" t="s">
        <v>62</v>
      </c>
      <c r="G134" s="172" t="s">
        <v>62</v>
      </c>
      <c r="H134" s="185" t="s">
        <v>1347</v>
      </c>
      <c r="I134" s="186">
        <v>20821033</v>
      </c>
      <c r="J134" s="172">
        <v>0</v>
      </c>
      <c r="K134" s="174">
        <v>0</v>
      </c>
      <c r="L134" s="174">
        <v>0</v>
      </c>
      <c r="M134" s="175">
        <f t="shared" si="0"/>
        <v>20821033</v>
      </c>
      <c r="N134" s="187">
        <v>1065375537</v>
      </c>
      <c r="O134" s="188" t="s">
        <v>1611</v>
      </c>
      <c r="P134" s="188" t="s">
        <v>1301</v>
      </c>
      <c r="Q134" s="190">
        <v>44967</v>
      </c>
      <c r="R134" s="191">
        <v>44967</v>
      </c>
      <c r="S134" s="191">
        <v>45275</v>
      </c>
      <c r="T134" s="177"/>
      <c r="U134" s="179"/>
      <c r="V134" s="173"/>
      <c r="W134" s="186">
        <v>20821033</v>
      </c>
      <c r="X134" s="184">
        <v>0</v>
      </c>
      <c r="Y134" s="172">
        <v>12545859</v>
      </c>
      <c r="Z134" s="172" t="s">
        <v>1284</v>
      </c>
      <c r="AC134" s="177"/>
      <c r="AD134" s="192" t="s">
        <v>1612</v>
      </c>
      <c r="AE134" s="172" t="s">
        <v>1416</v>
      </c>
      <c r="AF134" s="172" t="s">
        <v>176</v>
      </c>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182"/>
      <c r="BN134" s="182"/>
      <c r="BO134" s="182"/>
      <c r="BP134" s="182"/>
      <c r="BQ134" s="182"/>
      <c r="BR134" s="182"/>
      <c r="BS134" s="182"/>
      <c r="BT134" s="182"/>
      <c r="BU134" s="182"/>
      <c r="BV134" s="182"/>
      <c r="BW134" s="182"/>
      <c r="BX134" s="182"/>
      <c r="BY134" s="182"/>
      <c r="BZ134" s="182"/>
      <c r="CA134" s="182"/>
    </row>
    <row r="135" spans="1:79" s="172" customFormat="1">
      <c r="A135" s="242">
        <v>891780111</v>
      </c>
      <c r="B135" s="242" t="s">
        <v>55</v>
      </c>
      <c r="C135" s="172" t="s">
        <v>59</v>
      </c>
      <c r="D135" s="242" t="s">
        <v>61</v>
      </c>
      <c r="E135" s="197" t="s">
        <v>1613</v>
      </c>
      <c r="F135" s="171" t="s">
        <v>62</v>
      </c>
      <c r="G135" s="172" t="s">
        <v>62</v>
      </c>
      <c r="H135" s="185" t="s">
        <v>1347</v>
      </c>
      <c r="I135" s="186">
        <v>21029244</v>
      </c>
      <c r="J135" s="172">
        <v>0</v>
      </c>
      <c r="K135" s="174">
        <v>0</v>
      </c>
      <c r="L135" s="174">
        <v>0</v>
      </c>
      <c r="M135" s="175">
        <f t="shared" si="0"/>
        <v>21029244</v>
      </c>
      <c r="N135" s="187">
        <v>78079726</v>
      </c>
      <c r="O135" s="188" t="s">
        <v>1614</v>
      </c>
      <c r="P135" s="188" t="s">
        <v>1301</v>
      </c>
      <c r="Q135" s="190">
        <v>44967</v>
      </c>
      <c r="R135" s="191">
        <v>44967</v>
      </c>
      <c r="S135" s="191">
        <v>45275</v>
      </c>
      <c r="T135" s="177"/>
      <c r="U135" s="179"/>
      <c r="V135" s="173"/>
      <c r="W135" s="186">
        <v>21029244</v>
      </c>
      <c r="X135" s="184">
        <v>0</v>
      </c>
      <c r="Y135" s="172">
        <v>12545859</v>
      </c>
      <c r="Z135" s="172" t="s">
        <v>1284</v>
      </c>
      <c r="AC135" s="177"/>
      <c r="AD135" s="192" t="s">
        <v>1615</v>
      </c>
      <c r="AE135" s="172" t="s">
        <v>1416</v>
      </c>
      <c r="AF135" s="172" t="s">
        <v>176</v>
      </c>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182"/>
      <c r="BH135" s="182"/>
      <c r="BI135" s="182"/>
      <c r="BJ135" s="182"/>
      <c r="BK135" s="182"/>
      <c r="BL135" s="182"/>
      <c r="BM135" s="182"/>
      <c r="BN135" s="182"/>
      <c r="BO135" s="182"/>
      <c r="BP135" s="182"/>
      <c r="BQ135" s="182"/>
      <c r="BR135" s="182"/>
      <c r="BS135" s="182"/>
      <c r="BT135" s="182"/>
      <c r="BU135" s="182"/>
      <c r="BV135" s="182"/>
      <c r="BW135" s="182"/>
      <c r="BX135" s="182"/>
      <c r="BY135" s="182"/>
      <c r="BZ135" s="182"/>
      <c r="CA135" s="182"/>
    </row>
    <row r="136" spans="1:79" s="172" customFormat="1">
      <c r="A136" s="242">
        <v>891780111</v>
      </c>
      <c r="B136" s="242" t="s">
        <v>55</v>
      </c>
      <c r="C136" s="172" t="s">
        <v>59</v>
      </c>
      <c r="D136" s="242" t="s">
        <v>61</v>
      </c>
      <c r="E136" s="185" t="s">
        <v>1616</v>
      </c>
      <c r="F136" s="171" t="s">
        <v>62</v>
      </c>
      <c r="G136" s="172" t="s">
        <v>62</v>
      </c>
      <c r="H136" s="185" t="s">
        <v>1347</v>
      </c>
      <c r="I136" s="186">
        <v>20821033</v>
      </c>
      <c r="J136" s="172">
        <v>0</v>
      </c>
      <c r="K136" s="174">
        <v>0</v>
      </c>
      <c r="L136" s="174">
        <v>0</v>
      </c>
      <c r="M136" s="175">
        <f t="shared" si="0"/>
        <v>20821033</v>
      </c>
      <c r="N136" s="187">
        <v>50570411</v>
      </c>
      <c r="O136" s="188" t="s">
        <v>1617</v>
      </c>
      <c r="P136" s="188" t="s">
        <v>1301</v>
      </c>
      <c r="Q136" s="190">
        <v>44967</v>
      </c>
      <c r="R136" s="191">
        <v>44967</v>
      </c>
      <c r="S136" s="191">
        <v>45275</v>
      </c>
      <c r="T136" s="177"/>
      <c r="U136" s="179"/>
      <c r="V136" s="173"/>
      <c r="W136" s="186">
        <v>20821033</v>
      </c>
      <c r="X136" s="184">
        <v>0</v>
      </c>
      <c r="Y136" s="172">
        <v>12545859</v>
      </c>
      <c r="Z136" s="172" t="s">
        <v>1284</v>
      </c>
      <c r="AC136" s="177"/>
      <c r="AD136" s="192" t="s">
        <v>1618</v>
      </c>
      <c r="AE136" s="172" t="s">
        <v>1416</v>
      </c>
      <c r="AF136" s="172" t="s">
        <v>176</v>
      </c>
      <c r="AG136" s="182"/>
      <c r="AH136" s="182"/>
      <c r="AI136" s="182"/>
      <c r="AJ136" s="182"/>
      <c r="AK136" s="182"/>
      <c r="AL136" s="182"/>
      <c r="AM136" s="182"/>
      <c r="AN136" s="182"/>
      <c r="AO136" s="182"/>
      <c r="AP136" s="182"/>
      <c r="AQ136" s="182"/>
      <c r="AR136" s="182"/>
      <c r="AS136" s="182"/>
      <c r="AT136" s="182"/>
      <c r="AU136" s="182"/>
      <c r="AV136" s="182"/>
      <c r="AW136" s="182"/>
      <c r="AX136" s="182"/>
      <c r="AY136" s="182"/>
      <c r="AZ136" s="182"/>
      <c r="BA136" s="182"/>
      <c r="BB136" s="182"/>
      <c r="BC136" s="182"/>
      <c r="BD136" s="182"/>
      <c r="BE136" s="182"/>
      <c r="BF136" s="182"/>
      <c r="BG136" s="182"/>
      <c r="BH136" s="182"/>
      <c r="BI136" s="182"/>
      <c r="BJ136" s="182"/>
      <c r="BK136" s="182"/>
      <c r="BL136" s="182"/>
      <c r="BM136" s="182"/>
      <c r="BN136" s="182"/>
      <c r="BO136" s="182"/>
      <c r="BP136" s="182"/>
      <c r="BQ136" s="182"/>
      <c r="BR136" s="182"/>
      <c r="BS136" s="182"/>
      <c r="BT136" s="182"/>
      <c r="BU136" s="182"/>
      <c r="BV136" s="182"/>
      <c r="BW136" s="182"/>
      <c r="BX136" s="182"/>
      <c r="BY136" s="182"/>
      <c r="BZ136" s="182"/>
      <c r="CA136" s="182"/>
    </row>
    <row r="137" spans="1:79" s="172" customFormat="1">
      <c r="A137" s="242">
        <v>891780111</v>
      </c>
      <c r="B137" s="242" t="s">
        <v>55</v>
      </c>
      <c r="C137" s="172" t="s">
        <v>59</v>
      </c>
      <c r="D137" s="242" t="s">
        <v>61</v>
      </c>
      <c r="E137" s="197" t="s">
        <v>1619</v>
      </c>
      <c r="F137" s="171" t="s">
        <v>62</v>
      </c>
      <c r="G137" s="172" t="s">
        <v>62</v>
      </c>
      <c r="H137" s="185" t="s">
        <v>1281</v>
      </c>
      <c r="I137" s="186">
        <v>19048225</v>
      </c>
      <c r="J137" s="172">
        <v>0</v>
      </c>
      <c r="K137" s="174">
        <v>0</v>
      </c>
      <c r="L137" s="174">
        <v>0</v>
      </c>
      <c r="M137" s="175">
        <f t="shared" si="0"/>
        <v>19048225</v>
      </c>
      <c r="N137" s="187">
        <v>1005710276</v>
      </c>
      <c r="O137" s="188" t="s">
        <v>1620</v>
      </c>
      <c r="P137" s="188" t="s">
        <v>1283</v>
      </c>
      <c r="Q137" s="190">
        <v>44967</v>
      </c>
      <c r="R137" s="191">
        <v>44967</v>
      </c>
      <c r="S137" s="191">
        <v>45275</v>
      </c>
      <c r="T137" s="177"/>
      <c r="U137" s="179"/>
      <c r="V137" s="173"/>
      <c r="W137" s="186">
        <v>19048225</v>
      </c>
      <c r="X137" s="184">
        <v>0</v>
      </c>
      <c r="Y137" s="172">
        <v>12545859</v>
      </c>
      <c r="Z137" s="172" t="s">
        <v>1284</v>
      </c>
      <c r="AC137" s="177"/>
      <c r="AD137" s="192" t="s">
        <v>1621</v>
      </c>
      <c r="AE137" s="172" t="s">
        <v>1416</v>
      </c>
      <c r="AF137" s="172" t="s">
        <v>176</v>
      </c>
      <c r="AG137" s="182"/>
      <c r="AH137" s="182"/>
      <c r="AI137" s="182"/>
      <c r="AJ137" s="182"/>
      <c r="AK137" s="182"/>
      <c r="AL137" s="182"/>
      <c r="AM137" s="182"/>
      <c r="AN137" s="182"/>
      <c r="AO137" s="182"/>
      <c r="AP137" s="182"/>
      <c r="AQ137" s="182"/>
      <c r="AR137" s="182"/>
      <c r="AS137" s="182"/>
      <c r="AT137" s="182"/>
      <c r="AU137" s="182"/>
      <c r="AV137" s="182"/>
      <c r="AW137" s="182"/>
      <c r="AX137" s="182"/>
      <c r="AY137" s="182"/>
      <c r="AZ137" s="182"/>
      <c r="BA137" s="182"/>
      <c r="BB137" s="182"/>
      <c r="BC137" s="182"/>
      <c r="BD137" s="182"/>
      <c r="BE137" s="182"/>
      <c r="BF137" s="182"/>
      <c r="BG137" s="182"/>
      <c r="BH137" s="182"/>
      <c r="BI137" s="182"/>
      <c r="BJ137" s="182"/>
      <c r="BK137" s="182"/>
      <c r="BL137" s="182"/>
      <c r="BM137" s="182"/>
      <c r="BN137" s="182"/>
      <c r="BO137" s="182"/>
      <c r="BP137" s="182"/>
      <c r="BQ137" s="182"/>
      <c r="BR137" s="182"/>
      <c r="BS137" s="182"/>
      <c r="BT137" s="182"/>
      <c r="BU137" s="182"/>
      <c r="BV137" s="182"/>
      <c r="BW137" s="182"/>
      <c r="BX137" s="182"/>
      <c r="BY137" s="182"/>
      <c r="BZ137" s="182"/>
      <c r="CA137" s="182"/>
    </row>
    <row r="138" spans="1:79" s="172" customFormat="1">
      <c r="A138" s="242">
        <v>891780111</v>
      </c>
      <c r="B138" s="242" t="s">
        <v>55</v>
      </c>
      <c r="C138" s="172" t="s">
        <v>59</v>
      </c>
      <c r="D138" s="242" t="s">
        <v>61</v>
      </c>
      <c r="E138" s="185" t="s">
        <v>1622</v>
      </c>
      <c r="F138" s="171" t="s">
        <v>62</v>
      </c>
      <c r="G138" s="172" t="s">
        <v>62</v>
      </c>
      <c r="H138" s="185" t="s">
        <v>1281</v>
      </c>
      <c r="I138" s="186">
        <v>19048225</v>
      </c>
      <c r="J138" s="172">
        <v>0</v>
      </c>
      <c r="K138" s="174">
        <v>0</v>
      </c>
      <c r="L138" s="174">
        <v>0</v>
      </c>
      <c r="M138" s="175">
        <f t="shared" si="0"/>
        <v>19048225</v>
      </c>
      <c r="N138" s="187">
        <v>1143341503</v>
      </c>
      <c r="O138" s="188" t="s">
        <v>1623</v>
      </c>
      <c r="P138" s="188" t="s">
        <v>1283</v>
      </c>
      <c r="Q138" s="190">
        <v>44967</v>
      </c>
      <c r="R138" s="191">
        <v>44967</v>
      </c>
      <c r="S138" s="191">
        <v>45275</v>
      </c>
      <c r="T138" s="177"/>
      <c r="U138" s="179"/>
      <c r="V138" s="173"/>
      <c r="W138" s="186">
        <v>19048225</v>
      </c>
      <c r="X138" s="184">
        <v>0</v>
      </c>
      <c r="Y138" s="172">
        <v>12545859</v>
      </c>
      <c r="Z138" s="172" t="s">
        <v>1284</v>
      </c>
      <c r="AC138" s="177"/>
      <c r="AD138" s="192" t="s">
        <v>1624</v>
      </c>
      <c r="AE138" s="172" t="s">
        <v>1416</v>
      </c>
      <c r="AF138" s="172" t="s">
        <v>176</v>
      </c>
      <c r="AG138" s="182"/>
      <c r="AH138" s="182"/>
      <c r="AI138" s="182"/>
      <c r="AJ138" s="182"/>
      <c r="AK138" s="182"/>
      <c r="AL138" s="182"/>
      <c r="AM138" s="182"/>
      <c r="AN138" s="182"/>
      <c r="AO138" s="182"/>
      <c r="AP138" s="182"/>
      <c r="AQ138" s="182"/>
      <c r="AR138" s="182"/>
      <c r="AS138" s="182"/>
      <c r="AT138" s="182"/>
      <c r="AU138" s="182"/>
      <c r="AV138" s="182"/>
      <c r="AW138" s="182"/>
      <c r="AX138" s="182"/>
      <c r="AY138" s="182"/>
      <c r="AZ138" s="182"/>
      <c r="BA138" s="182"/>
      <c r="BB138" s="182"/>
      <c r="BC138" s="182"/>
      <c r="BD138" s="182"/>
      <c r="BE138" s="182"/>
      <c r="BF138" s="182"/>
      <c r="BG138" s="182"/>
      <c r="BH138" s="182"/>
      <c r="BI138" s="182"/>
      <c r="BJ138" s="182"/>
      <c r="BK138" s="182"/>
      <c r="BL138" s="182"/>
      <c r="BM138" s="182"/>
      <c r="BN138" s="182"/>
      <c r="BO138" s="182"/>
      <c r="BP138" s="182"/>
      <c r="BQ138" s="182"/>
      <c r="BR138" s="182"/>
      <c r="BS138" s="182"/>
      <c r="BT138" s="182"/>
      <c r="BU138" s="182"/>
      <c r="BV138" s="182"/>
      <c r="BW138" s="182"/>
      <c r="BX138" s="182"/>
      <c r="BY138" s="182"/>
      <c r="BZ138" s="182"/>
      <c r="CA138" s="182"/>
    </row>
    <row r="139" spans="1:79" s="172" customFormat="1">
      <c r="A139" s="242">
        <v>891780111</v>
      </c>
      <c r="B139" s="242" t="s">
        <v>55</v>
      </c>
      <c r="C139" s="172" t="s">
        <v>59</v>
      </c>
      <c r="D139" s="242" t="s">
        <v>61</v>
      </c>
      <c r="E139" s="197" t="s">
        <v>1625</v>
      </c>
      <c r="F139" s="171" t="s">
        <v>62</v>
      </c>
      <c r="G139" s="172" t="s">
        <v>62</v>
      </c>
      <c r="H139" s="185" t="s">
        <v>1347</v>
      </c>
      <c r="I139" s="186">
        <v>21029244</v>
      </c>
      <c r="J139" s="172">
        <v>0</v>
      </c>
      <c r="K139" s="174">
        <v>0</v>
      </c>
      <c r="L139" s="174">
        <v>0</v>
      </c>
      <c r="M139" s="175">
        <f t="shared" si="0"/>
        <v>21029244</v>
      </c>
      <c r="N139" s="187">
        <v>35115955</v>
      </c>
      <c r="O139" s="188" t="s">
        <v>1626</v>
      </c>
      <c r="P139" s="188" t="s">
        <v>1301</v>
      </c>
      <c r="Q139" s="190">
        <v>44967</v>
      </c>
      <c r="R139" s="191">
        <v>44967</v>
      </c>
      <c r="S139" s="191">
        <v>45275</v>
      </c>
      <c r="T139" s="177"/>
      <c r="U139" s="179"/>
      <c r="V139" s="173"/>
      <c r="W139" s="186">
        <v>21029244</v>
      </c>
      <c r="X139" s="184">
        <v>0</v>
      </c>
      <c r="Y139" s="172">
        <v>12545859</v>
      </c>
      <c r="Z139" s="172" t="s">
        <v>1284</v>
      </c>
      <c r="AC139" s="177"/>
      <c r="AD139" s="192" t="s">
        <v>1627</v>
      </c>
      <c r="AE139" s="172" t="s">
        <v>1416</v>
      </c>
      <c r="AF139" s="172" t="s">
        <v>176</v>
      </c>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2"/>
      <c r="BE139" s="182"/>
      <c r="BF139" s="182"/>
      <c r="BG139" s="182"/>
      <c r="BH139" s="182"/>
      <c r="BI139" s="182"/>
      <c r="BJ139" s="182"/>
      <c r="BK139" s="182"/>
      <c r="BL139" s="182"/>
      <c r="BM139" s="182"/>
      <c r="BN139" s="182"/>
      <c r="BO139" s="182"/>
      <c r="BP139" s="182"/>
      <c r="BQ139" s="182"/>
      <c r="BR139" s="182"/>
      <c r="BS139" s="182"/>
      <c r="BT139" s="182"/>
      <c r="BU139" s="182"/>
      <c r="BV139" s="182"/>
      <c r="BW139" s="182"/>
      <c r="BX139" s="182"/>
      <c r="BY139" s="182"/>
      <c r="BZ139" s="182"/>
      <c r="CA139" s="182"/>
    </row>
    <row r="140" spans="1:79" s="172" customFormat="1">
      <c r="A140" s="242">
        <v>891780111</v>
      </c>
      <c r="B140" s="242" t="s">
        <v>55</v>
      </c>
      <c r="C140" s="172" t="s">
        <v>59</v>
      </c>
      <c r="D140" s="242" t="s">
        <v>61</v>
      </c>
      <c r="E140" s="185" t="s">
        <v>1628</v>
      </c>
      <c r="F140" s="171" t="s">
        <v>62</v>
      </c>
      <c r="G140" s="172" t="s">
        <v>62</v>
      </c>
      <c r="H140" s="185" t="s">
        <v>1281</v>
      </c>
      <c r="I140" s="186">
        <v>19048225</v>
      </c>
      <c r="J140" s="172">
        <v>0</v>
      </c>
      <c r="K140" s="174">
        <v>0</v>
      </c>
      <c r="L140" s="174">
        <v>0</v>
      </c>
      <c r="M140" s="175">
        <f t="shared" si="0"/>
        <v>19048225</v>
      </c>
      <c r="N140" s="187">
        <v>1101455713</v>
      </c>
      <c r="O140" s="188" t="s">
        <v>1629</v>
      </c>
      <c r="P140" s="188" t="s">
        <v>1283</v>
      </c>
      <c r="Q140" s="190">
        <v>44967</v>
      </c>
      <c r="R140" s="191">
        <v>44967</v>
      </c>
      <c r="S140" s="191">
        <v>45275</v>
      </c>
      <c r="T140" s="177"/>
      <c r="U140" s="179"/>
      <c r="V140" s="173"/>
      <c r="W140" s="186">
        <v>19048225</v>
      </c>
      <c r="X140" s="184">
        <v>0</v>
      </c>
      <c r="Y140" s="172">
        <v>12545859</v>
      </c>
      <c r="Z140" s="172" t="s">
        <v>1284</v>
      </c>
      <c r="AC140" s="177"/>
      <c r="AD140" s="192" t="s">
        <v>1630</v>
      </c>
      <c r="AE140" s="172" t="s">
        <v>1416</v>
      </c>
      <c r="AF140" s="172" t="s">
        <v>176</v>
      </c>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c r="BR140" s="182"/>
      <c r="BS140" s="182"/>
      <c r="BT140" s="182"/>
      <c r="BU140" s="182"/>
      <c r="BV140" s="182"/>
      <c r="BW140" s="182"/>
      <c r="BX140" s="182"/>
      <c r="BY140" s="182"/>
      <c r="BZ140" s="182"/>
      <c r="CA140" s="182"/>
    </row>
    <row r="141" spans="1:79" s="172" customFormat="1">
      <c r="A141" s="242">
        <v>891780111</v>
      </c>
      <c r="B141" s="242" t="s">
        <v>55</v>
      </c>
      <c r="C141" s="172" t="s">
        <v>59</v>
      </c>
      <c r="D141" s="242" t="s">
        <v>61</v>
      </c>
      <c r="E141" s="197" t="s">
        <v>1631</v>
      </c>
      <c r="F141" s="171" t="s">
        <v>62</v>
      </c>
      <c r="G141" s="172" t="s">
        <v>62</v>
      </c>
      <c r="H141" s="185" t="s">
        <v>1281</v>
      </c>
      <c r="I141" s="186">
        <v>19425415</v>
      </c>
      <c r="J141" s="172">
        <v>0</v>
      </c>
      <c r="K141" s="174">
        <v>0</v>
      </c>
      <c r="L141" s="174">
        <v>0</v>
      </c>
      <c r="M141" s="175">
        <f t="shared" si="0"/>
        <v>19425415</v>
      </c>
      <c r="N141" s="187">
        <v>1067871655</v>
      </c>
      <c r="O141" s="188" t="s">
        <v>1632</v>
      </c>
      <c r="P141" s="188" t="s">
        <v>1301</v>
      </c>
      <c r="Q141" s="190">
        <v>44967</v>
      </c>
      <c r="R141" s="191">
        <v>44967</v>
      </c>
      <c r="S141" s="191">
        <v>45275</v>
      </c>
      <c r="T141" s="177"/>
      <c r="U141" s="179"/>
      <c r="V141" s="173"/>
      <c r="W141" s="186">
        <v>19425415</v>
      </c>
      <c r="X141" s="184">
        <v>0</v>
      </c>
      <c r="Y141" s="172">
        <v>12545859</v>
      </c>
      <c r="Z141" s="172" t="s">
        <v>1284</v>
      </c>
      <c r="AC141" s="177"/>
      <c r="AD141" s="192" t="s">
        <v>1633</v>
      </c>
      <c r="AE141" s="172" t="s">
        <v>1416</v>
      </c>
      <c r="AF141" s="172" t="s">
        <v>176</v>
      </c>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c r="BI141" s="182"/>
      <c r="BJ141" s="182"/>
      <c r="BK141" s="182"/>
      <c r="BL141" s="182"/>
      <c r="BM141" s="182"/>
      <c r="BN141" s="182"/>
      <c r="BO141" s="182"/>
      <c r="BP141" s="182"/>
      <c r="BQ141" s="182"/>
      <c r="BR141" s="182"/>
      <c r="BS141" s="182"/>
      <c r="BT141" s="182"/>
      <c r="BU141" s="182"/>
      <c r="BV141" s="182"/>
      <c r="BW141" s="182"/>
      <c r="BX141" s="182"/>
      <c r="BY141" s="182"/>
      <c r="BZ141" s="182"/>
      <c r="CA141" s="182"/>
    </row>
    <row r="142" spans="1:79" s="172" customFormat="1">
      <c r="A142" s="242">
        <v>891780111</v>
      </c>
      <c r="B142" s="242" t="s">
        <v>55</v>
      </c>
      <c r="C142" s="172" t="s">
        <v>59</v>
      </c>
      <c r="D142" s="242" t="s">
        <v>61</v>
      </c>
      <c r="E142" s="185" t="s">
        <v>1634</v>
      </c>
      <c r="F142" s="171" t="s">
        <v>62</v>
      </c>
      <c r="G142" s="172" t="s">
        <v>62</v>
      </c>
      <c r="H142" s="185" t="s">
        <v>1281</v>
      </c>
      <c r="I142" s="186">
        <v>19048225</v>
      </c>
      <c r="J142" s="172">
        <v>0</v>
      </c>
      <c r="K142" s="174">
        <v>0</v>
      </c>
      <c r="L142" s="174">
        <v>0</v>
      </c>
      <c r="M142" s="175">
        <f t="shared" si="0"/>
        <v>19048225</v>
      </c>
      <c r="N142" s="187">
        <v>50989436</v>
      </c>
      <c r="O142" s="188" t="s">
        <v>1635</v>
      </c>
      <c r="P142" s="188" t="s">
        <v>1283</v>
      </c>
      <c r="Q142" s="190">
        <v>44967</v>
      </c>
      <c r="R142" s="191">
        <v>44967</v>
      </c>
      <c r="S142" s="191">
        <v>45275</v>
      </c>
      <c r="T142" s="177"/>
      <c r="U142" s="179"/>
      <c r="V142" s="173"/>
      <c r="W142" s="186">
        <v>19048225</v>
      </c>
      <c r="X142" s="184">
        <v>0</v>
      </c>
      <c r="Y142" s="172">
        <v>12545859</v>
      </c>
      <c r="Z142" s="172" t="s">
        <v>1284</v>
      </c>
      <c r="AC142" s="177"/>
      <c r="AD142" s="192" t="s">
        <v>1636</v>
      </c>
      <c r="AE142" s="172" t="s">
        <v>1416</v>
      </c>
      <c r="AF142" s="172" t="s">
        <v>176</v>
      </c>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row>
    <row r="143" spans="1:79" s="172" customFormat="1">
      <c r="A143" s="242">
        <v>891780111</v>
      </c>
      <c r="B143" s="242" t="s">
        <v>55</v>
      </c>
      <c r="C143" s="172" t="s">
        <v>59</v>
      </c>
      <c r="D143" s="242" t="s">
        <v>61</v>
      </c>
      <c r="E143" s="197" t="s">
        <v>1637</v>
      </c>
      <c r="F143" s="171" t="s">
        <v>62</v>
      </c>
      <c r="G143" s="172" t="s">
        <v>62</v>
      </c>
      <c r="H143" s="185" t="s">
        <v>1281</v>
      </c>
      <c r="I143" s="186">
        <v>20821033</v>
      </c>
      <c r="J143" s="172">
        <v>0</v>
      </c>
      <c r="K143" s="174">
        <v>0</v>
      </c>
      <c r="L143" s="174">
        <v>0</v>
      </c>
      <c r="M143" s="175">
        <f t="shared" si="0"/>
        <v>20821033</v>
      </c>
      <c r="N143" s="187">
        <v>1066726236</v>
      </c>
      <c r="O143" s="188" t="s">
        <v>1638</v>
      </c>
      <c r="P143" s="188" t="s">
        <v>1301</v>
      </c>
      <c r="Q143" s="190">
        <v>44967</v>
      </c>
      <c r="R143" s="191">
        <v>44967</v>
      </c>
      <c r="S143" s="191">
        <v>45275</v>
      </c>
      <c r="T143" s="177"/>
      <c r="U143" s="179"/>
      <c r="V143" s="173"/>
      <c r="W143" s="186">
        <v>20821033</v>
      </c>
      <c r="X143" s="184">
        <v>0</v>
      </c>
      <c r="Y143" s="172">
        <v>12545859</v>
      </c>
      <c r="Z143" s="172" t="s">
        <v>1284</v>
      </c>
      <c r="AC143" s="177"/>
      <c r="AD143" s="192" t="s">
        <v>1639</v>
      </c>
      <c r="AE143" s="172" t="s">
        <v>1416</v>
      </c>
      <c r="AF143" s="172" t="s">
        <v>176</v>
      </c>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82"/>
      <c r="BE143" s="182"/>
      <c r="BF143" s="182"/>
      <c r="BG143" s="182"/>
      <c r="BH143" s="182"/>
      <c r="BI143" s="182"/>
      <c r="BJ143" s="182"/>
      <c r="BK143" s="182"/>
      <c r="BL143" s="182"/>
      <c r="BM143" s="182"/>
      <c r="BN143" s="182"/>
      <c r="BO143" s="182"/>
      <c r="BP143" s="182"/>
      <c r="BQ143" s="182"/>
      <c r="BR143" s="182"/>
      <c r="BS143" s="182"/>
      <c r="BT143" s="182"/>
      <c r="BU143" s="182"/>
      <c r="BV143" s="182"/>
      <c r="BW143" s="182"/>
      <c r="BX143" s="182"/>
      <c r="BY143" s="182"/>
      <c r="BZ143" s="182"/>
      <c r="CA143" s="182"/>
    </row>
    <row r="144" spans="1:79" s="172" customFormat="1">
      <c r="A144" s="242">
        <v>891780111</v>
      </c>
      <c r="B144" s="242" t="s">
        <v>55</v>
      </c>
      <c r="C144" s="172" t="s">
        <v>59</v>
      </c>
      <c r="D144" s="242" t="s">
        <v>61</v>
      </c>
      <c r="E144" s="185" t="s">
        <v>1640</v>
      </c>
      <c r="F144" s="171" t="s">
        <v>62</v>
      </c>
      <c r="G144" s="172" t="s">
        <v>62</v>
      </c>
      <c r="H144" s="185" t="s">
        <v>1281</v>
      </c>
      <c r="I144" s="186">
        <v>21029244</v>
      </c>
      <c r="J144" s="172">
        <v>0</v>
      </c>
      <c r="K144" s="174">
        <v>0</v>
      </c>
      <c r="L144" s="174">
        <v>0</v>
      </c>
      <c r="M144" s="175">
        <f t="shared" si="0"/>
        <v>21029244</v>
      </c>
      <c r="N144" s="187">
        <v>1003457692</v>
      </c>
      <c r="O144" s="188" t="s">
        <v>1641</v>
      </c>
      <c r="P144" s="188" t="s">
        <v>1301</v>
      </c>
      <c r="Q144" s="190">
        <v>44967</v>
      </c>
      <c r="R144" s="191">
        <v>44967</v>
      </c>
      <c r="S144" s="191">
        <v>45275</v>
      </c>
      <c r="T144" s="177"/>
      <c r="U144" s="179"/>
      <c r="V144" s="173"/>
      <c r="W144" s="186">
        <v>21029244</v>
      </c>
      <c r="X144" s="184">
        <v>0</v>
      </c>
      <c r="Y144" s="172">
        <v>12545859</v>
      </c>
      <c r="Z144" s="172" t="s">
        <v>1284</v>
      </c>
      <c r="AC144" s="177"/>
      <c r="AD144" s="192" t="s">
        <v>1642</v>
      </c>
      <c r="AE144" s="172" t="s">
        <v>1416</v>
      </c>
      <c r="AF144" s="172" t="s">
        <v>176</v>
      </c>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c r="BI144" s="182"/>
      <c r="BJ144" s="182"/>
      <c r="BK144" s="182"/>
      <c r="BL144" s="182"/>
      <c r="BM144" s="182"/>
      <c r="BN144" s="182"/>
      <c r="BO144" s="182"/>
      <c r="BP144" s="182"/>
      <c r="BQ144" s="182"/>
      <c r="BR144" s="182"/>
      <c r="BS144" s="182"/>
      <c r="BT144" s="182"/>
      <c r="BU144" s="182"/>
      <c r="BV144" s="182"/>
      <c r="BW144" s="182"/>
      <c r="BX144" s="182"/>
      <c r="BY144" s="182"/>
      <c r="BZ144" s="182"/>
      <c r="CA144" s="182"/>
    </row>
    <row r="145" spans="1:79" s="172" customFormat="1">
      <c r="A145" s="242">
        <v>891780111</v>
      </c>
      <c r="B145" s="242" t="s">
        <v>55</v>
      </c>
      <c r="C145" s="172" t="s">
        <v>59</v>
      </c>
      <c r="D145" s="242" t="s">
        <v>61</v>
      </c>
      <c r="E145" s="197" t="s">
        <v>1643</v>
      </c>
      <c r="F145" s="171" t="s">
        <v>62</v>
      </c>
      <c r="G145" s="172" t="s">
        <v>62</v>
      </c>
      <c r="H145" s="185" t="s">
        <v>1347</v>
      </c>
      <c r="I145" s="186">
        <v>10959200</v>
      </c>
      <c r="J145" s="172">
        <v>0</v>
      </c>
      <c r="K145" s="174">
        <v>0</v>
      </c>
      <c r="L145" s="174">
        <v>0</v>
      </c>
      <c r="M145" s="175">
        <f t="shared" si="0"/>
        <v>10959200</v>
      </c>
      <c r="N145" s="187" t="s">
        <v>1644</v>
      </c>
      <c r="O145" s="188" t="s">
        <v>1645</v>
      </c>
      <c r="P145" s="188" t="s">
        <v>1646</v>
      </c>
      <c r="Q145" s="190">
        <v>44967</v>
      </c>
      <c r="R145" s="191">
        <v>44967</v>
      </c>
      <c r="S145" s="191">
        <v>45107</v>
      </c>
      <c r="T145" s="177"/>
      <c r="U145" s="179"/>
      <c r="V145" s="173"/>
      <c r="W145" s="186">
        <v>10959200</v>
      </c>
      <c r="X145" s="184">
        <v>0</v>
      </c>
      <c r="Y145" s="172">
        <v>12545859</v>
      </c>
      <c r="Z145" s="172" t="s">
        <v>1284</v>
      </c>
      <c r="AC145" s="177"/>
      <c r="AD145" s="192" t="s">
        <v>1647</v>
      </c>
      <c r="AE145" s="172" t="s">
        <v>1416</v>
      </c>
      <c r="AF145" s="172" t="s">
        <v>176</v>
      </c>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2"/>
      <c r="BO145" s="182"/>
      <c r="BP145" s="182"/>
      <c r="BQ145" s="182"/>
      <c r="BR145" s="182"/>
      <c r="BS145" s="182"/>
      <c r="BT145" s="182"/>
      <c r="BU145" s="182"/>
      <c r="BV145" s="182"/>
      <c r="BW145" s="182"/>
      <c r="BX145" s="182"/>
      <c r="BY145" s="182"/>
      <c r="BZ145" s="182"/>
      <c r="CA145" s="182"/>
    </row>
    <row r="146" spans="1:79" s="172" customFormat="1">
      <c r="A146" s="242">
        <v>891780111</v>
      </c>
      <c r="B146" s="242" t="s">
        <v>55</v>
      </c>
      <c r="C146" s="172" t="s">
        <v>59</v>
      </c>
      <c r="D146" s="242" t="s">
        <v>61</v>
      </c>
      <c r="E146" s="185" t="s">
        <v>1648</v>
      </c>
      <c r="F146" s="171" t="s">
        <v>62</v>
      </c>
      <c r="G146" s="172" t="s">
        <v>62</v>
      </c>
      <c r="H146" s="185" t="s">
        <v>1347</v>
      </c>
      <c r="I146" s="186">
        <v>22960000</v>
      </c>
      <c r="J146" s="172">
        <v>0</v>
      </c>
      <c r="K146" s="174">
        <v>0</v>
      </c>
      <c r="L146" s="174">
        <v>0</v>
      </c>
      <c r="M146" s="175">
        <f t="shared" si="0"/>
        <v>22960000</v>
      </c>
      <c r="N146" s="187">
        <v>1082914133</v>
      </c>
      <c r="O146" s="188" t="s">
        <v>1649</v>
      </c>
      <c r="P146" s="188" t="s">
        <v>1650</v>
      </c>
      <c r="Q146" s="190">
        <v>44967</v>
      </c>
      <c r="R146" s="191">
        <v>44967</v>
      </c>
      <c r="S146" s="191">
        <v>45107</v>
      </c>
      <c r="T146" s="177"/>
      <c r="U146" s="179"/>
      <c r="V146" s="173"/>
      <c r="W146" s="186">
        <v>22960000</v>
      </c>
      <c r="X146" s="184">
        <v>0</v>
      </c>
      <c r="Y146" s="172">
        <v>12545859</v>
      </c>
      <c r="Z146" s="172" t="s">
        <v>1284</v>
      </c>
      <c r="AC146" s="177"/>
      <c r="AD146" s="192" t="s">
        <v>1651</v>
      </c>
      <c r="AE146" s="172" t="s">
        <v>1416</v>
      </c>
      <c r="AF146" s="172" t="s">
        <v>176</v>
      </c>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c r="BI146" s="182"/>
      <c r="BJ146" s="182"/>
      <c r="BK146" s="182"/>
      <c r="BL146" s="182"/>
      <c r="BM146" s="182"/>
      <c r="BN146" s="182"/>
      <c r="BO146" s="182"/>
      <c r="BP146" s="182"/>
      <c r="BQ146" s="182"/>
      <c r="BR146" s="182"/>
      <c r="BS146" s="182"/>
      <c r="BT146" s="182"/>
      <c r="BU146" s="182"/>
      <c r="BV146" s="182"/>
      <c r="BW146" s="182"/>
      <c r="BX146" s="182"/>
      <c r="BY146" s="182"/>
      <c r="BZ146" s="182"/>
      <c r="CA146" s="182"/>
    </row>
    <row r="147" spans="1:79" s="172" customFormat="1">
      <c r="A147" s="242">
        <v>891780111</v>
      </c>
      <c r="B147" s="242" t="s">
        <v>55</v>
      </c>
      <c r="C147" s="172" t="s">
        <v>59</v>
      </c>
      <c r="D147" s="242" t="s">
        <v>61</v>
      </c>
      <c r="E147" s="197" t="s">
        <v>1652</v>
      </c>
      <c r="F147" s="171" t="s">
        <v>62</v>
      </c>
      <c r="G147" s="172" t="s">
        <v>62</v>
      </c>
      <c r="H147" s="185" t="s">
        <v>1347</v>
      </c>
      <c r="I147" s="186">
        <v>19577600</v>
      </c>
      <c r="J147" s="172">
        <v>0</v>
      </c>
      <c r="K147" s="174">
        <v>0</v>
      </c>
      <c r="L147" s="174">
        <v>0</v>
      </c>
      <c r="M147" s="175">
        <f t="shared" si="0"/>
        <v>19577600</v>
      </c>
      <c r="N147" s="187">
        <v>1082921309</v>
      </c>
      <c r="O147" s="188" t="s">
        <v>1653</v>
      </c>
      <c r="P147" s="188" t="s">
        <v>1654</v>
      </c>
      <c r="Q147" s="190">
        <v>44967</v>
      </c>
      <c r="R147" s="191">
        <v>44967</v>
      </c>
      <c r="S147" s="191">
        <v>45107</v>
      </c>
      <c r="T147" s="177"/>
      <c r="U147" s="179"/>
      <c r="V147" s="173"/>
      <c r="W147" s="186">
        <v>19577600</v>
      </c>
      <c r="X147" s="184">
        <v>0</v>
      </c>
      <c r="Y147" s="172">
        <v>12545859</v>
      </c>
      <c r="Z147" s="172" t="s">
        <v>1284</v>
      </c>
      <c r="AC147" s="177"/>
      <c r="AD147" s="192" t="s">
        <v>1655</v>
      </c>
      <c r="AE147" s="172" t="s">
        <v>1416</v>
      </c>
      <c r="AF147" s="172" t="s">
        <v>176</v>
      </c>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c r="BR147" s="182"/>
      <c r="BS147" s="182"/>
      <c r="BT147" s="182"/>
      <c r="BU147" s="182"/>
      <c r="BV147" s="182"/>
      <c r="BW147" s="182"/>
      <c r="BX147" s="182"/>
      <c r="BY147" s="182"/>
      <c r="BZ147" s="182"/>
      <c r="CA147" s="182"/>
    </row>
    <row r="148" spans="1:79" s="172" customFormat="1">
      <c r="A148" s="242">
        <v>891780111</v>
      </c>
      <c r="B148" s="242" t="s">
        <v>55</v>
      </c>
      <c r="C148" s="172" t="s">
        <v>59</v>
      </c>
      <c r="D148" s="242" t="s">
        <v>61</v>
      </c>
      <c r="E148" s="185" t="s">
        <v>1656</v>
      </c>
      <c r="F148" s="171" t="s">
        <v>62</v>
      </c>
      <c r="G148" s="172" t="s">
        <v>62</v>
      </c>
      <c r="H148" s="185" t="s">
        <v>1347</v>
      </c>
      <c r="I148" s="186">
        <v>15725336</v>
      </c>
      <c r="J148" s="172">
        <v>0</v>
      </c>
      <c r="K148" s="174">
        <v>0</v>
      </c>
      <c r="L148" s="174">
        <v>0</v>
      </c>
      <c r="M148" s="175">
        <f t="shared" si="0"/>
        <v>15725336</v>
      </c>
      <c r="N148" s="187">
        <v>22565443</v>
      </c>
      <c r="O148" s="188" t="s">
        <v>1657</v>
      </c>
      <c r="P148" s="188" t="s">
        <v>1658</v>
      </c>
      <c r="Q148" s="190">
        <v>44967</v>
      </c>
      <c r="R148" s="191">
        <v>44967</v>
      </c>
      <c r="S148" s="191">
        <v>45214</v>
      </c>
      <c r="T148" s="177"/>
      <c r="U148" s="179"/>
      <c r="V148" s="173"/>
      <c r="W148" s="186">
        <v>15725336</v>
      </c>
      <c r="X148" s="184">
        <v>0</v>
      </c>
      <c r="Y148" s="172">
        <v>12545859</v>
      </c>
      <c r="Z148" s="172" t="s">
        <v>1284</v>
      </c>
      <c r="AC148" s="177"/>
      <c r="AD148" s="192" t="s">
        <v>1659</v>
      </c>
      <c r="AE148" s="172" t="s">
        <v>1416</v>
      </c>
      <c r="AF148" s="172" t="s">
        <v>176</v>
      </c>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182"/>
      <c r="BN148" s="182"/>
      <c r="BO148" s="182"/>
      <c r="BP148" s="182"/>
      <c r="BQ148" s="182"/>
      <c r="BR148" s="182"/>
      <c r="BS148" s="182"/>
      <c r="BT148" s="182"/>
      <c r="BU148" s="182"/>
      <c r="BV148" s="182"/>
      <c r="BW148" s="182"/>
      <c r="BX148" s="182"/>
      <c r="BY148" s="182"/>
      <c r="BZ148" s="182"/>
      <c r="CA148" s="182"/>
    </row>
    <row r="149" spans="1:79" s="172" customFormat="1">
      <c r="A149" s="242">
        <v>891780111</v>
      </c>
      <c r="B149" s="242" t="s">
        <v>55</v>
      </c>
      <c r="C149" s="172" t="s">
        <v>59</v>
      </c>
      <c r="D149" s="242" t="s">
        <v>61</v>
      </c>
      <c r="E149" s="197" t="s">
        <v>1660</v>
      </c>
      <c r="F149" s="171" t="s">
        <v>62</v>
      </c>
      <c r="G149" s="172" t="s">
        <v>62</v>
      </c>
      <c r="H149" s="185" t="s">
        <v>1347</v>
      </c>
      <c r="I149" s="186">
        <v>15725336</v>
      </c>
      <c r="J149" s="172">
        <v>0</v>
      </c>
      <c r="K149" s="174">
        <v>0</v>
      </c>
      <c r="L149" s="174">
        <v>0</v>
      </c>
      <c r="M149" s="175">
        <f t="shared" si="0"/>
        <v>15725336</v>
      </c>
      <c r="N149" s="187">
        <v>9737087</v>
      </c>
      <c r="O149" s="188" t="s">
        <v>1661</v>
      </c>
      <c r="P149" s="188" t="s">
        <v>1658</v>
      </c>
      <c r="Q149" s="190">
        <v>44967</v>
      </c>
      <c r="R149" s="191">
        <v>44967</v>
      </c>
      <c r="S149" s="191">
        <v>45214</v>
      </c>
      <c r="T149" s="177"/>
      <c r="U149" s="179"/>
      <c r="V149" s="173"/>
      <c r="W149" s="186">
        <v>15725336</v>
      </c>
      <c r="X149" s="184">
        <v>0</v>
      </c>
      <c r="Y149" s="172">
        <v>12545859</v>
      </c>
      <c r="Z149" s="172" t="s">
        <v>1284</v>
      </c>
      <c r="AC149" s="177"/>
      <c r="AD149" s="192" t="s">
        <v>1662</v>
      </c>
      <c r="AE149" s="172" t="s">
        <v>1416</v>
      </c>
      <c r="AF149" s="172" t="s">
        <v>176</v>
      </c>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2"/>
      <c r="BH149" s="182"/>
      <c r="BI149" s="182"/>
      <c r="BJ149" s="182"/>
      <c r="BK149" s="182"/>
      <c r="BL149" s="182"/>
      <c r="BM149" s="182"/>
      <c r="BN149" s="182"/>
      <c r="BO149" s="182"/>
      <c r="BP149" s="182"/>
      <c r="BQ149" s="182"/>
      <c r="BR149" s="182"/>
      <c r="BS149" s="182"/>
      <c r="BT149" s="182"/>
      <c r="BU149" s="182"/>
      <c r="BV149" s="182"/>
      <c r="BW149" s="182"/>
      <c r="BX149" s="182"/>
      <c r="BY149" s="182"/>
      <c r="BZ149" s="182"/>
      <c r="CA149" s="182"/>
    </row>
    <row r="150" spans="1:79" s="172" customFormat="1">
      <c r="A150" s="242">
        <v>891780111</v>
      </c>
      <c r="B150" s="242" t="s">
        <v>55</v>
      </c>
      <c r="C150" s="172" t="s">
        <v>59</v>
      </c>
      <c r="D150" s="242" t="s">
        <v>61</v>
      </c>
      <c r="E150" s="185" t="s">
        <v>1663</v>
      </c>
      <c r="F150" s="171" t="s">
        <v>62</v>
      </c>
      <c r="G150" s="172" t="s">
        <v>62</v>
      </c>
      <c r="H150" s="185" t="s">
        <v>1281</v>
      </c>
      <c r="I150" s="186">
        <v>15725336</v>
      </c>
      <c r="J150" s="172">
        <v>0</v>
      </c>
      <c r="K150" s="174">
        <v>0</v>
      </c>
      <c r="L150" s="174">
        <v>0</v>
      </c>
      <c r="M150" s="175">
        <f t="shared" si="0"/>
        <v>15725336</v>
      </c>
      <c r="N150" s="187">
        <v>41061085</v>
      </c>
      <c r="O150" s="188" t="s">
        <v>1664</v>
      </c>
      <c r="P150" s="188" t="s">
        <v>1658</v>
      </c>
      <c r="Q150" s="190">
        <v>44967</v>
      </c>
      <c r="R150" s="191">
        <v>44967</v>
      </c>
      <c r="S150" s="191">
        <v>45214</v>
      </c>
      <c r="T150" s="177"/>
      <c r="U150" s="179"/>
      <c r="V150" s="173"/>
      <c r="W150" s="186">
        <v>15725336</v>
      </c>
      <c r="X150" s="184">
        <v>0</v>
      </c>
      <c r="Y150" s="172">
        <v>12545859</v>
      </c>
      <c r="Z150" s="172" t="s">
        <v>1284</v>
      </c>
      <c r="AC150" s="177"/>
      <c r="AD150" s="192" t="s">
        <v>1665</v>
      </c>
      <c r="AE150" s="172" t="s">
        <v>1416</v>
      </c>
      <c r="AF150" s="172" t="s">
        <v>176</v>
      </c>
      <c r="AG150" s="182"/>
      <c r="AH150" s="182"/>
      <c r="AI150" s="182"/>
      <c r="AJ150" s="182"/>
      <c r="AK150" s="182"/>
      <c r="AL150" s="182"/>
      <c r="AM150" s="182"/>
      <c r="AN150" s="182"/>
      <c r="AO150" s="182"/>
      <c r="AP150" s="182"/>
      <c r="AQ150" s="182"/>
      <c r="AR150" s="182"/>
      <c r="AS150" s="182"/>
      <c r="AT150" s="182"/>
      <c r="AU150" s="182"/>
      <c r="AV150" s="182"/>
      <c r="AW150" s="182"/>
      <c r="AX150" s="182"/>
      <c r="AY150" s="182"/>
      <c r="AZ150" s="182"/>
      <c r="BA150" s="182"/>
      <c r="BB150" s="182"/>
      <c r="BC150" s="182"/>
      <c r="BD150" s="182"/>
      <c r="BE150" s="182"/>
      <c r="BF150" s="182"/>
      <c r="BG150" s="182"/>
      <c r="BH150" s="182"/>
      <c r="BI150" s="182"/>
      <c r="BJ150" s="182"/>
      <c r="BK150" s="182"/>
      <c r="BL150" s="182"/>
      <c r="BM150" s="182"/>
      <c r="BN150" s="182"/>
      <c r="BO150" s="182"/>
      <c r="BP150" s="182"/>
      <c r="BQ150" s="182"/>
      <c r="BR150" s="182"/>
      <c r="BS150" s="182"/>
      <c r="BT150" s="182"/>
      <c r="BU150" s="182"/>
      <c r="BV150" s="182"/>
      <c r="BW150" s="182"/>
      <c r="BX150" s="182"/>
      <c r="BY150" s="182"/>
      <c r="BZ150" s="182"/>
      <c r="CA150" s="182"/>
    </row>
    <row r="151" spans="1:79" s="172" customFormat="1">
      <c r="A151" s="242">
        <v>891780111</v>
      </c>
      <c r="B151" s="242" t="s">
        <v>55</v>
      </c>
      <c r="C151" s="172" t="s">
        <v>59</v>
      </c>
      <c r="D151" s="242" t="s">
        <v>61</v>
      </c>
      <c r="E151" s="197" t="s">
        <v>1666</v>
      </c>
      <c r="F151" s="171" t="s">
        <v>62</v>
      </c>
      <c r="G151" s="172" t="s">
        <v>62</v>
      </c>
      <c r="H151" s="185" t="s">
        <v>1281</v>
      </c>
      <c r="I151" s="186">
        <v>15725336</v>
      </c>
      <c r="J151" s="172">
        <v>0</v>
      </c>
      <c r="K151" s="174">
        <v>0</v>
      </c>
      <c r="L151" s="174">
        <v>0</v>
      </c>
      <c r="M151" s="175">
        <f t="shared" si="0"/>
        <v>15725336</v>
      </c>
      <c r="N151" s="187">
        <v>88260836</v>
      </c>
      <c r="O151" s="188" t="s">
        <v>1667</v>
      </c>
      <c r="P151" s="188" t="s">
        <v>1658</v>
      </c>
      <c r="Q151" s="190">
        <v>44967</v>
      </c>
      <c r="R151" s="191">
        <v>44967</v>
      </c>
      <c r="S151" s="191">
        <v>45214</v>
      </c>
      <c r="T151" s="177"/>
      <c r="U151" s="179"/>
      <c r="V151" s="173"/>
      <c r="W151" s="186">
        <v>15725336</v>
      </c>
      <c r="X151" s="184">
        <v>0</v>
      </c>
      <c r="Y151" s="172">
        <v>12545859</v>
      </c>
      <c r="Z151" s="172" t="s">
        <v>1284</v>
      </c>
      <c r="AC151" s="177"/>
      <c r="AD151" s="192" t="s">
        <v>1668</v>
      </c>
      <c r="AE151" s="172" t="s">
        <v>1416</v>
      </c>
      <c r="AF151" s="172" t="s">
        <v>176</v>
      </c>
      <c r="AG151" s="182"/>
      <c r="AH151" s="182"/>
      <c r="AI151" s="182"/>
      <c r="AJ151" s="182"/>
      <c r="AK151" s="182"/>
      <c r="AL151" s="182"/>
      <c r="AM151" s="182"/>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c r="BJ151" s="182"/>
      <c r="BK151" s="182"/>
      <c r="BL151" s="182"/>
      <c r="BM151" s="182"/>
      <c r="BN151" s="182"/>
      <c r="BO151" s="182"/>
      <c r="BP151" s="182"/>
      <c r="BQ151" s="182"/>
      <c r="BR151" s="182"/>
      <c r="BS151" s="182"/>
      <c r="BT151" s="182"/>
      <c r="BU151" s="182"/>
      <c r="BV151" s="182"/>
      <c r="BW151" s="182"/>
      <c r="BX151" s="182"/>
      <c r="BY151" s="182"/>
      <c r="BZ151" s="182"/>
      <c r="CA151" s="182"/>
    </row>
    <row r="152" spans="1:79" s="172" customFormat="1">
      <c r="A152" s="242">
        <v>891780111</v>
      </c>
      <c r="B152" s="242" t="s">
        <v>55</v>
      </c>
      <c r="C152" s="172" t="s">
        <v>59</v>
      </c>
      <c r="D152" s="242" t="s">
        <v>61</v>
      </c>
      <c r="E152" s="185" t="s">
        <v>1669</v>
      </c>
      <c r="F152" s="171" t="s">
        <v>62</v>
      </c>
      <c r="G152" s="172" t="s">
        <v>62</v>
      </c>
      <c r="H152" s="185" t="s">
        <v>1347</v>
      </c>
      <c r="I152" s="186">
        <v>15725336</v>
      </c>
      <c r="J152" s="172">
        <v>0</v>
      </c>
      <c r="K152" s="174">
        <v>0</v>
      </c>
      <c r="L152" s="174">
        <v>0</v>
      </c>
      <c r="M152" s="175">
        <f t="shared" si="0"/>
        <v>15725336</v>
      </c>
      <c r="N152" s="187">
        <v>1085263803</v>
      </c>
      <c r="O152" s="188" t="s">
        <v>1670</v>
      </c>
      <c r="P152" s="188" t="s">
        <v>1658</v>
      </c>
      <c r="Q152" s="190">
        <v>44967</v>
      </c>
      <c r="R152" s="191">
        <v>44967</v>
      </c>
      <c r="S152" s="191">
        <v>45214</v>
      </c>
      <c r="T152" s="177"/>
      <c r="U152" s="179"/>
      <c r="V152" s="173"/>
      <c r="W152" s="186">
        <v>15725336</v>
      </c>
      <c r="X152" s="184">
        <v>0</v>
      </c>
      <c r="Y152" s="172">
        <v>12545859</v>
      </c>
      <c r="Z152" s="172" t="s">
        <v>1284</v>
      </c>
      <c r="AC152" s="177"/>
      <c r="AD152" s="192" t="s">
        <v>1671</v>
      </c>
      <c r="AE152" s="172" t="s">
        <v>1416</v>
      </c>
      <c r="AF152" s="172" t="s">
        <v>176</v>
      </c>
      <c r="AG152" s="182"/>
      <c r="AH152" s="182"/>
      <c r="AI152" s="182"/>
      <c r="AJ152" s="182"/>
      <c r="AK152" s="182"/>
      <c r="AL152" s="182"/>
      <c r="AM152" s="182"/>
      <c r="AN152" s="182"/>
      <c r="AO152" s="182"/>
      <c r="AP152" s="182"/>
      <c r="AQ152" s="182"/>
      <c r="AR152" s="182"/>
      <c r="AS152" s="182"/>
      <c r="AT152" s="182"/>
      <c r="AU152" s="182"/>
      <c r="AV152" s="182"/>
      <c r="AW152" s="182"/>
      <c r="AX152" s="182"/>
      <c r="AY152" s="182"/>
      <c r="AZ152" s="182"/>
      <c r="BA152" s="182"/>
      <c r="BB152" s="182"/>
      <c r="BC152" s="182"/>
      <c r="BD152" s="182"/>
      <c r="BE152" s="182"/>
      <c r="BF152" s="182"/>
      <c r="BG152" s="182"/>
      <c r="BH152" s="182"/>
      <c r="BI152" s="182"/>
      <c r="BJ152" s="182"/>
      <c r="BK152" s="182"/>
      <c r="BL152" s="182"/>
      <c r="BM152" s="182"/>
      <c r="BN152" s="182"/>
      <c r="BO152" s="182"/>
      <c r="BP152" s="182"/>
      <c r="BQ152" s="182"/>
      <c r="BR152" s="182"/>
      <c r="BS152" s="182"/>
      <c r="BT152" s="182"/>
      <c r="BU152" s="182"/>
      <c r="BV152" s="182"/>
      <c r="BW152" s="182"/>
      <c r="BX152" s="182"/>
      <c r="BY152" s="182"/>
      <c r="BZ152" s="182"/>
      <c r="CA152" s="182"/>
    </row>
    <row r="153" spans="1:79" s="172" customFormat="1">
      <c r="A153" s="242">
        <v>891780111</v>
      </c>
      <c r="B153" s="242" t="s">
        <v>55</v>
      </c>
      <c r="C153" s="172" t="s">
        <v>59</v>
      </c>
      <c r="D153" s="242" t="s">
        <v>61</v>
      </c>
      <c r="E153" s="197" t="s">
        <v>1672</v>
      </c>
      <c r="F153" s="171" t="s">
        <v>62</v>
      </c>
      <c r="G153" s="172" t="s">
        <v>62</v>
      </c>
      <c r="H153" s="185" t="s">
        <v>1281</v>
      </c>
      <c r="I153" s="186">
        <v>15725336</v>
      </c>
      <c r="J153" s="172">
        <v>0</v>
      </c>
      <c r="K153" s="174">
        <v>0</v>
      </c>
      <c r="L153" s="174">
        <v>0</v>
      </c>
      <c r="M153" s="175">
        <f t="shared" si="0"/>
        <v>15725336</v>
      </c>
      <c r="N153" s="187">
        <v>1111766301</v>
      </c>
      <c r="O153" s="188" t="s">
        <v>1673</v>
      </c>
      <c r="P153" s="188" t="s">
        <v>1658</v>
      </c>
      <c r="Q153" s="190">
        <v>44967</v>
      </c>
      <c r="R153" s="191">
        <v>44967</v>
      </c>
      <c r="S153" s="191">
        <v>45214</v>
      </c>
      <c r="T153" s="177"/>
      <c r="U153" s="179"/>
      <c r="V153" s="173"/>
      <c r="W153" s="186">
        <v>15725336</v>
      </c>
      <c r="X153" s="184">
        <v>0</v>
      </c>
      <c r="Y153" s="172">
        <v>12545859</v>
      </c>
      <c r="Z153" s="172" t="s">
        <v>1284</v>
      </c>
      <c r="AC153" s="177"/>
      <c r="AD153" s="192" t="s">
        <v>1674</v>
      </c>
      <c r="AE153" s="172" t="s">
        <v>1416</v>
      </c>
      <c r="AF153" s="172" t="s">
        <v>176</v>
      </c>
      <c r="AG153" s="182"/>
      <c r="AH153" s="182"/>
      <c r="AI153" s="182"/>
      <c r="AJ153" s="182"/>
      <c r="AK153" s="182"/>
      <c r="AL153" s="182"/>
      <c r="AM153" s="182"/>
      <c r="AN153" s="182"/>
      <c r="AO153" s="182"/>
      <c r="AP153" s="182"/>
      <c r="AQ153" s="182"/>
      <c r="AR153" s="182"/>
      <c r="AS153" s="182"/>
      <c r="AT153" s="182"/>
      <c r="AU153" s="182"/>
      <c r="AV153" s="182"/>
      <c r="AW153" s="182"/>
      <c r="AX153" s="182"/>
      <c r="AY153" s="182"/>
      <c r="AZ153" s="182"/>
      <c r="BA153" s="182"/>
      <c r="BB153" s="182"/>
      <c r="BC153" s="182"/>
      <c r="BD153" s="182"/>
      <c r="BE153" s="182"/>
      <c r="BF153" s="182"/>
      <c r="BG153" s="182"/>
      <c r="BH153" s="182"/>
      <c r="BI153" s="182"/>
      <c r="BJ153" s="182"/>
      <c r="BK153" s="182"/>
      <c r="BL153" s="182"/>
      <c r="BM153" s="182"/>
      <c r="BN153" s="182"/>
      <c r="BO153" s="182"/>
      <c r="BP153" s="182"/>
      <c r="BQ153" s="182"/>
      <c r="BR153" s="182"/>
      <c r="BS153" s="182"/>
      <c r="BT153" s="182"/>
      <c r="BU153" s="182"/>
      <c r="BV153" s="182"/>
      <c r="BW153" s="182"/>
      <c r="BX153" s="182"/>
      <c r="BY153" s="182"/>
      <c r="BZ153" s="182"/>
      <c r="CA153" s="182"/>
    </row>
    <row r="154" spans="1:79" s="172" customFormat="1">
      <c r="A154" s="242">
        <v>891780111</v>
      </c>
      <c r="B154" s="242" t="s">
        <v>55</v>
      </c>
      <c r="C154" s="172" t="s">
        <v>59</v>
      </c>
      <c r="D154" s="242" t="s">
        <v>61</v>
      </c>
      <c r="E154" s="185" t="s">
        <v>1675</v>
      </c>
      <c r="F154" s="171" t="s">
        <v>62</v>
      </c>
      <c r="G154" s="172" t="s">
        <v>62</v>
      </c>
      <c r="H154" s="185" t="s">
        <v>1347</v>
      </c>
      <c r="I154" s="186">
        <v>15725336</v>
      </c>
      <c r="J154" s="172">
        <v>0</v>
      </c>
      <c r="K154" s="174">
        <v>0</v>
      </c>
      <c r="L154" s="174">
        <v>0</v>
      </c>
      <c r="M154" s="175">
        <f t="shared" si="0"/>
        <v>15725336</v>
      </c>
      <c r="N154" s="187">
        <v>60323839</v>
      </c>
      <c r="O154" s="188" t="s">
        <v>1676</v>
      </c>
      <c r="P154" s="188" t="s">
        <v>1658</v>
      </c>
      <c r="Q154" s="190">
        <v>44967</v>
      </c>
      <c r="R154" s="191">
        <v>44967</v>
      </c>
      <c r="S154" s="191">
        <v>45214</v>
      </c>
      <c r="T154" s="177"/>
      <c r="U154" s="179"/>
      <c r="V154" s="173"/>
      <c r="W154" s="186">
        <v>15725336</v>
      </c>
      <c r="X154" s="184">
        <v>0</v>
      </c>
      <c r="Y154" s="172">
        <v>12545859</v>
      </c>
      <c r="Z154" s="172" t="s">
        <v>1284</v>
      </c>
      <c r="AC154" s="177"/>
      <c r="AD154" s="192" t="s">
        <v>1677</v>
      </c>
      <c r="AE154" s="172" t="s">
        <v>1416</v>
      </c>
      <c r="AF154" s="172" t="s">
        <v>176</v>
      </c>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c r="BI154" s="182"/>
      <c r="BJ154" s="182"/>
      <c r="BK154" s="182"/>
      <c r="BL154" s="182"/>
      <c r="BM154" s="182"/>
      <c r="BN154" s="182"/>
      <c r="BO154" s="182"/>
      <c r="BP154" s="182"/>
      <c r="BQ154" s="182"/>
      <c r="BR154" s="182"/>
      <c r="BS154" s="182"/>
      <c r="BT154" s="182"/>
      <c r="BU154" s="182"/>
      <c r="BV154" s="182"/>
      <c r="BW154" s="182"/>
      <c r="BX154" s="182"/>
      <c r="BY154" s="182"/>
      <c r="BZ154" s="182"/>
      <c r="CA154" s="182"/>
    </row>
    <row r="155" spans="1:79" s="172" customFormat="1">
      <c r="A155" s="242">
        <v>891780111</v>
      </c>
      <c r="B155" s="242" t="s">
        <v>55</v>
      </c>
      <c r="C155" s="172" t="s">
        <v>59</v>
      </c>
      <c r="D155" s="242" t="s">
        <v>61</v>
      </c>
      <c r="E155" s="197" t="s">
        <v>1678</v>
      </c>
      <c r="F155" s="171" t="s">
        <v>62</v>
      </c>
      <c r="G155" s="172" t="s">
        <v>62</v>
      </c>
      <c r="H155" s="185" t="s">
        <v>1347</v>
      </c>
      <c r="I155" s="186">
        <v>22848000.000000004</v>
      </c>
      <c r="J155" s="172">
        <v>0</v>
      </c>
      <c r="K155" s="174">
        <v>0</v>
      </c>
      <c r="L155" s="174">
        <v>0</v>
      </c>
      <c r="M155" s="175">
        <f t="shared" si="0"/>
        <v>22848000.000000004</v>
      </c>
      <c r="N155" s="187">
        <v>1087047043</v>
      </c>
      <c r="O155" s="188" t="s">
        <v>1679</v>
      </c>
      <c r="P155" s="188" t="s">
        <v>1680</v>
      </c>
      <c r="Q155" s="190">
        <v>44967</v>
      </c>
      <c r="R155" s="191">
        <v>44967</v>
      </c>
      <c r="S155" s="191">
        <v>45214</v>
      </c>
      <c r="T155" s="177"/>
      <c r="U155" s="179"/>
      <c r="V155" s="173"/>
      <c r="W155" s="186">
        <v>22848000.000000004</v>
      </c>
      <c r="X155" s="184">
        <v>0</v>
      </c>
      <c r="Y155" s="172">
        <v>12545859</v>
      </c>
      <c r="Z155" s="172" t="s">
        <v>1284</v>
      </c>
      <c r="AC155" s="177"/>
      <c r="AD155" s="192" t="s">
        <v>1681</v>
      </c>
      <c r="AE155" s="172" t="s">
        <v>1416</v>
      </c>
      <c r="AF155" s="172" t="s">
        <v>176</v>
      </c>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2"/>
      <c r="BN155" s="182"/>
      <c r="BO155" s="182"/>
      <c r="BP155" s="182"/>
      <c r="BQ155" s="182"/>
      <c r="BR155" s="182"/>
      <c r="BS155" s="182"/>
      <c r="BT155" s="182"/>
      <c r="BU155" s="182"/>
      <c r="BV155" s="182"/>
      <c r="BW155" s="182"/>
      <c r="BX155" s="182"/>
      <c r="BY155" s="182"/>
      <c r="BZ155" s="182"/>
      <c r="CA155" s="182"/>
    </row>
    <row r="156" spans="1:79" s="172" customFormat="1">
      <c r="A156" s="242">
        <v>891780111</v>
      </c>
      <c r="B156" s="242" t="s">
        <v>55</v>
      </c>
      <c r="C156" s="172" t="s">
        <v>59</v>
      </c>
      <c r="D156" s="242" t="s">
        <v>61</v>
      </c>
      <c r="E156" s="185" t="s">
        <v>1682</v>
      </c>
      <c r="F156" s="171" t="s">
        <v>62</v>
      </c>
      <c r="G156" s="172" t="s">
        <v>62</v>
      </c>
      <c r="H156" s="185" t="s">
        <v>1347</v>
      </c>
      <c r="I156" s="186">
        <v>19656668</v>
      </c>
      <c r="J156" s="172">
        <v>0</v>
      </c>
      <c r="K156" s="174">
        <v>0</v>
      </c>
      <c r="L156" s="174">
        <v>0</v>
      </c>
      <c r="M156" s="175">
        <f t="shared" si="0"/>
        <v>19656668</v>
      </c>
      <c r="N156" s="187">
        <v>52506924</v>
      </c>
      <c r="O156" s="188" t="s">
        <v>1683</v>
      </c>
      <c r="P156" s="188" t="s">
        <v>1684</v>
      </c>
      <c r="Q156" s="190">
        <v>44967</v>
      </c>
      <c r="R156" s="191">
        <v>44967</v>
      </c>
      <c r="S156" s="191">
        <v>45214</v>
      </c>
      <c r="T156" s="177"/>
      <c r="U156" s="179"/>
      <c r="V156" s="173"/>
      <c r="W156" s="186">
        <v>19656668</v>
      </c>
      <c r="X156" s="184">
        <v>0</v>
      </c>
      <c r="Y156" s="172">
        <v>12545859</v>
      </c>
      <c r="Z156" s="172" t="s">
        <v>1284</v>
      </c>
      <c r="AC156" s="177"/>
      <c r="AD156" s="192" t="s">
        <v>1685</v>
      </c>
      <c r="AE156" s="172" t="s">
        <v>1416</v>
      </c>
      <c r="AF156" s="172" t="s">
        <v>176</v>
      </c>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c r="BI156" s="182"/>
      <c r="BJ156" s="182"/>
      <c r="BK156" s="182"/>
      <c r="BL156" s="182"/>
      <c r="BM156" s="182"/>
      <c r="BN156" s="182"/>
      <c r="BO156" s="182"/>
      <c r="BP156" s="182"/>
      <c r="BQ156" s="182"/>
      <c r="BR156" s="182"/>
      <c r="BS156" s="182"/>
      <c r="BT156" s="182"/>
      <c r="BU156" s="182"/>
      <c r="BV156" s="182"/>
      <c r="BW156" s="182"/>
      <c r="BX156" s="182"/>
      <c r="BY156" s="182"/>
      <c r="BZ156" s="182"/>
      <c r="CA156" s="182"/>
    </row>
    <row r="157" spans="1:79" s="172" customFormat="1">
      <c r="A157" s="242">
        <v>891780111</v>
      </c>
      <c r="B157" s="242" t="s">
        <v>55</v>
      </c>
      <c r="C157" s="172" t="s">
        <v>59</v>
      </c>
      <c r="D157" s="242" t="s">
        <v>61</v>
      </c>
      <c r="E157" s="197" t="s">
        <v>1686</v>
      </c>
      <c r="F157" s="171" t="s">
        <v>62</v>
      </c>
      <c r="G157" s="172" t="s">
        <v>62</v>
      </c>
      <c r="H157" s="185" t="s">
        <v>1281</v>
      </c>
      <c r="I157" s="186">
        <v>19048225</v>
      </c>
      <c r="J157" s="172">
        <v>0</v>
      </c>
      <c r="K157" s="174">
        <v>0</v>
      </c>
      <c r="L157" s="174">
        <v>0</v>
      </c>
      <c r="M157" s="175">
        <f t="shared" si="0"/>
        <v>19048225</v>
      </c>
      <c r="N157" s="187">
        <v>72334966</v>
      </c>
      <c r="O157" s="188" t="s">
        <v>1687</v>
      </c>
      <c r="P157" s="188" t="s">
        <v>1283</v>
      </c>
      <c r="Q157" s="190">
        <v>44967</v>
      </c>
      <c r="R157" s="191">
        <v>44967</v>
      </c>
      <c r="S157" s="191">
        <v>45275</v>
      </c>
      <c r="T157" s="177"/>
      <c r="U157" s="179"/>
      <c r="V157" s="173"/>
      <c r="W157" s="186">
        <v>19048225</v>
      </c>
      <c r="X157" s="184">
        <v>0</v>
      </c>
      <c r="Y157" s="172">
        <v>12545859</v>
      </c>
      <c r="Z157" s="172" t="s">
        <v>1284</v>
      </c>
      <c r="AC157" s="177"/>
      <c r="AD157" s="192" t="s">
        <v>1688</v>
      </c>
      <c r="AE157" s="172" t="s">
        <v>1416</v>
      </c>
      <c r="AF157" s="172" t="s">
        <v>176</v>
      </c>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c r="BI157" s="182"/>
      <c r="BJ157" s="182"/>
      <c r="BK157" s="182"/>
      <c r="BL157" s="182"/>
      <c r="BM157" s="182"/>
      <c r="BN157" s="182"/>
      <c r="BO157" s="182"/>
      <c r="BP157" s="182"/>
      <c r="BQ157" s="182"/>
      <c r="BR157" s="182"/>
      <c r="BS157" s="182"/>
      <c r="BT157" s="182"/>
      <c r="BU157" s="182"/>
      <c r="BV157" s="182"/>
      <c r="BW157" s="182"/>
      <c r="BX157" s="182"/>
      <c r="BY157" s="182"/>
      <c r="BZ157" s="182"/>
      <c r="CA157" s="182"/>
    </row>
    <row r="158" spans="1:79" s="172" customFormat="1">
      <c r="A158" s="242">
        <v>891780111</v>
      </c>
      <c r="B158" s="242" t="s">
        <v>55</v>
      </c>
      <c r="C158" s="172" t="s">
        <v>59</v>
      </c>
      <c r="D158" s="242" t="s">
        <v>61</v>
      </c>
      <c r="E158" s="185" t="s">
        <v>1689</v>
      </c>
      <c r="F158" s="171" t="s">
        <v>62</v>
      </c>
      <c r="G158" s="172" t="s">
        <v>62</v>
      </c>
      <c r="H158" s="185" t="s">
        <v>1281</v>
      </c>
      <c r="I158" s="186">
        <v>19048225</v>
      </c>
      <c r="J158" s="172">
        <v>0</v>
      </c>
      <c r="K158" s="174">
        <v>0</v>
      </c>
      <c r="L158" s="174">
        <v>0</v>
      </c>
      <c r="M158" s="175">
        <f t="shared" si="0"/>
        <v>19048225</v>
      </c>
      <c r="N158" s="187">
        <v>1062876391</v>
      </c>
      <c r="O158" s="188" t="s">
        <v>1690</v>
      </c>
      <c r="P158" s="188" t="s">
        <v>1283</v>
      </c>
      <c r="Q158" s="190">
        <v>44967</v>
      </c>
      <c r="R158" s="191">
        <v>44967</v>
      </c>
      <c r="S158" s="191">
        <v>45275</v>
      </c>
      <c r="T158" s="177"/>
      <c r="U158" s="179"/>
      <c r="V158" s="173"/>
      <c r="W158" s="186">
        <v>19048225</v>
      </c>
      <c r="X158" s="184">
        <v>0</v>
      </c>
      <c r="Y158" s="172">
        <v>12545859</v>
      </c>
      <c r="Z158" s="172" t="s">
        <v>1284</v>
      </c>
      <c r="AC158" s="177"/>
      <c r="AD158" s="192" t="s">
        <v>1691</v>
      </c>
      <c r="AE158" s="172" t="s">
        <v>1416</v>
      </c>
      <c r="AF158" s="172" t="s">
        <v>176</v>
      </c>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82"/>
      <c r="BE158" s="182"/>
      <c r="BF158" s="182"/>
      <c r="BG158" s="182"/>
      <c r="BH158" s="182"/>
      <c r="BI158" s="182"/>
      <c r="BJ158" s="182"/>
      <c r="BK158" s="182"/>
      <c r="BL158" s="182"/>
      <c r="BM158" s="182"/>
      <c r="BN158" s="182"/>
      <c r="BO158" s="182"/>
      <c r="BP158" s="182"/>
      <c r="BQ158" s="182"/>
      <c r="BR158" s="182"/>
      <c r="BS158" s="182"/>
      <c r="BT158" s="182"/>
      <c r="BU158" s="182"/>
      <c r="BV158" s="182"/>
      <c r="BW158" s="182"/>
      <c r="BX158" s="182"/>
      <c r="BY158" s="182"/>
      <c r="BZ158" s="182"/>
      <c r="CA158" s="182"/>
    </row>
    <row r="159" spans="1:79" s="172" customFormat="1">
      <c r="A159" s="242">
        <v>891780111</v>
      </c>
      <c r="B159" s="242" t="s">
        <v>55</v>
      </c>
      <c r="C159" s="172" t="s">
        <v>59</v>
      </c>
      <c r="D159" s="242" t="s">
        <v>61</v>
      </c>
      <c r="E159" s="197" t="s">
        <v>1692</v>
      </c>
      <c r="F159" s="171" t="s">
        <v>62</v>
      </c>
      <c r="G159" s="172" t="s">
        <v>62</v>
      </c>
      <c r="H159" s="185" t="s">
        <v>1281</v>
      </c>
      <c r="I159" s="186">
        <v>21777415</v>
      </c>
      <c r="J159" s="172">
        <v>0</v>
      </c>
      <c r="K159" s="174">
        <v>0</v>
      </c>
      <c r="L159" s="174">
        <v>0</v>
      </c>
      <c r="M159" s="175">
        <f t="shared" si="0"/>
        <v>21777415</v>
      </c>
      <c r="N159" s="187">
        <v>1048994605</v>
      </c>
      <c r="O159" s="188" t="s">
        <v>1693</v>
      </c>
      <c r="P159" s="188" t="s">
        <v>1383</v>
      </c>
      <c r="Q159" s="190">
        <v>44967</v>
      </c>
      <c r="R159" s="191">
        <v>44967</v>
      </c>
      <c r="S159" s="191">
        <v>45275</v>
      </c>
      <c r="T159" s="177"/>
      <c r="U159" s="179"/>
      <c r="V159" s="173"/>
      <c r="W159" s="186">
        <v>21777415</v>
      </c>
      <c r="X159" s="184">
        <v>0</v>
      </c>
      <c r="Y159" s="172">
        <v>12545859</v>
      </c>
      <c r="Z159" s="172" t="s">
        <v>1284</v>
      </c>
      <c r="AC159" s="177"/>
      <c r="AD159" s="192" t="s">
        <v>1694</v>
      </c>
      <c r="AE159" s="172" t="s">
        <v>1416</v>
      </c>
      <c r="AF159" s="172" t="s">
        <v>176</v>
      </c>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c r="BI159" s="182"/>
      <c r="BJ159" s="182"/>
      <c r="BK159" s="182"/>
      <c r="BL159" s="182"/>
      <c r="BM159" s="182"/>
      <c r="BN159" s="182"/>
      <c r="BO159" s="182"/>
      <c r="BP159" s="182"/>
      <c r="BQ159" s="182"/>
      <c r="BR159" s="182"/>
      <c r="BS159" s="182"/>
      <c r="BT159" s="182"/>
      <c r="BU159" s="182"/>
      <c r="BV159" s="182"/>
      <c r="BW159" s="182"/>
      <c r="BX159" s="182"/>
      <c r="BY159" s="182"/>
      <c r="BZ159" s="182"/>
      <c r="CA159" s="182"/>
    </row>
    <row r="160" spans="1:79" s="172" customFormat="1">
      <c r="A160" s="242">
        <v>891780111</v>
      </c>
      <c r="B160" s="242" t="s">
        <v>55</v>
      </c>
      <c r="C160" s="172" t="s">
        <v>59</v>
      </c>
      <c r="D160" s="242" t="s">
        <v>61</v>
      </c>
      <c r="E160" s="185" t="s">
        <v>1695</v>
      </c>
      <c r="F160" s="171" t="s">
        <v>62</v>
      </c>
      <c r="G160" s="172" t="s">
        <v>62</v>
      </c>
      <c r="H160" s="185" t="s">
        <v>1281</v>
      </c>
      <c r="I160" s="186">
        <v>19425415</v>
      </c>
      <c r="J160" s="172">
        <v>0</v>
      </c>
      <c r="K160" s="174">
        <v>0</v>
      </c>
      <c r="L160" s="174">
        <v>0</v>
      </c>
      <c r="M160" s="175">
        <f t="shared" si="0"/>
        <v>19425415</v>
      </c>
      <c r="N160" s="187">
        <v>1075212826</v>
      </c>
      <c r="O160" s="188" t="s">
        <v>1696</v>
      </c>
      <c r="P160" s="188" t="s">
        <v>1301</v>
      </c>
      <c r="Q160" s="190">
        <v>44967</v>
      </c>
      <c r="R160" s="191">
        <v>44967</v>
      </c>
      <c r="S160" s="191">
        <v>45275</v>
      </c>
      <c r="T160" s="177"/>
      <c r="U160" s="179"/>
      <c r="V160" s="173"/>
      <c r="W160" s="186">
        <v>19425415</v>
      </c>
      <c r="X160" s="184">
        <v>0</v>
      </c>
      <c r="Y160" s="172">
        <v>12545859</v>
      </c>
      <c r="Z160" s="172" t="s">
        <v>1284</v>
      </c>
      <c r="AC160" s="177"/>
      <c r="AD160" s="192" t="s">
        <v>1697</v>
      </c>
      <c r="AE160" s="172" t="s">
        <v>1416</v>
      </c>
      <c r="AF160" s="172" t="s">
        <v>176</v>
      </c>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c r="BI160" s="182"/>
      <c r="BJ160" s="182"/>
      <c r="BK160" s="182"/>
      <c r="BL160" s="182"/>
      <c r="BM160" s="182"/>
      <c r="BN160" s="182"/>
      <c r="BO160" s="182"/>
      <c r="BP160" s="182"/>
      <c r="BQ160" s="182"/>
      <c r="BR160" s="182"/>
      <c r="BS160" s="182"/>
      <c r="BT160" s="182"/>
      <c r="BU160" s="182"/>
      <c r="BV160" s="182"/>
      <c r="BW160" s="182"/>
      <c r="BX160" s="182"/>
      <c r="BY160" s="182"/>
      <c r="BZ160" s="182"/>
      <c r="CA160" s="182"/>
    </row>
    <row r="161" spans="1:79" s="172" customFormat="1">
      <c r="A161" s="242">
        <v>891780111</v>
      </c>
      <c r="B161" s="242" t="s">
        <v>55</v>
      </c>
      <c r="C161" s="172" t="s">
        <v>59</v>
      </c>
      <c r="D161" s="242" t="s">
        <v>61</v>
      </c>
      <c r="E161" s="197" t="s">
        <v>1698</v>
      </c>
      <c r="F161" s="171" t="s">
        <v>62</v>
      </c>
      <c r="G161" s="172" t="s">
        <v>62</v>
      </c>
      <c r="H161" s="185" t="s">
        <v>1281</v>
      </c>
      <c r="I161" s="186">
        <v>19425415</v>
      </c>
      <c r="J161" s="172">
        <v>0</v>
      </c>
      <c r="K161" s="174">
        <v>0</v>
      </c>
      <c r="L161" s="174">
        <v>0</v>
      </c>
      <c r="M161" s="175">
        <f t="shared" si="0"/>
        <v>19425415</v>
      </c>
      <c r="N161" s="187">
        <v>14327338</v>
      </c>
      <c r="O161" s="188" t="s">
        <v>1699</v>
      </c>
      <c r="P161" s="188" t="s">
        <v>1301</v>
      </c>
      <c r="Q161" s="190">
        <v>44967</v>
      </c>
      <c r="R161" s="191">
        <v>44967</v>
      </c>
      <c r="S161" s="191">
        <v>45275</v>
      </c>
      <c r="T161" s="177"/>
      <c r="U161" s="179"/>
      <c r="V161" s="173"/>
      <c r="W161" s="186">
        <v>19425415</v>
      </c>
      <c r="X161" s="184">
        <v>0</v>
      </c>
      <c r="Y161" s="172">
        <v>12545859</v>
      </c>
      <c r="Z161" s="172" t="s">
        <v>1284</v>
      </c>
      <c r="AC161" s="177"/>
      <c r="AD161" s="192" t="s">
        <v>1700</v>
      </c>
      <c r="AE161" s="172" t="s">
        <v>1416</v>
      </c>
      <c r="AF161" s="172" t="s">
        <v>176</v>
      </c>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c r="BI161" s="182"/>
      <c r="BJ161" s="182"/>
      <c r="BK161" s="182"/>
      <c r="BL161" s="182"/>
      <c r="BM161" s="182"/>
      <c r="BN161" s="182"/>
      <c r="BO161" s="182"/>
      <c r="BP161" s="182"/>
      <c r="BQ161" s="182"/>
      <c r="BR161" s="182"/>
      <c r="BS161" s="182"/>
      <c r="BT161" s="182"/>
      <c r="BU161" s="182"/>
      <c r="BV161" s="182"/>
      <c r="BW161" s="182"/>
      <c r="BX161" s="182"/>
      <c r="BY161" s="182"/>
      <c r="BZ161" s="182"/>
      <c r="CA161" s="182"/>
    </row>
    <row r="162" spans="1:79" s="172" customFormat="1">
      <c r="A162" s="242">
        <v>891780111</v>
      </c>
      <c r="B162" s="242" t="s">
        <v>55</v>
      </c>
      <c r="C162" s="172" t="s">
        <v>59</v>
      </c>
      <c r="D162" s="242" t="s">
        <v>61</v>
      </c>
      <c r="E162" s="185" t="s">
        <v>1701</v>
      </c>
      <c r="F162" s="171" t="s">
        <v>62</v>
      </c>
      <c r="G162" s="172" t="s">
        <v>62</v>
      </c>
      <c r="H162" s="185" t="s">
        <v>1281</v>
      </c>
      <c r="I162" s="186">
        <v>20821033</v>
      </c>
      <c r="J162" s="172">
        <v>0</v>
      </c>
      <c r="K162" s="174">
        <v>0</v>
      </c>
      <c r="L162" s="174">
        <v>0</v>
      </c>
      <c r="M162" s="175">
        <f t="shared" si="0"/>
        <v>20821033</v>
      </c>
      <c r="N162" s="187">
        <v>1096240107</v>
      </c>
      <c r="O162" s="188" t="s">
        <v>1702</v>
      </c>
      <c r="P162" s="188" t="s">
        <v>1301</v>
      </c>
      <c r="Q162" s="190">
        <v>44967</v>
      </c>
      <c r="R162" s="191">
        <v>44967</v>
      </c>
      <c r="S162" s="191">
        <v>45275</v>
      </c>
      <c r="T162" s="177"/>
      <c r="U162" s="179"/>
      <c r="V162" s="173"/>
      <c r="W162" s="186">
        <v>20821033</v>
      </c>
      <c r="X162" s="184">
        <v>0</v>
      </c>
      <c r="Y162" s="172">
        <v>12545859</v>
      </c>
      <c r="Z162" s="172" t="s">
        <v>1284</v>
      </c>
      <c r="AC162" s="177"/>
      <c r="AD162" s="192" t="s">
        <v>1703</v>
      </c>
      <c r="AE162" s="172" t="s">
        <v>1416</v>
      </c>
      <c r="AF162" s="172" t="s">
        <v>176</v>
      </c>
      <c r="AG162" s="182"/>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c r="BI162" s="182"/>
      <c r="BJ162" s="182"/>
      <c r="BK162" s="182"/>
      <c r="BL162" s="182"/>
      <c r="BM162" s="182"/>
      <c r="BN162" s="182"/>
      <c r="BO162" s="182"/>
      <c r="BP162" s="182"/>
      <c r="BQ162" s="182"/>
      <c r="BR162" s="182"/>
      <c r="BS162" s="182"/>
      <c r="BT162" s="182"/>
      <c r="BU162" s="182"/>
      <c r="BV162" s="182"/>
      <c r="BW162" s="182"/>
      <c r="BX162" s="182"/>
      <c r="BY162" s="182"/>
      <c r="BZ162" s="182"/>
      <c r="CA162" s="182"/>
    </row>
    <row r="163" spans="1:79" s="172" customFormat="1">
      <c r="A163" s="242">
        <v>891780111</v>
      </c>
      <c r="B163" s="242" t="s">
        <v>55</v>
      </c>
      <c r="C163" s="172" t="s">
        <v>59</v>
      </c>
      <c r="D163" s="242" t="s">
        <v>61</v>
      </c>
      <c r="E163" s="197" t="s">
        <v>1704</v>
      </c>
      <c r="F163" s="171" t="s">
        <v>62</v>
      </c>
      <c r="G163" s="172" t="s">
        <v>62</v>
      </c>
      <c r="H163" s="185" t="s">
        <v>1347</v>
      </c>
      <c r="I163" s="186">
        <v>19425415</v>
      </c>
      <c r="J163" s="172">
        <v>0</v>
      </c>
      <c r="K163" s="174">
        <v>0</v>
      </c>
      <c r="L163" s="174">
        <v>0</v>
      </c>
      <c r="M163" s="175">
        <f t="shared" si="0"/>
        <v>19425415</v>
      </c>
      <c r="N163" s="187">
        <v>39573680</v>
      </c>
      <c r="O163" s="188" t="s">
        <v>1705</v>
      </c>
      <c r="P163" s="188" t="s">
        <v>1301</v>
      </c>
      <c r="Q163" s="190">
        <v>44967</v>
      </c>
      <c r="R163" s="191">
        <v>44967</v>
      </c>
      <c r="S163" s="191">
        <v>45275</v>
      </c>
      <c r="T163" s="177"/>
      <c r="U163" s="179"/>
      <c r="V163" s="173"/>
      <c r="W163" s="186">
        <v>19425415</v>
      </c>
      <c r="X163" s="184">
        <v>0</v>
      </c>
      <c r="Y163" s="172">
        <v>12545859</v>
      </c>
      <c r="Z163" s="172" t="s">
        <v>1284</v>
      </c>
      <c r="AC163" s="177"/>
      <c r="AD163" s="192" t="s">
        <v>1706</v>
      </c>
      <c r="AE163" s="172" t="s">
        <v>1416</v>
      </c>
      <c r="AF163" s="172" t="s">
        <v>176</v>
      </c>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c r="BI163" s="182"/>
      <c r="BJ163" s="182"/>
      <c r="BK163" s="182"/>
      <c r="BL163" s="182"/>
      <c r="BM163" s="182"/>
      <c r="BN163" s="182"/>
      <c r="BO163" s="182"/>
      <c r="BP163" s="182"/>
      <c r="BQ163" s="182"/>
      <c r="BR163" s="182"/>
      <c r="BS163" s="182"/>
      <c r="BT163" s="182"/>
      <c r="BU163" s="182"/>
      <c r="BV163" s="182"/>
      <c r="BW163" s="182"/>
      <c r="BX163" s="182"/>
      <c r="BY163" s="182"/>
      <c r="BZ163" s="182"/>
      <c r="CA163" s="182"/>
    </row>
    <row r="164" spans="1:79" s="172" customFormat="1">
      <c r="A164" s="242">
        <v>891780111</v>
      </c>
      <c r="B164" s="242" t="s">
        <v>55</v>
      </c>
      <c r="C164" s="172" t="s">
        <v>59</v>
      </c>
      <c r="D164" s="242" t="s">
        <v>61</v>
      </c>
      <c r="E164" s="185" t="s">
        <v>1707</v>
      </c>
      <c r="F164" s="171" t="s">
        <v>62</v>
      </c>
      <c r="G164" s="172" t="s">
        <v>62</v>
      </c>
      <c r="H164" s="185" t="s">
        <v>1347</v>
      </c>
      <c r="I164" s="186">
        <v>21029244</v>
      </c>
      <c r="J164" s="172">
        <v>0</v>
      </c>
      <c r="K164" s="174">
        <v>0</v>
      </c>
      <c r="L164" s="174">
        <v>0</v>
      </c>
      <c r="M164" s="175">
        <f t="shared" si="0"/>
        <v>21029244</v>
      </c>
      <c r="N164" s="187">
        <v>83237964</v>
      </c>
      <c r="O164" s="188" t="s">
        <v>1708</v>
      </c>
      <c r="P164" s="188" t="s">
        <v>1301</v>
      </c>
      <c r="Q164" s="190">
        <v>44967</v>
      </c>
      <c r="R164" s="191">
        <v>44967</v>
      </c>
      <c r="S164" s="191">
        <v>45275</v>
      </c>
      <c r="T164" s="177"/>
      <c r="U164" s="179"/>
      <c r="V164" s="173"/>
      <c r="W164" s="186">
        <v>21029244</v>
      </c>
      <c r="X164" s="184">
        <v>0</v>
      </c>
      <c r="Y164" s="172">
        <v>12545859</v>
      </c>
      <c r="Z164" s="172" t="s">
        <v>1284</v>
      </c>
      <c r="AC164" s="177"/>
      <c r="AD164" s="192" t="s">
        <v>1709</v>
      </c>
      <c r="AE164" s="172" t="s">
        <v>1416</v>
      </c>
      <c r="AF164" s="172" t="s">
        <v>176</v>
      </c>
      <c r="AG164" s="182"/>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c r="BI164" s="182"/>
      <c r="BJ164" s="182"/>
      <c r="BK164" s="182"/>
      <c r="BL164" s="182"/>
      <c r="BM164" s="182"/>
      <c r="BN164" s="182"/>
      <c r="BO164" s="182"/>
      <c r="BP164" s="182"/>
      <c r="BQ164" s="182"/>
      <c r="BR164" s="182"/>
      <c r="BS164" s="182"/>
      <c r="BT164" s="182"/>
      <c r="BU164" s="182"/>
      <c r="BV164" s="182"/>
      <c r="BW164" s="182"/>
      <c r="BX164" s="182"/>
      <c r="BY164" s="182"/>
      <c r="BZ164" s="182"/>
      <c r="CA164" s="182"/>
    </row>
    <row r="165" spans="1:79" s="172" customFormat="1">
      <c r="A165" s="242">
        <v>891780111</v>
      </c>
      <c r="B165" s="242" t="s">
        <v>55</v>
      </c>
      <c r="C165" s="172" t="s">
        <v>59</v>
      </c>
      <c r="D165" s="242" t="s">
        <v>61</v>
      </c>
      <c r="E165" s="197" t="s">
        <v>1710</v>
      </c>
      <c r="F165" s="171" t="s">
        <v>62</v>
      </c>
      <c r="G165" s="172" t="s">
        <v>62</v>
      </c>
      <c r="H165" s="185" t="s">
        <v>1281</v>
      </c>
      <c r="I165" s="186">
        <v>21029244</v>
      </c>
      <c r="J165" s="172">
        <v>0</v>
      </c>
      <c r="K165" s="174">
        <v>0</v>
      </c>
      <c r="L165" s="174">
        <v>0</v>
      </c>
      <c r="M165" s="175">
        <f t="shared" si="0"/>
        <v>21029244</v>
      </c>
      <c r="N165" s="187">
        <v>1105785568</v>
      </c>
      <c r="O165" s="188" t="s">
        <v>1711</v>
      </c>
      <c r="P165" s="188" t="s">
        <v>1301</v>
      </c>
      <c r="Q165" s="190">
        <v>44967</v>
      </c>
      <c r="R165" s="191">
        <v>44967</v>
      </c>
      <c r="S165" s="191">
        <v>45275</v>
      </c>
      <c r="T165" s="177"/>
      <c r="U165" s="179"/>
      <c r="V165" s="173"/>
      <c r="W165" s="186">
        <v>21029244</v>
      </c>
      <c r="X165" s="184">
        <v>0</v>
      </c>
      <c r="Y165" s="172">
        <v>12545859</v>
      </c>
      <c r="Z165" s="172" t="s">
        <v>1284</v>
      </c>
      <c r="AC165" s="177"/>
      <c r="AD165" s="192" t="s">
        <v>1712</v>
      </c>
      <c r="AE165" s="172" t="s">
        <v>1416</v>
      </c>
      <c r="AF165" s="172" t="s">
        <v>176</v>
      </c>
      <c r="AG165" s="182"/>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c r="BI165" s="182"/>
      <c r="BJ165" s="182"/>
      <c r="BK165" s="182"/>
      <c r="BL165" s="182"/>
      <c r="BM165" s="182"/>
      <c r="BN165" s="182"/>
      <c r="BO165" s="182"/>
      <c r="BP165" s="182"/>
      <c r="BQ165" s="182"/>
      <c r="BR165" s="182"/>
      <c r="BS165" s="182"/>
      <c r="BT165" s="182"/>
      <c r="BU165" s="182"/>
      <c r="BV165" s="182"/>
      <c r="BW165" s="182"/>
      <c r="BX165" s="182"/>
      <c r="BY165" s="182"/>
      <c r="BZ165" s="182"/>
      <c r="CA165" s="182"/>
    </row>
    <row r="166" spans="1:79" s="172" customFormat="1">
      <c r="A166" s="242">
        <v>891780111</v>
      </c>
      <c r="B166" s="242" t="s">
        <v>55</v>
      </c>
      <c r="C166" s="172" t="s">
        <v>59</v>
      </c>
      <c r="D166" s="242" t="s">
        <v>61</v>
      </c>
      <c r="E166" s="185" t="s">
        <v>1713</v>
      </c>
      <c r="F166" s="171" t="s">
        <v>62</v>
      </c>
      <c r="G166" s="172" t="s">
        <v>62</v>
      </c>
      <c r="H166" s="185" t="s">
        <v>1281</v>
      </c>
      <c r="I166" s="186">
        <v>19425415</v>
      </c>
      <c r="J166" s="172">
        <v>0</v>
      </c>
      <c r="K166" s="174">
        <v>0</v>
      </c>
      <c r="L166" s="174">
        <v>0</v>
      </c>
      <c r="M166" s="175">
        <f t="shared" si="0"/>
        <v>19425415</v>
      </c>
      <c r="N166" s="187">
        <v>1105786398</v>
      </c>
      <c r="O166" s="188" t="s">
        <v>1714</v>
      </c>
      <c r="P166" s="188" t="s">
        <v>1301</v>
      </c>
      <c r="Q166" s="190">
        <v>44967</v>
      </c>
      <c r="R166" s="191">
        <v>44967</v>
      </c>
      <c r="S166" s="191">
        <v>45275</v>
      </c>
      <c r="T166" s="177"/>
      <c r="U166" s="179"/>
      <c r="V166" s="173"/>
      <c r="W166" s="186">
        <v>19425415</v>
      </c>
      <c r="X166" s="184">
        <v>0</v>
      </c>
      <c r="Y166" s="172">
        <v>12545859</v>
      </c>
      <c r="Z166" s="172" t="s">
        <v>1284</v>
      </c>
      <c r="AC166" s="177"/>
      <c r="AD166" s="192" t="s">
        <v>1715</v>
      </c>
      <c r="AE166" s="172" t="s">
        <v>1416</v>
      </c>
      <c r="AF166" s="172" t="s">
        <v>176</v>
      </c>
      <c r="AG166" s="182"/>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c r="BI166" s="182"/>
      <c r="BJ166" s="182"/>
      <c r="BK166" s="182"/>
      <c r="BL166" s="182"/>
      <c r="BM166" s="182"/>
      <c r="BN166" s="182"/>
      <c r="BO166" s="182"/>
      <c r="BP166" s="182"/>
      <c r="BQ166" s="182"/>
      <c r="BR166" s="182"/>
      <c r="BS166" s="182"/>
      <c r="BT166" s="182"/>
      <c r="BU166" s="182"/>
      <c r="BV166" s="182"/>
      <c r="BW166" s="182"/>
      <c r="BX166" s="182"/>
      <c r="BY166" s="182"/>
      <c r="BZ166" s="182"/>
      <c r="CA166" s="182"/>
    </row>
    <row r="167" spans="1:79" s="172" customFormat="1">
      <c r="A167" s="242">
        <v>891780111</v>
      </c>
      <c r="B167" s="242" t="s">
        <v>55</v>
      </c>
      <c r="C167" s="172" t="s">
        <v>59</v>
      </c>
      <c r="D167" s="242" t="s">
        <v>61</v>
      </c>
      <c r="E167" s="197" t="s">
        <v>1716</v>
      </c>
      <c r="F167" s="171" t="s">
        <v>62</v>
      </c>
      <c r="G167" s="172" t="s">
        <v>62</v>
      </c>
      <c r="H167" s="185" t="s">
        <v>1281</v>
      </c>
      <c r="I167" s="186">
        <v>19048225</v>
      </c>
      <c r="J167" s="172">
        <v>0</v>
      </c>
      <c r="K167" s="174">
        <v>0</v>
      </c>
      <c r="L167" s="174">
        <v>0</v>
      </c>
      <c r="M167" s="175">
        <f t="shared" si="0"/>
        <v>19048225</v>
      </c>
      <c r="N167" s="187">
        <v>22009602</v>
      </c>
      <c r="O167" s="188" t="s">
        <v>1717</v>
      </c>
      <c r="P167" s="188" t="s">
        <v>1283</v>
      </c>
      <c r="Q167" s="190">
        <v>44967</v>
      </c>
      <c r="R167" s="191">
        <v>44967</v>
      </c>
      <c r="S167" s="191">
        <v>45275</v>
      </c>
      <c r="T167" s="177"/>
      <c r="U167" s="179"/>
      <c r="V167" s="173"/>
      <c r="W167" s="186">
        <v>19048225</v>
      </c>
      <c r="X167" s="184">
        <v>0</v>
      </c>
      <c r="Y167" s="172">
        <v>12545859</v>
      </c>
      <c r="Z167" s="172" t="s">
        <v>1284</v>
      </c>
      <c r="AC167" s="177"/>
      <c r="AD167" s="192" t="s">
        <v>1718</v>
      </c>
      <c r="AE167" s="172" t="s">
        <v>1416</v>
      </c>
      <c r="AF167" s="172" t="s">
        <v>176</v>
      </c>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c r="BI167" s="182"/>
      <c r="BJ167" s="182"/>
      <c r="BK167" s="182"/>
      <c r="BL167" s="182"/>
      <c r="BM167" s="182"/>
      <c r="BN167" s="182"/>
      <c r="BO167" s="182"/>
      <c r="BP167" s="182"/>
      <c r="BQ167" s="182"/>
      <c r="BR167" s="182"/>
      <c r="BS167" s="182"/>
      <c r="BT167" s="182"/>
      <c r="BU167" s="182"/>
      <c r="BV167" s="182"/>
      <c r="BW167" s="182"/>
      <c r="BX167" s="182"/>
      <c r="BY167" s="182"/>
      <c r="BZ167" s="182"/>
      <c r="CA167" s="182"/>
    </row>
    <row r="168" spans="1:79" s="172" customFormat="1">
      <c r="A168" s="242">
        <v>891780111</v>
      </c>
      <c r="B168" s="242" t="s">
        <v>55</v>
      </c>
      <c r="C168" s="172" t="s">
        <v>59</v>
      </c>
      <c r="D168" s="242" t="s">
        <v>61</v>
      </c>
      <c r="E168" s="185" t="s">
        <v>1719</v>
      </c>
      <c r="F168" s="171" t="s">
        <v>62</v>
      </c>
      <c r="G168" s="172" t="s">
        <v>62</v>
      </c>
      <c r="H168" s="185" t="s">
        <v>1281</v>
      </c>
      <c r="I168" s="186">
        <v>19425415</v>
      </c>
      <c r="J168" s="172">
        <v>0</v>
      </c>
      <c r="K168" s="174">
        <v>0</v>
      </c>
      <c r="L168" s="174">
        <v>0</v>
      </c>
      <c r="M168" s="175">
        <f t="shared" si="0"/>
        <v>19425415</v>
      </c>
      <c r="N168" s="187">
        <v>52856372</v>
      </c>
      <c r="O168" s="188" t="s">
        <v>1720</v>
      </c>
      <c r="P168" s="188" t="s">
        <v>1301</v>
      </c>
      <c r="Q168" s="190">
        <v>44967</v>
      </c>
      <c r="R168" s="191">
        <v>44967</v>
      </c>
      <c r="S168" s="191">
        <v>45275</v>
      </c>
      <c r="T168" s="177"/>
      <c r="U168" s="179"/>
      <c r="V168" s="173"/>
      <c r="W168" s="186">
        <v>19425415</v>
      </c>
      <c r="X168" s="184">
        <v>0</v>
      </c>
      <c r="Y168" s="172">
        <v>12545859</v>
      </c>
      <c r="Z168" s="172" t="s">
        <v>1284</v>
      </c>
      <c r="AC168" s="177"/>
      <c r="AD168" s="192" t="s">
        <v>1721</v>
      </c>
      <c r="AE168" s="172" t="s">
        <v>1416</v>
      </c>
      <c r="AF168" s="172" t="s">
        <v>176</v>
      </c>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c r="BJ168" s="182"/>
      <c r="BK168" s="182"/>
      <c r="BL168" s="182"/>
      <c r="BM168" s="182"/>
      <c r="BN168" s="182"/>
      <c r="BO168" s="182"/>
      <c r="BP168" s="182"/>
      <c r="BQ168" s="182"/>
      <c r="BR168" s="182"/>
      <c r="BS168" s="182"/>
      <c r="BT168" s="182"/>
      <c r="BU168" s="182"/>
      <c r="BV168" s="182"/>
      <c r="BW168" s="182"/>
      <c r="BX168" s="182"/>
      <c r="BY168" s="182"/>
      <c r="BZ168" s="182"/>
      <c r="CA168" s="182"/>
    </row>
    <row r="169" spans="1:79" s="172" customFormat="1">
      <c r="A169" s="242">
        <v>891780111</v>
      </c>
      <c r="B169" s="242" t="s">
        <v>55</v>
      </c>
      <c r="C169" s="172" t="s">
        <v>59</v>
      </c>
      <c r="D169" s="242" t="s">
        <v>61</v>
      </c>
      <c r="E169" s="197" t="s">
        <v>1722</v>
      </c>
      <c r="F169" s="171" t="s">
        <v>62</v>
      </c>
      <c r="G169" s="172" t="s">
        <v>62</v>
      </c>
      <c r="H169" s="185" t="s">
        <v>1281</v>
      </c>
      <c r="I169" s="186">
        <v>19425415</v>
      </c>
      <c r="J169" s="172">
        <v>0</v>
      </c>
      <c r="K169" s="174">
        <v>0</v>
      </c>
      <c r="L169" s="174">
        <v>0</v>
      </c>
      <c r="M169" s="175">
        <f t="shared" si="0"/>
        <v>19425415</v>
      </c>
      <c r="N169" s="187">
        <v>1054568963</v>
      </c>
      <c r="O169" s="188" t="s">
        <v>1723</v>
      </c>
      <c r="P169" s="188" t="s">
        <v>1301</v>
      </c>
      <c r="Q169" s="190">
        <v>44967</v>
      </c>
      <c r="R169" s="191">
        <v>44967</v>
      </c>
      <c r="S169" s="191">
        <v>45275</v>
      </c>
      <c r="T169" s="177"/>
      <c r="U169" s="179"/>
      <c r="V169" s="173"/>
      <c r="W169" s="186">
        <v>19425415</v>
      </c>
      <c r="X169" s="184">
        <v>0</v>
      </c>
      <c r="Y169" s="172">
        <v>12545859</v>
      </c>
      <c r="Z169" s="172" t="s">
        <v>1284</v>
      </c>
      <c r="AC169" s="177"/>
      <c r="AD169" s="192" t="s">
        <v>1724</v>
      </c>
      <c r="AE169" s="172" t="s">
        <v>1416</v>
      </c>
      <c r="AF169" s="172" t="s">
        <v>176</v>
      </c>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c r="BJ169" s="182"/>
      <c r="BK169" s="182"/>
      <c r="BL169" s="182"/>
      <c r="BM169" s="182"/>
      <c r="BN169" s="182"/>
      <c r="BO169" s="182"/>
      <c r="BP169" s="182"/>
      <c r="BQ169" s="182"/>
      <c r="BR169" s="182"/>
      <c r="BS169" s="182"/>
      <c r="BT169" s="182"/>
      <c r="BU169" s="182"/>
      <c r="BV169" s="182"/>
      <c r="BW169" s="182"/>
      <c r="BX169" s="182"/>
      <c r="BY169" s="182"/>
      <c r="BZ169" s="182"/>
      <c r="CA169" s="182"/>
    </row>
    <row r="170" spans="1:79" s="172" customFormat="1">
      <c r="A170" s="242">
        <v>891780111</v>
      </c>
      <c r="B170" s="242" t="s">
        <v>55</v>
      </c>
      <c r="C170" s="172" t="s">
        <v>59</v>
      </c>
      <c r="D170" s="242" t="s">
        <v>61</v>
      </c>
      <c r="E170" s="185" t="s">
        <v>1725</v>
      </c>
      <c r="F170" s="171" t="s">
        <v>62</v>
      </c>
      <c r="G170" s="172" t="s">
        <v>62</v>
      </c>
      <c r="H170" s="185" t="s">
        <v>1281</v>
      </c>
      <c r="I170" s="186">
        <v>19425415</v>
      </c>
      <c r="J170" s="172">
        <v>0</v>
      </c>
      <c r="K170" s="174">
        <v>0</v>
      </c>
      <c r="L170" s="174">
        <v>0</v>
      </c>
      <c r="M170" s="175">
        <f t="shared" si="0"/>
        <v>19425415</v>
      </c>
      <c r="N170" s="187">
        <v>37688465</v>
      </c>
      <c r="O170" s="188" t="s">
        <v>1726</v>
      </c>
      <c r="P170" s="188" t="s">
        <v>1301</v>
      </c>
      <c r="Q170" s="190">
        <v>44967</v>
      </c>
      <c r="R170" s="191">
        <v>44967</v>
      </c>
      <c r="S170" s="191">
        <v>45275</v>
      </c>
      <c r="T170" s="177"/>
      <c r="U170" s="179"/>
      <c r="V170" s="173"/>
      <c r="W170" s="186">
        <v>19425415</v>
      </c>
      <c r="X170" s="184">
        <v>0</v>
      </c>
      <c r="Y170" s="172">
        <v>12545859</v>
      </c>
      <c r="Z170" s="172" t="s">
        <v>1284</v>
      </c>
      <c r="AC170" s="177"/>
      <c r="AD170" s="192" t="s">
        <v>1727</v>
      </c>
      <c r="AE170" s="172" t="s">
        <v>1416</v>
      </c>
      <c r="AF170" s="172" t="s">
        <v>176</v>
      </c>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c r="BI170" s="182"/>
      <c r="BJ170" s="182"/>
      <c r="BK170" s="182"/>
      <c r="BL170" s="182"/>
      <c r="BM170" s="182"/>
      <c r="BN170" s="182"/>
      <c r="BO170" s="182"/>
      <c r="BP170" s="182"/>
      <c r="BQ170" s="182"/>
      <c r="BR170" s="182"/>
      <c r="BS170" s="182"/>
      <c r="BT170" s="182"/>
      <c r="BU170" s="182"/>
      <c r="BV170" s="182"/>
      <c r="BW170" s="182"/>
      <c r="BX170" s="182"/>
      <c r="BY170" s="182"/>
      <c r="BZ170" s="182"/>
      <c r="CA170" s="182"/>
    </row>
    <row r="171" spans="1:79" s="172" customFormat="1">
      <c r="A171" s="242">
        <v>891780111</v>
      </c>
      <c r="B171" s="242" t="s">
        <v>55</v>
      </c>
      <c r="C171" s="172" t="s">
        <v>59</v>
      </c>
      <c r="D171" s="242" t="s">
        <v>61</v>
      </c>
      <c r="E171" s="197" t="s">
        <v>1728</v>
      </c>
      <c r="F171" s="171" t="s">
        <v>62</v>
      </c>
      <c r="G171" s="172" t="s">
        <v>62</v>
      </c>
      <c r="H171" s="185" t="s">
        <v>1281</v>
      </c>
      <c r="I171" s="186">
        <v>19425415</v>
      </c>
      <c r="J171" s="172">
        <v>0</v>
      </c>
      <c r="K171" s="174">
        <v>0</v>
      </c>
      <c r="L171" s="174">
        <v>0</v>
      </c>
      <c r="M171" s="175">
        <f t="shared" si="0"/>
        <v>19425415</v>
      </c>
      <c r="N171" s="187">
        <v>43654399</v>
      </c>
      <c r="O171" s="188" t="s">
        <v>1729</v>
      </c>
      <c r="P171" s="188" t="s">
        <v>1301</v>
      </c>
      <c r="Q171" s="190">
        <v>44967</v>
      </c>
      <c r="R171" s="191">
        <v>44967</v>
      </c>
      <c r="S171" s="191">
        <v>45275</v>
      </c>
      <c r="T171" s="177"/>
      <c r="U171" s="179"/>
      <c r="V171" s="173"/>
      <c r="W171" s="186">
        <v>19425415</v>
      </c>
      <c r="X171" s="184">
        <v>0</v>
      </c>
      <c r="Y171" s="172">
        <v>12545859</v>
      </c>
      <c r="Z171" s="172" t="s">
        <v>1284</v>
      </c>
      <c r="AC171" s="177"/>
      <c r="AD171" s="192" t="s">
        <v>1730</v>
      </c>
      <c r="AE171" s="172" t="s">
        <v>1416</v>
      </c>
      <c r="AF171" s="172" t="s">
        <v>176</v>
      </c>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c r="BI171" s="182"/>
      <c r="BJ171" s="182"/>
      <c r="BK171" s="182"/>
      <c r="BL171" s="182"/>
      <c r="BM171" s="182"/>
      <c r="BN171" s="182"/>
      <c r="BO171" s="182"/>
      <c r="BP171" s="182"/>
      <c r="BQ171" s="182"/>
      <c r="BR171" s="182"/>
      <c r="BS171" s="182"/>
      <c r="BT171" s="182"/>
      <c r="BU171" s="182"/>
      <c r="BV171" s="182"/>
      <c r="BW171" s="182"/>
      <c r="BX171" s="182"/>
      <c r="BY171" s="182"/>
      <c r="BZ171" s="182"/>
      <c r="CA171" s="182"/>
    </row>
    <row r="172" spans="1:79" s="172" customFormat="1">
      <c r="A172" s="242">
        <v>891780111</v>
      </c>
      <c r="B172" s="242" t="s">
        <v>55</v>
      </c>
      <c r="C172" s="172" t="s">
        <v>59</v>
      </c>
      <c r="D172" s="242" t="s">
        <v>61</v>
      </c>
      <c r="E172" s="185" t="s">
        <v>1731</v>
      </c>
      <c r="F172" s="171" t="s">
        <v>62</v>
      </c>
      <c r="G172" s="172" t="s">
        <v>62</v>
      </c>
      <c r="H172" s="185" t="s">
        <v>1281</v>
      </c>
      <c r="I172" s="186">
        <v>19425415</v>
      </c>
      <c r="J172" s="172">
        <v>0</v>
      </c>
      <c r="K172" s="174">
        <v>0</v>
      </c>
      <c r="L172" s="174">
        <v>0</v>
      </c>
      <c r="M172" s="175">
        <f t="shared" si="0"/>
        <v>19425415</v>
      </c>
      <c r="N172" s="187">
        <v>1096189855</v>
      </c>
      <c r="O172" s="188" t="s">
        <v>1732</v>
      </c>
      <c r="P172" s="188" t="s">
        <v>1301</v>
      </c>
      <c r="Q172" s="190">
        <v>44967</v>
      </c>
      <c r="R172" s="191">
        <v>44967</v>
      </c>
      <c r="S172" s="191">
        <v>45275</v>
      </c>
      <c r="T172" s="177"/>
      <c r="U172" s="179"/>
      <c r="V172" s="173"/>
      <c r="W172" s="186">
        <v>19425415</v>
      </c>
      <c r="X172" s="184">
        <v>0</v>
      </c>
      <c r="Y172" s="172">
        <v>12545859</v>
      </c>
      <c r="Z172" s="172" t="s">
        <v>1284</v>
      </c>
      <c r="AC172" s="177"/>
      <c r="AD172" s="192" t="s">
        <v>1733</v>
      </c>
      <c r="AE172" s="172" t="s">
        <v>1416</v>
      </c>
      <c r="AF172" s="172" t="s">
        <v>176</v>
      </c>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c r="BJ172" s="182"/>
      <c r="BK172" s="182"/>
      <c r="BL172" s="182"/>
      <c r="BM172" s="182"/>
      <c r="BN172" s="182"/>
      <c r="BO172" s="182"/>
      <c r="BP172" s="182"/>
      <c r="BQ172" s="182"/>
      <c r="BR172" s="182"/>
      <c r="BS172" s="182"/>
      <c r="BT172" s="182"/>
      <c r="BU172" s="182"/>
      <c r="BV172" s="182"/>
      <c r="BW172" s="182"/>
      <c r="BX172" s="182"/>
      <c r="BY172" s="182"/>
      <c r="BZ172" s="182"/>
      <c r="CA172" s="182"/>
    </row>
    <row r="173" spans="1:79" s="172" customFormat="1">
      <c r="A173" s="242">
        <v>891780111</v>
      </c>
      <c r="B173" s="242" t="s">
        <v>55</v>
      </c>
      <c r="C173" s="172" t="s">
        <v>59</v>
      </c>
      <c r="D173" s="242" t="s">
        <v>61</v>
      </c>
      <c r="E173" s="197" t="s">
        <v>1734</v>
      </c>
      <c r="F173" s="171" t="s">
        <v>62</v>
      </c>
      <c r="G173" s="172" t="s">
        <v>62</v>
      </c>
      <c r="H173" s="185" t="s">
        <v>1281</v>
      </c>
      <c r="I173" s="186">
        <v>19425415</v>
      </c>
      <c r="J173" s="172">
        <v>0</v>
      </c>
      <c r="K173" s="174">
        <v>0</v>
      </c>
      <c r="L173" s="174">
        <v>0</v>
      </c>
      <c r="M173" s="175">
        <f t="shared" si="0"/>
        <v>19425415</v>
      </c>
      <c r="N173" s="187">
        <v>1056774767</v>
      </c>
      <c r="O173" s="188" t="s">
        <v>1735</v>
      </c>
      <c r="P173" s="188" t="s">
        <v>1301</v>
      </c>
      <c r="Q173" s="190">
        <v>44967</v>
      </c>
      <c r="R173" s="191">
        <v>44967</v>
      </c>
      <c r="S173" s="191">
        <v>45275</v>
      </c>
      <c r="T173" s="177"/>
      <c r="U173" s="179"/>
      <c r="V173" s="173"/>
      <c r="W173" s="186">
        <v>19425415</v>
      </c>
      <c r="X173" s="184">
        <v>0</v>
      </c>
      <c r="Y173" s="172">
        <v>12545859</v>
      </c>
      <c r="Z173" s="172" t="s">
        <v>1284</v>
      </c>
      <c r="AC173" s="177"/>
      <c r="AD173" s="192" t="s">
        <v>1736</v>
      </c>
      <c r="AE173" s="172" t="s">
        <v>1416</v>
      </c>
      <c r="AF173" s="172" t="s">
        <v>176</v>
      </c>
      <c r="AG173" s="182"/>
      <c r="AH173" s="182"/>
      <c r="AI173" s="182"/>
      <c r="AJ173" s="182"/>
      <c r="AK173" s="182"/>
      <c r="AL173" s="182"/>
      <c r="AM173" s="182"/>
      <c r="AN173" s="182"/>
      <c r="AO173" s="182"/>
      <c r="AP173" s="182"/>
      <c r="AQ173" s="182"/>
      <c r="AR173" s="182"/>
      <c r="AS173" s="182"/>
      <c r="AT173" s="182"/>
      <c r="AU173" s="182"/>
      <c r="AV173" s="182"/>
      <c r="AW173" s="182"/>
      <c r="AX173" s="182"/>
      <c r="AY173" s="182"/>
      <c r="AZ173" s="182"/>
      <c r="BA173" s="182"/>
      <c r="BB173" s="182"/>
      <c r="BC173" s="182"/>
      <c r="BD173" s="182"/>
      <c r="BE173" s="182"/>
      <c r="BF173" s="182"/>
      <c r="BG173" s="182"/>
      <c r="BH173" s="182"/>
      <c r="BI173" s="182"/>
      <c r="BJ173" s="182"/>
      <c r="BK173" s="182"/>
      <c r="BL173" s="182"/>
      <c r="BM173" s="182"/>
      <c r="BN173" s="182"/>
      <c r="BO173" s="182"/>
      <c r="BP173" s="182"/>
      <c r="BQ173" s="182"/>
      <c r="BR173" s="182"/>
      <c r="BS173" s="182"/>
      <c r="BT173" s="182"/>
      <c r="BU173" s="182"/>
      <c r="BV173" s="182"/>
      <c r="BW173" s="182"/>
      <c r="BX173" s="182"/>
      <c r="BY173" s="182"/>
      <c r="BZ173" s="182"/>
      <c r="CA173" s="182"/>
    </row>
    <row r="174" spans="1:79" s="172" customFormat="1">
      <c r="A174" s="242">
        <v>891780111</v>
      </c>
      <c r="B174" s="242" t="s">
        <v>55</v>
      </c>
      <c r="C174" s="172" t="s">
        <v>59</v>
      </c>
      <c r="D174" s="242" t="s">
        <v>61</v>
      </c>
      <c r="E174" s="185" t="s">
        <v>1737</v>
      </c>
      <c r="F174" s="171" t="s">
        <v>62</v>
      </c>
      <c r="G174" s="172" t="s">
        <v>62</v>
      </c>
      <c r="H174" s="185" t="s">
        <v>1281</v>
      </c>
      <c r="I174" s="186">
        <v>21029244</v>
      </c>
      <c r="J174" s="172">
        <v>0</v>
      </c>
      <c r="K174" s="174">
        <v>0</v>
      </c>
      <c r="L174" s="174">
        <v>0</v>
      </c>
      <c r="M174" s="175">
        <f t="shared" si="0"/>
        <v>21029244</v>
      </c>
      <c r="N174" s="187">
        <v>1054553214</v>
      </c>
      <c r="O174" s="188" t="s">
        <v>1738</v>
      </c>
      <c r="P174" s="188" t="s">
        <v>1301</v>
      </c>
      <c r="Q174" s="190">
        <v>44967</v>
      </c>
      <c r="R174" s="191">
        <v>44967</v>
      </c>
      <c r="S174" s="191">
        <v>45275</v>
      </c>
      <c r="T174" s="177"/>
      <c r="U174" s="179"/>
      <c r="V174" s="173"/>
      <c r="W174" s="186">
        <v>21029244</v>
      </c>
      <c r="X174" s="184">
        <v>0</v>
      </c>
      <c r="Y174" s="172">
        <v>12545859</v>
      </c>
      <c r="Z174" s="172" t="s">
        <v>1284</v>
      </c>
      <c r="AC174" s="177"/>
      <c r="AD174" s="192" t="s">
        <v>1739</v>
      </c>
      <c r="AE174" s="172" t="s">
        <v>1416</v>
      </c>
      <c r="AF174" s="172" t="s">
        <v>176</v>
      </c>
      <c r="AG174" s="182"/>
      <c r="AH174" s="182"/>
      <c r="AI174" s="182"/>
      <c r="AJ174" s="182"/>
      <c r="AK174" s="182"/>
      <c r="AL174" s="182"/>
      <c r="AM174" s="182"/>
      <c r="AN174" s="182"/>
      <c r="AO174" s="182"/>
      <c r="AP174" s="182"/>
      <c r="AQ174" s="182"/>
      <c r="AR174" s="182"/>
      <c r="AS174" s="182"/>
      <c r="AT174" s="182"/>
      <c r="AU174" s="182"/>
      <c r="AV174" s="182"/>
      <c r="AW174" s="182"/>
      <c r="AX174" s="182"/>
      <c r="AY174" s="182"/>
      <c r="AZ174" s="182"/>
      <c r="BA174" s="182"/>
      <c r="BB174" s="182"/>
      <c r="BC174" s="182"/>
      <c r="BD174" s="182"/>
      <c r="BE174" s="182"/>
      <c r="BF174" s="182"/>
      <c r="BG174" s="182"/>
      <c r="BH174" s="182"/>
      <c r="BI174" s="182"/>
      <c r="BJ174" s="182"/>
      <c r="BK174" s="182"/>
      <c r="BL174" s="182"/>
      <c r="BM174" s="182"/>
      <c r="BN174" s="182"/>
      <c r="BO174" s="182"/>
      <c r="BP174" s="182"/>
      <c r="BQ174" s="182"/>
      <c r="BR174" s="182"/>
      <c r="BS174" s="182"/>
      <c r="BT174" s="182"/>
      <c r="BU174" s="182"/>
      <c r="BV174" s="182"/>
      <c r="BW174" s="182"/>
      <c r="BX174" s="182"/>
      <c r="BY174" s="182"/>
      <c r="BZ174" s="182"/>
      <c r="CA174" s="182"/>
    </row>
    <row r="175" spans="1:79" s="172" customFormat="1">
      <c r="A175" s="242">
        <v>891780111</v>
      </c>
      <c r="B175" s="242" t="s">
        <v>55</v>
      </c>
      <c r="C175" s="172" t="s">
        <v>59</v>
      </c>
      <c r="D175" s="242" t="s">
        <v>61</v>
      </c>
      <c r="E175" s="197" t="s">
        <v>1740</v>
      </c>
      <c r="F175" s="171" t="s">
        <v>62</v>
      </c>
      <c r="G175" s="172" t="s">
        <v>62</v>
      </c>
      <c r="H175" s="185" t="s">
        <v>1281</v>
      </c>
      <c r="I175" s="186">
        <v>19048225</v>
      </c>
      <c r="J175" s="172">
        <v>0</v>
      </c>
      <c r="K175" s="174">
        <v>0</v>
      </c>
      <c r="L175" s="174">
        <v>0</v>
      </c>
      <c r="M175" s="175">
        <f t="shared" si="0"/>
        <v>19048225</v>
      </c>
      <c r="N175" s="187">
        <v>3984762</v>
      </c>
      <c r="O175" s="188" t="s">
        <v>1741</v>
      </c>
      <c r="P175" s="188" t="s">
        <v>1283</v>
      </c>
      <c r="Q175" s="190">
        <v>44967</v>
      </c>
      <c r="R175" s="191">
        <v>44967</v>
      </c>
      <c r="S175" s="191">
        <v>45275</v>
      </c>
      <c r="T175" s="177"/>
      <c r="U175" s="179"/>
      <c r="V175" s="173"/>
      <c r="W175" s="186">
        <v>19048225</v>
      </c>
      <c r="X175" s="184">
        <v>0</v>
      </c>
      <c r="Y175" s="172">
        <v>12545859</v>
      </c>
      <c r="Z175" s="172" t="s">
        <v>1284</v>
      </c>
      <c r="AC175" s="177"/>
      <c r="AD175" s="192" t="s">
        <v>1742</v>
      </c>
      <c r="AE175" s="172" t="s">
        <v>1416</v>
      </c>
      <c r="AF175" s="172" t="s">
        <v>176</v>
      </c>
      <c r="AG175" s="182"/>
      <c r="AH175" s="182"/>
      <c r="AI175" s="182"/>
      <c r="AJ175" s="182"/>
      <c r="AK175" s="182"/>
      <c r="AL175" s="182"/>
      <c r="AM175" s="182"/>
      <c r="AN175" s="182"/>
      <c r="AO175" s="182"/>
      <c r="AP175" s="182"/>
      <c r="AQ175" s="182"/>
      <c r="AR175" s="182"/>
      <c r="AS175" s="182"/>
      <c r="AT175" s="182"/>
      <c r="AU175" s="182"/>
      <c r="AV175" s="182"/>
      <c r="AW175" s="182"/>
      <c r="AX175" s="182"/>
      <c r="AY175" s="182"/>
      <c r="AZ175" s="182"/>
      <c r="BA175" s="182"/>
      <c r="BB175" s="182"/>
      <c r="BC175" s="182"/>
      <c r="BD175" s="182"/>
      <c r="BE175" s="182"/>
      <c r="BF175" s="182"/>
      <c r="BG175" s="182"/>
      <c r="BH175" s="182"/>
      <c r="BI175" s="182"/>
      <c r="BJ175" s="182"/>
      <c r="BK175" s="182"/>
      <c r="BL175" s="182"/>
      <c r="BM175" s="182"/>
      <c r="BN175" s="182"/>
      <c r="BO175" s="182"/>
      <c r="BP175" s="182"/>
      <c r="BQ175" s="182"/>
      <c r="BR175" s="182"/>
      <c r="BS175" s="182"/>
      <c r="BT175" s="182"/>
      <c r="BU175" s="182"/>
      <c r="BV175" s="182"/>
      <c r="BW175" s="182"/>
      <c r="BX175" s="182"/>
      <c r="BY175" s="182"/>
      <c r="BZ175" s="182"/>
      <c r="CA175" s="182"/>
    </row>
    <row r="176" spans="1:79" s="172" customFormat="1">
      <c r="A176" s="242">
        <v>891780111</v>
      </c>
      <c r="B176" s="242" t="s">
        <v>55</v>
      </c>
      <c r="C176" s="172" t="s">
        <v>59</v>
      </c>
      <c r="D176" s="242" t="s">
        <v>61</v>
      </c>
      <c r="E176" s="185" t="s">
        <v>1743</v>
      </c>
      <c r="F176" s="171" t="s">
        <v>62</v>
      </c>
      <c r="G176" s="172" t="s">
        <v>62</v>
      </c>
      <c r="H176" s="185" t="s">
        <v>1281</v>
      </c>
      <c r="I176" s="186">
        <v>19425415</v>
      </c>
      <c r="J176" s="172">
        <v>0</v>
      </c>
      <c r="K176" s="174">
        <v>0</v>
      </c>
      <c r="L176" s="174">
        <v>0</v>
      </c>
      <c r="M176" s="175">
        <f t="shared" si="0"/>
        <v>19425415</v>
      </c>
      <c r="N176" s="194">
        <v>1062908165</v>
      </c>
      <c r="O176" s="188" t="s">
        <v>1744</v>
      </c>
      <c r="P176" s="188" t="s">
        <v>1301</v>
      </c>
      <c r="Q176" s="190">
        <v>44967</v>
      </c>
      <c r="R176" s="191">
        <v>44967</v>
      </c>
      <c r="S176" s="191">
        <v>45275</v>
      </c>
      <c r="T176" s="177"/>
      <c r="U176" s="179"/>
      <c r="V176" s="173"/>
      <c r="W176" s="186">
        <v>19425415</v>
      </c>
      <c r="X176" s="184">
        <v>0</v>
      </c>
      <c r="Y176" s="172">
        <v>12545859</v>
      </c>
      <c r="Z176" s="172" t="s">
        <v>1284</v>
      </c>
      <c r="AC176" s="177"/>
      <c r="AD176" s="192" t="s">
        <v>1745</v>
      </c>
      <c r="AE176" s="172" t="s">
        <v>1416</v>
      </c>
      <c r="AF176" s="172" t="s">
        <v>176</v>
      </c>
      <c r="AG176" s="182"/>
      <c r="AH176" s="182"/>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c r="BI176" s="182"/>
      <c r="BJ176" s="182"/>
      <c r="BK176" s="182"/>
      <c r="BL176" s="182"/>
      <c r="BM176" s="182"/>
      <c r="BN176" s="182"/>
      <c r="BO176" s="182"/>
      <c r="BP176" s="182"/>
      <c r="BQ176" s="182"/>
      <c r="BR176" s="182"/>
      <c r="BS176" s="182"/>
      <c r="BT176" s="182"/>
      <c r="BU176" s="182"/>
      <c r="BV176" s="182"/>
      <c r="BW176" s="182"/>
      <c r="BX176" s="182"/>
      <c r="BY176" s="182"/>
      <c r="BZ176" s="182"/>
      <c r="CA176" s="182"/>
    </row>
    <row r="177" spans="1:79" s="172" customFormat="1">
      <c r="A177" s="242">
        <v>891780111</v>
      </c>
      <c r="B177" s="242" t="s">
        <v>55</v>
      </c>
      <c r="C177" s="172" t="s">
        <v>59</v>
      </c>
      <c r="D177" s="242" t="s">
        <v>61</v>
      </c>
      <c r="E177" s="197" t="s">
        <v>1746</v>
      </c>
      <c r="F177" s="171" t="s">
        <v>62</v>
      </c>
      <c r="G177" s="172" t="s">
        <v>62</v>
      </c>
      <c r="H177" s="185" t="s">
        <v>1281</v>
      </c>
      <c r="I177" s="186">
        <v>21029244</v>
      </c>
      <c r="J177" s="172">
        <v>0</v>
      </c>
      <c r="K177" s="174">
        <v>0</v>
      </c>
      <c r="L177" s="174">
        <v>0</v>
      </c>
      <c r="M177" s="175">
        <f t="shared" si="0"/>
        <v>21029244</v>
      </c>
      <c r="N177" s="187">
        <v>1063560382</v>
      </c>
      <c r="O177" s="188" t="s">
        <v>1747</v>
      </c>
      <c r="P177" s="188" t="s">
        <v>1301</v>
      </c>
      <c r="Q177" s="190">
        <v>44967</v>
      </c>
      <c r="R177" s="191">
        <v>44967</v>
      </c>
      <c r="S177" s="191">
        <v>45275</v>
      </c>
      <c r="T177" s="177"/>
      <c r="U177" s="179"/>
      <c r="V177" s="173"/>
      <c r="W177" s="186">
        <v>21029244</v>
      </c>
      <c r="X177" s="184">
        <v>0</v>
      </c>
      <c r="Y177" s="172">
        <v>12545859</v>
      </c>
      <c r="Z177" s="172" t="s">
        <v>1284</v>
      </c>
      <c r="AC177" s="177"/>
      <c r="AD177" s="192" t="s">
        <v>1748</v>
      </c>
      <c r="AE177" s="172" t="s">
        <v>1416</v>
      </c>
      <c r="AF177" s="172" t="s">
        <v>176</v>
      </c>
      <c r="AG177" s="182"/>
      <c r="AH177" s="182"/>
      <c r="AI177" s="182"/>
      <c r="AJ177" s="182"/>
      <c r="AK177" s="182"/>
      <c r="AL177" s="182"/>
      <c r="AM177" s="182"/>
      <c r="AN177" s="182"/>
      <c r="AO177" s="182"/>
      <c r="AP177" s="182"/>
      <c r="AQ177" s="182"/>
      <c r="AR177" s="182"/>
      <c r="AS177" s="182"/>
      <c r="AT177" s="182"/>
      <c r="AU177" s="182"/>
      <c r="AV177" s="182"/>
      <c r="AW177" s="182"/>
      <c r="AX177" s="182"/>
      <c r="AY177" s="182"/>
      <c r="AZ177" s="182"/>
      <c r="BA177" s="182"/>
      <c r="BB177" s="182"/>
      <c r="BC177" s="182"/>
      <c r="BD177" s="182"/>
      <c r="BE177" s="182"/>
      <c r="BF177" s="182"/>
      <c r="BG177" s="182"/>
      <c r="BH177" s="182"/>
      <c r="BI177" s="182"/>
      <c r="BJ177" s="182"/>
      <c r="BK177" s="182"/>
      <c r="BL177" s="182"/>
      <c r="BM177" s="182"/>
      <c r="BN177" s="182"/>
      <c r="BO177" s="182"/>
      <c r="BP177" s="182"/>
      <c r="BQ177" s="182"/>
      <c r="BR177" s="182"/>
      <c r="BS177" s="182"/>
      <c r="BT177" s="182"/>
      <c r="BU177" s="182"/>
      <c r="BV177" s="182"/>
      <c r="BW177" s="182"/>
      <c r="BX177" s="182"/>
      <c r="BY177" s="182"/>
      <c r="BZ177" s="182"/>
      <c r="CA177" s="182"/>
    </row>
    <row r="178" spans="1:79" s="172" customFormat="1">
      <c r="A178" s="242">
        <v>891780111</v>
      </c>
      <c r="B178" s="242" t="s">
        <v>55</v>
      </c>
      <c r="C178" s="172" t="s">
        <v>59</v>
      </c>
      <c r="D178" s="242" t="s">
        <v>61</v>
      </c>
      <c r="E178" s="185" t="s">
        <v>1749</v>
      </c>
      <c r="F178" s="171" t="s">
        <v>62</v>
      </c>
      <c r="G178" s="172" t="s">
        <v>62</v>
      </c>
      <c r="H178" s="185" t="s">
        <v>1281</v>
      </c>
      <c r="I178" s="186">
        <v>19425415</v>
      </c>
      <c r="J178" s="172">
        <v>0</v>
      </c>
      <c r="K178" s="174">
        <v>0</v>
      </c>
      <c r="L178" s="174">
        <v>0</v>
      </c>
      <c r="M178" s="175">
        <f t="shared" si="0"/>
        <v>19425415</v>
      </c>
      <c r="N178" s="187">
        <v>1096244848</v>
      </c>
      <c r="O178" s="188" t="s">
        <v>1750</v>
      </c>
      <c r="P178" s="188" t="s">
        <v>1291</v>
      </c>
      <c r="Q178" s="190">
        <v>44967</v>
      </c>
      <c r="R178" s="191">
        <v>44967</v>
      </c>
      <c r="S178" s="191">
        <v>45275</v>
      </c>
      <c r="T178" s="177"/>
      <c r="U178" s="179"/>
      <c r="V178" s="173"/>
      <c r="W178" s="186">
        <v>19425415</v>
      </c>
      <c r="X178" s="184">
        <v>0</v>
      </c>
      <c r="Y178" s="172">
        <v>12545859</v>
      </c>
      <c r="Z178" s="172" t="s">
        <v>1284</v>
      </c>
      <c r="AC178" s="177"/>
      <c r="AD178" s="192" t="s">
        <v>1751</v>
      </c>
      <c r="AE178" s="172" t="s">
        <v>1416</v>
      </c>
      <c r="AF178" s="172" t="s">
        <v>176</v>
      </c>
      <c r="AG178" s="182"/>
      <c r="AH178" s="182"/>
      <c r="AI178" s="182"/>
      <c r="AJ178" s="182"/>
      <c r="AK178" s="182"/>
      <c r="AL178" s="182"/>
      <c r="AM178" s="182"/>
      <c r="AN178" s="182"/>
      <c r="AO178" s="182"/>
      <c r="AP178" s="182"/>
      <c r="AQ178" s="182"/>
      <c r="AR178" s="182"/>
      <c r="AS178" s="182"/>
      <c r="AT178" s="182"/>
      <c r="AU178" s="182"/>
      <c r="AV178" s="182"/>
      <c r="AW178" s="182"/>
      <c r="AX178" s="182"/>
      <c r="AY178" s="182"/>
      <c r="AZ178" s="182"/>
      <c r="BA178" s="182"/>
      <c r="BB178" s="182"/>
      <c r="BC178" s="182"/>
      <c r="BD178" s="182"/>
      <c r="BE178" s="182"/>
      <c r="BF178" s="182"/>
      <c r="BG178" s="182"/>
      <c r="BH178" s="182"/>
      <c r="BI178" s="182"/>
      <c r="BJ178" s="182"/>
      <c r="BK178" s="182"/>
      <c r="BL178" s="182"/>
      <c r="BM178" s="182"/>
      <c r="BN178" s="182"/>
      <c r="BO178" s="182"/>
      <c r="BP178" s="182"/>
      <c r="BQ178" s="182"/>
      <c r="BR178" s="182"/>
      <c r="BS178" s="182"/>
      <c r="BT178" s="182"/>
      <c r="BU178" s="182"/>
      <c r="BV178" s="182"/>
      <c r="BW178" s="182"/>
      <c r="BX178" s="182"/>
      <c r="BY178" s="182"/>
      <c r="BZ178" s="182"/>
      <c r="CA178" s="182"/>
    </row>
    <row r="179" spans="1:79" s="172" customFormat="1">
      <c r="A179" s="242">
        <v>891780111</v>
      </c>
      <c r="B179" s="242" t="s">
        <v>55</v>
      </c>
      <c r="C179" s="172" t="s">
        <v>59</v>
      </c>
      <c r="D179" s="242" t="s">
        <v>61</v>
      </c>
      <c r="E179" s="197" t="s">
        <v>1752</v>
      </c>
      <c r="F179" s="171" t="s">
        <v>62</v>
      </c>
      <c r="G179" s="172" t="s">
        <v>62</v>
      </c>
      <c r="H179" s="185" t="s">
        <v>1281</v>
      </c>
      <c r="I179" s="186">
        <v>19425415</v>
      </c>
      <c r="J179" s="172">
        <v>0</v>
      </c>
      <c r="K179" s="174">
        <v>0</v>
      </c>
      <c r="L179" s="174">
        <v>0</v>
      </c>
      <c r="M179" s="175">
        <f t="shared" si="0"/>
        <v>19425415</v>
      </c>
      <c r="N179" s="187">
        <v>1073248007</v>
      </c>
      <c r="O179" s="188" t="s">
        <v>1753</v>
      </c>
      <c r="P179" s="188" t="s">
        <v>1291</v>
      </c>
      <c r="Q179" s="190">
        <v>44967</v>
      </c>
      <c r="R179" s="191">
        <v>44967</v>
      </c>
      <c r="S179" s="191">
        <v>45275</v>
      </c>
      <c r="T179" s="177"/>
      <c r="U179" s="179"/>
      <c r="V179" s="173"/>
      <c r="W179" s="186">
        <v>19425415</v>
      </c>
      <c r="X179" s="184">
        <v>0</v>
      </c>
      <c r="Y179" s="172">
        <v>12545859</v>
      </c>
      <c r="Z179" s="172" t="s">
        <v>1284</v>
      </c>
      <c r="AC179" s="177"/>
      <c r="AD179" s="192" t="s">
        <v>1754</v>
      </c>
      <c r="AE179" s="172" t="s">
        <v>1416</v>
      </c>
      <c r="AF179" s="172" t="s">
        <v>176</v>
      </c>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c r="BA179" s="182"/>
      <c r="BB179" s="182"/>
      <c r="BC179" s="182"/>
      <c r="BD179" s="182"/>
      <c r="BE179" s="182"/>
      <c r="BF179" s="182"/>
      <c r="BG179" s="182"/>
      <c r="BH179" s="182"/>
      <c r="BI179" s="182"/>
      <c r="BJ179" s="182"/>
      <c r="BK179" s="182"/>
      <c r="BL179" s="182"/>
      <c r="BM179" s="182"/>
      <c r="BN179" s="182"/>
      <c r="BO179" s="182"/>
      <c r="BP179" s="182"/>
      <c r="BQ179" s="182"/>
      <c r="BR179" s="182"/>
      <c r="BS179" s="182"/>
      <c r="BT179" s="182"/>
      <c r="BU179" s="182"/>
      <c r="BV179" s="182"/>
      <c r="BW179" s="182"/>
      <c r="BX179" s="182"/>
      <c r="BY179" s="182"/>
      <c r="BZ179" s="182"/>
      <c r="CA179" s="182"/>
    </row>
    <row r="180" spans="1:79" s="172" customFormat="1">
      <c r="A180" s="242">
        <v>891780111</v>
      </c>
      <c r="B180" s="242" t="s">
        <v>55</v>
      </c>
      <c r="C180" s="172" t="s">
        <v>59</v>
      </c>
      <c r="D180" s="242" t="s">
        <v>61</v>
      </c>
      <c r="E180" s="185" t="s">
        <v>1755</v>
      </c>
      <c r="F180" s="171" t="s">
        <v>62</v>
      </c>
      <c r="G180" s="172" t="s">
        <v>62</v>
      </c>
      <c r="H180" s="185" t="s">
        <v>1281</v>
      </c>
      <c r="I180" s="186">
        <v>19048225</v>
      </c>
      <c r="J180" s="172">
        <v>0</v>
      </c>
      <c r="K180" s="174">
        <v>0</v>
      </c>
      <c r="L180" s="174">
        <v>0</v>
      </c>
      <c r="M180" s="175">
        <f t="shared" si="0"/>
        <v>19048225</v>
      </c>
      <c r="N180" s="187">
        <v>13108443</v>
      </c>
      <c r="O180" s="188" t="s">
        <v>1756</v>
      </c>
      <c r="P180" s="188" t="s">
        <v>1283</v>
      </c>
      <c r="Q180" s="190">
        <v>44967</v>
      </c>
      <c r="R180" s="191">
        <v>44967</v>
      </c>
      <c r="S180" s="191">
        <v>45275</v>
      </c>
      <c r="T180" s="177"/>
      <c r="U180" s="179"/>
      <c r="V180" s="173"/>
      <c r="W180" s="186">
        <v>19048225</v>
      </c>
      <c r="X180" s="184">
        <v>0</v>
      </c>
      <c r="Y180" s="172">
        <v>12545859</v>
      </c>
      <c r="Z180" s="172" t="s">
        <v>1284</v>
      </c>
      <c r="AC180" s="177"/>
      <c r="AD180" s="192" t="s">
        <v>1757</v>
      </c>
      <c r="AE180" s="172" t="s">
        <v>1416</v>
      </c>
      <c r="AF180" s="172" t="s">
        <v>176</v>
      </c>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2"/>
      <c r="BF180" s="182"/>
      <c r="BG180" s="182"/>
      <c r="BH180" s="182"/>
      <c r="BI180" s="182"/>
      <c r="BJ180" s="182"/>
      <c r="BK180" s="182"/>
      <c r="BL180" s="182"/>
      <c r="BM180" s="182"/>
      <c r="BN180" s="182"/>
      <c r="BO180" s="182"/>
      <c r="BP180" s="182"/>
      <c r="BQ180" s="182"/>
      <c r="BR180" s="182"/>
      <c r="BS180" s="182"/>
      <c r="BT180" s="182"/>
      <c r="BU180" s="182"/>
      <c r="BV180" s="182"/>
      <c r="BW180" s="182"/>
      <c r="BX180" s="182"/>
      <c r="BY180" s="182"/>
      <c r="BZ180" s="182"/>
      <c r="CA180" s="182"/>
    </row>
    <row r="181" spans="1:79" s="172" customFormat="1">
      <c r="A181" s="242">
        <v>891780111</v>
      </c>
      <c r="B181" s="242" t="s">
        <v>55</v>
      </c>
      <c r="C181" s="172" t="s">
        <v>59</v>
      </c>
      <c r="D181" s="242" t="s">
        <v>61</v>
      </c>
      <c r="E181" s="197" t="s">
        <v>1758</v>
      </c>
      <c r="F181" s="171" t="s">
        <v>62</v>
      </c>
      <c r="G181" s="172" t="s">
        <v>62</v>
      </c>
      <c r="H181" s="185" t="s">
        <v>1281</v>
      </c>
      <c r="I181" s="186">
        <v>19048225</v>
      </c>
      <c r="J181" s="172">
        <v>0</v>
      </c>
      <c r="K181" s="174">
        <v>0</v>
      </c>
      <c r="L181" s="174">
        <v>0</v>
      </c>
      <c r="M181" s="175">
        <f t="shared" si="0"/>
        <v>19048225</v>
      </c>
      <c r="N181" s="187">
        <v>1007857355</v>
      </c>
      <c r="O181" s="188" t="s">
        <v>1759</v>
      </c>
      <c r="P181" s="188" t="s">
        <v>1283</v>
      </c>
      <c r="Q181" s="190">
        <v>44967</v>
      </c>
      <c r="R181" s="191">
        <v>44967</v>
      </c>
      <c r="S181" s="191">
        <v>45275</v>
      </c>
      <c r="T181" s="177"/>
      <c r="U181" s="179"/>
      <c r="V181" s="173"/>
      <c r="W181" s="186">
        <v>19048225</v>
      </c>
      <c r="X181" s="184">
        <v>0</v>
      </c>
      <c r="Y181" s="172">
        <v>12545859</v>
      </c>
      <c r="Z181" s="172" t="s">
        <v>1284</v>
      </c>
      <c r="AC181" s="177"/>
      <c r="AD181" s="192" t="s">
        <v>1760</v>
      </c>
      <c r="AE181" s="172" t="s">
        <v>1416</v>
      </c>
      <c r="AF181" s="172" t="s">
        <v>176</v>
      </c>
      <c r="AG181" s="182"/>
      <c r="AH181" s="182"/>
      <c r="AI181" s="182"/>
      <c r="AJ181" s="182"/>
      <c r="AK181" s="182"/>
      <c r="AL181" s="182"/>
      <c r="AM181" s="182"/>
      <c r="AN181" s="182"/>
      <c r="AO181" s="182"/>
      <c r="AP181" s="182"/>
      <c r="AQ181" s="182"/>
      <c r="AR181" s="182"/>
      <c r="AS181" s="182"/>
      <c r="AT181" s="182"/>
      <c r="AU181" s="182"/>
      <c r="AV181" s="182"/>
      <c r="AW181" s="182"/>
      <c r="AX181" s="182"/>
      <c r="AY181" s="182"/>
      <c r="AZ181" s="182"/>
      <c r="BA181" s="182"/>
      <c r="BB181" s="182"/>
      <c r="BC181" s="182"/>
      <c r="BD181" s="182"/>
      <c r="BE181" s="182"/>
      <c r="BF181" s="182"/>
      <c r="BG181" s="182"/>
      <c r="BH181" s="182"/>
      <c r="BI181" s="182"/>
      <c r="BJ181" s="182"/>
      <c r="BK181" s="182"/>
      <c r="BL181" s="182"/>
      <c r="BM181" s="182"/>
      <c r="BN181" s="182"/>
      <c r="BO181" s="182"/>
      <c r="BP181" s="182"/>
      <c r="BQ181" s="182"/>
      <c r="BR181" s="182"/>
      <c r="BS181" s="182"/>
      <c r="BT181" s="182"/>
      <c r="BU181" s="182"/>
      <c r="BV181" s="182"/>
      <c r="BW181" s="182"/>
      <c r="BX181" s="182"/>
      <c r="BY181" s="182"/>
      <c r="BZ181" s="182"/>
      <c r="CA181" s="182"/>
    </row>
    <row r="182" spans="1:79" s="172" customFormat="1">
      <c r="A182" s="242">
        <v>891780111</v>
      </c>
      <c r="B182" s="242" t="s">
        <v>55</v>
      </c>
      <c r="C182" s="172" t="s">
        <v>59</v>
      </c>
      <c r="D182" s="242" t="s">
        <v>61</v>
      </c>
      <c r="E182" s="185" t="s">
        <v>1761</v>
      </c>
      <c r="F182" s="171" t="s">
        <v>62</v>
      </c>
      <c r="G182" s="172" t="s">
        <v>62</v>
      </c>
      <c r="H182" s="185" t="s">
        <v>1281</v>
      </c>
      <c r="I182" s="186">
        <v>19048225</v>
      </c>
      <c r="J182" s="172">
        <v>0</v>
      </c>
      <c r="K182" s="174">
        <v>0</v>
      </c>
      <c r="L182" s="174">
        <v>0</v>
      </c>
      <c r="M182" s="175">
        <f t="shared" si="0"/>
        <v>19048225</v>
      </c>
      <c r="N182" s="187">
        <v>1064489627</v>
      </c>
      <c r="O182" s="188" t="s">
        <v>1762</v>
      </c>
      <c r="P182" s="188" t="s">
        <v>1283</v>
      </c>
      <c r="Q182" s="190">
        <v>44967</v>
      </c>
      <c r="R182" s="191">
        <v>44967</v>
      </c>
      <c r="S182" s="191">
        <v>45275</v>
      </c>
      <c r="T182" s="177"/>
      <c r="U182" s="179"/>
      <c r="V182" s="173"/>
      <c r="W182" s="186">
        <v>19048225</v>
      </c>
      <c r="X182" s="184">
        <v>0</v>
      </c>
      <c r="Y182" s="172">
        <v>12545859</v>
      </c>
      <c r="Z182" s="172" t="s">
        <v>1284</v>
      </c>
      <c r="AC182" s="177"/>
      <c r="AD182" s="192" t="s">
        <v>1763</v>
      </c>
      <c r="AE182" s="172" t="s">
        <v>1416</v>
      </c>
      <c r="AF182" s="172" t="s">
        <v>176</v>
      </c>
      <c r="AG182" s="182"/>
      <c r="AH182" s="182"/>
      <c r="AI182" s="182"/>
      <c r="AJ182" s="182"/>
      <c r="AK182" s="182"/>
      <c r="AL182" s="182"/>
      <c r="AM182" s="182"/>
      <c r="AN182" s="182"/>
      <c r="AO182" s="182"/>
      <c r="AP182" s="182"/>
      <c r="AQ182" s="182"/>
      <c r="AR182" s="182"/>
      <c r="AS182" s="182"/>
      <c r="AT182" s="182"/>
      <c r="AU182" s="182"/>
      <c r="AV182" s="182"/>
      <c r="AW182" s="182"/>
      <c r="AX182" s="182"/>
      <c r="AY182" s="182"/>
      <c r="AZ182" s="182"/>
      <c r="BA182" s="182"/>
      <c r="BB182" s="182"/>
      <c r="BC182" s="182"/>
      <c r="BD182" s="182"/>
      <c r="BE182" s="182"/>
      <c r="BF182" s="182"/>
      <c r="BG182" s="182"/>
      <c r="BH182" s="182"/>
      <c r="BI182" s="182"/>
      <c r="BJ182" s="182"/>
      <c r="BK182" s="182"/>
      <c r="BL182" s="182"/>
      <c r="BM182" s="182"/>
      <c r="BN182" s="182"/>
      <c r="BO182" s="182"/>
      <c r="BP182" s="182"/>
      <c r="BQ182" s="182"/>
      <c r="BR182" s="182"/>
      <c r="BS182" s="182"/>
      <c r="BT182" s="182"/>
      <c r="BU182" s="182"/>
      <c r="BV182" s="182"/>
      <c r="BW182" s="182"/>
      <c r="BX182" s="182"/>
      <c r="BY182" s="182"/>
      <c r="BZ182" s="182"/>
      <c r="CA182" s="182"/>
    </row>
    <row r="183" spans="1:79" s="172" customFormat="1">
      <c r="A183" s="242">
        <v>891780111</v>
      </c>
      <c r="B183" s="242" t="s">
        <v>55</v>
      </c>
      <c r="C183" s="172" t="s">
        <v>59</v>
      </c>
      <c r="D183" s="242" t="s">
        <v>61</v>
      </c>
      <c r="E183" s="197" t="s">
        <v>1764</v>
      </c>
      <c r="F183" s="171" t="s">
        <v>62</v>
      </c>
      <c r="G183" s="172" t="s">
        <v>62</v>
      </c>
      <c r="H183" s="185" t="s">
        <v>1281</v>
      </c>
      <c r="I183" s="186">
        <v>19048225</v>
      </c>
      <c r="J183" s="172">
        <v>0</v>
      </c>
      <c r="K183" s="174">
        <v>0</v>
      </c>
      <c r="L183" s="174">
        <v>0</v>
      </c>
      <c r="M183" s="175">
        <f t="shared" si="0"/>
        <v>19048225</v>
      </c>
      <c r="N183" s="187">
        <v>76276987</v>
      </c>
      <c r="O183" s="188" t="s">
        <v>1765</v>
      </c>
      <c r="P183" s="188" t="s">
        <v>1283</v>
      </c>
      <c r="Q183" s="190">
        <v>44967</v>
      </c>
      <c r="R183" s="191">
        <v>44967</v>
      </c>
      <c r="S183" s="191">
        <v>45275</v>
      </c>
      <c r="T183" s="177"/>
      <c r="U183" s="179"/>
      <c r="V183" s="173"/>
      <c r="W183" s="186">
        <v>19048225</v>
      </c>
      <c r="X183" s="184">
        <v>0</v>
      </c>
      <c r="Y183" s="172">
        <v>12545859</v>
      </c>
      <c r="Z183" s="172" t="s">
        <v>1284</v>
      </c>
      <c r="AC183" s="177"/>
      <c r="AD183" s="192" t="s">
        <v>1766</v>
      </c>
      <c r="AE183" s="172" t="s">
        <v>1416</v>
      </c>
      <c r="AF183" s="172" t="s">
        <v>176</v>
      </c>
      <c r="AG183" s="182"/>
      <c r="AH183" s="182"/>
      <c r="AI183" s="182"/>
      <c r="AJ183" s="182"/>
      <c r="AK183" s="182"/>
      <c r="AL183" s="182"/>
      <c r="AM183" s="182"/>
      <c r="AN183" s="182"/>
      <c r="AO183" s="182"/>
      <c r="AP183" s="182"/>
      <c r="AQ183" s="182"/>
      <c r="AR183" s="182"/>
      <c r="AS183" s="182"/>
      <c r="AT183" s="182"/>
      <c r="AU183" s="182"/>
      <c r="AV183" s="182"/>
      <c r="AW183" s="182"/>
      <c r="AX183" s="182"/>
      <c r="AY183" s="182"/>
      <c r="AZ183" s="182"/>
      <c r="BA183" s="182"/>
      <c r="BB183" s="182"/>
      <c r="BC183" s="182"/>
      <c r="BD183" s="182"/>
      <c r="BE183" s="182"/>
      <c r="BF183" s="182"/>
      <c r="BG183" s="182"/>
      <c r="BH183" s="182"/>
      <c r="BI183" s="182"/>
      <c r="BJ183" s="182"/>
      <c r="BK183" s="182"/>
      <c r="BL183" s="182"/>
      <c r="BM183" s="182"/>
      <c r="BN183" s="182"/>
      <c r="BO183" s="182"/>
      <c r="BP183" s="182"/>
      <c r="BQ183" s="182"/>
      <c r="BR183" s="182"/>
      <c r="BS183" s="182"/>
      <c r="BT183" s="182"/>
      <c r="BU183" s="182"/>
      <c r="BV183" s="182"/>
      <c r="BW183" s="182"/>
      <c r="BX183" s="182"/>
      <c r="BY183" s="182"/>
      <c r="BZ183" s="182"/>
      <c r="CA183" s="182"/>
    </row>
    <row r="184" spans="1:79" s="172" customFormat="1">
      <c r="A184" s="242">
        <v>891780111</v>
      </c>
      <c r="B184" s="242" t="s">
        <v>55</v>
      </c>
      <c r="C184" s="172" t="s">
        <v>59</v>
      </c>
      <c r="D184" s="242" t="s">
        <v>61</v>
      </c>
      <c r="E184" s="185" t="s">
        <v>1767</v>
      </c>
      <c r="F184" s="171" t="s">
        <v>62</v>
      </c>
      <c r="G184" s="172" t="s">
        <v>62</v>
      </c>
      <c r="H184" s="185" t="s">
        <v>1281</v>
      </c>
      <c r="I184" s="186">
        <v>19425415</v>
      </c>
      <c r="J184" s="172">
        <v>0</v>
      </c>
      <c r="K184" s="174">
        <v>0</v>
      </c>
      <c r="L184" s="174">
        <v>0</v>
      </c>
      <c r="M184" s="175">
        <f t="shared" si="0"/>
        <v>19425415</v>
      </c>
      <c r="N184" s="187">
        <v>1089003034</v>
      </c>
      <c r="O184" s="188" t="s">
        <v>1768</v>
      </c>
      <c r="P184" s="188" t="s">
        <v>1383</v>
      </c>
      <c r="Q184" s="190">
        <v>44967</v>
      </c>
      <c r="R184" s="191">
        <v>44967</v>
      </c>
      <c r="S184" s="191">
        <v>45275</v>
      </c>
      <c r="T184" s="177"/>
      <c r="U184" s="179"/>
      <c r="V184" s="173"/>
      <c r="W184" s="186">
        <v>19425415</v>
      </c>
      <c r="X184" s="184">
        <v>0</v>
      </c>
      <c r="Y184" s="172">
        <v>12545859</v>
      </c>
      <c r="Z184" s="172" t="s">
        <v>1284</v>
      </c>
      <c r="AC184" s="177"/>
      <c r="AD184" s="192" t="s">
        <v>1769</v>
      </c>
      <c r="AE184" s="172" t="s">
        <v>1416</v>
      </c>
      <c r="AF184" s="172" t="s">
        <v>176</v>
      </c>
      <c r="AG184" s="182"/>
      <c r="AH184" s="182"/>
      <c r="AI184" s="182"/>
      <c r="AJ184" s="182"/>
      <c r="AK184" s="182"/>
      <c r="AL184" s="182"/>
      <c r="AM184" s="182"/>
      <c r="AN184" s="182"/>
      <c r="AO184" s="182"/>
      <c r="AP184" s="182"/>
      <c r="AQ184" s="182"/>
      <c r="AR184" s="182"/>
      <c r="AS184" s="182"/>
      <c r="AT184" s="182"/>
      <c r="AU184" s="182"/>
      <c r="AV184" s="182"/>
      <c r="AW184" s="182"/>
      <c r="AX184" s="182"/>
      <c r="AY184" s="182"/>
      <c r="AZ184" s="182"/>
      <c r="BA184" s="182"/>
      <c r="BB184" s="182"/>
      <c r="BC184" s="182"/>
      <c r="BD184" s="182"/>
      <c r="BE184" s="182"/>
      <c r="BF184" s="182"/>
      <c r="BG184" s="182"/>
      <c r="BH184" s="182"/>
      <c r="BI184" s="182"/>
      <c r="BJ184" s="182"/>
      <c r="BK184" s="182"/>
      <c r="BL184" s="182"/>
      <c r="BM184" s="182"/>
      <c r="BN184" s="182"/>
      <c r="BO184" s="182"/>
      <c r="BP184" s="182"/>
      <c r="BQ184" s="182"/>
      <c r="BR184" s="182"/>
      <c r="BS184" s="182"/>
      <c r="BT184" s="182"/>
      <c r="BU184" s="182"/>
      <c r="BV184" s="182"/>
      <c r="BW184" s="182"/>
      <c r="BX184" s="182"/>
      <c r="BY184" s="182"/>
      <c r="BZ184" s="182"/>
      <c r="CA184" s="182"/>
    </row>
    <row r="185" spans="1:79" s="172" customFormat="1">
      <c r="A185" s="242">
        <v>891780111</v>
      </c>
      <c r="B185" s="242" t="s">
        <v>55</v>
      </c>
      <c r="C185" s="172" t="s">
        <v>59</v>
      </c>
      <c r="D185" s="242" t="s">
        <v>61</v>
      </c>
      <c r="E185" s="197" t="s">
        <v>1770</v>
      </c>
      <c r="F185" s="171" t="s">
        <v>62</v>
      </c>
      <c r="G185" s="172" t="s">
        <v>62</v>
      </c>
      <c r="H185" s="185" t="s">
        <v>1281</v>
      </c>
      <c r="I185" s="186">
        <v>19048225</v>
      </c>
      <c r="J185" s="172">
        <v>0</v>
      </c>
      <c r="K185" s="174">
        <v>0</v>
      </c>
      <c r="L185" s="174">
        <v>0</v>
      </c>
      <c r="M185" s="175">
        <f t="shared" si="0"/>
        <v>19048225</v>
      </c>
      <c r="N185" s="187">
        <v>1151445611</v>
      </c>
      <c r="O185" s="188" t="s">
        <v>1771</v>
      </c>
      <c r="P185" s="188" t="s">
        <v>1283</v>
      </c>
      <c r="Q185" s="190">
        <v>44967</v>
      </c>
      <c r="R185" s="191">
        <v>44967</v>
      </c>
      <c r="S185" s="191">
        <v>45275</v>
      </c>
      <c r="T185" s="177"/>
      <c r="U185" s="179"/>
      <c r="V185" s="173"/>
      <c r="W185" s="186">
        <v>19048225</v>
      </c>
      <c r="X185" s="184">
        <v>0</v>
      </c>
      <c r="Y185" s="172">
        <v>12545859</v>
      </c>
      <c r="Z185" s="172" t="s">
        <v>1284</v>
      </c>
      <c r="AC185" s="177"/>
      <c r="AD185" s="192" t="s">
        <v>1772</v>
      </c>
      <c r="AE185" s="172" t="s">
        <v>1416</v>
      </c>
      <c r="AF185" s="172" t="s">
        <v>176</v>
      </c>
      <c r="AG185" s="182"/>
      <c r="AH185" s="182"/>
      <c r="AI185" s="182"/>
      <c r="AJ185" s="182"/>
      <c r="AK185" s="182"/>
      <c r="AL185" s="182"/>
      <c r="AM185" s="182"/>
      <c r="AN185" s="182"/>
      <c r="AO185" s="182"/>
      <c r="AP185" s="182"/>
      <c r="AQ185" s="182"/>
      <c r="AR185" s="182"/>
      <c r="AS185" s="182"/>
      <c r="AT185" s="182"/>
      <c r="AU185" s="182"/>
      <c r="AV185" s="182"/>
      <c r="AW185" s="182"/>
      <c r="AX185" s="182"/>
      <c r="AY185" s="182"/>
      <c r="AZ185" s="182"/>
      <c r="BA185" s="182"/>
      <c r="BB185" s="182"/>
      <c r="BC185" s="182"/>
      <c r="BD185" s="182"/>
      <c r="BE185" s="182"/>
      <c r="BF185" s="182"/>
      <c r="BG185" s="182"/>
      <c r="BH185" s="182"/>
      <c r="BI185" s="182"/>
      <c r="BJ185" s="182"/>
      <c r="BK185" s="182"/>
      <c r="BL185" s="182"/>
      <c r="BM185" s="182"/>
      <c r="BN185" s="182"/>
      <c r="BO185" s="182"/>
      <c r="BP185" s="182"/>
      <c r="BQ185" s="182"/>
      <c r="BR185" s="182"/>
      <c r="BS185" s="182"/>
      <c r="BT185" s="182"/>
      <c r="BU185" s="182"/>
      <c r="BV185" s="182"/>
      <c r="BW185" s="182"/>
      <c r="BX185" s="182"/>
      <c r="BY185" s="182"/>
      <c r="BZ185" s="182"/>
      <c r="CA185" s="182"/>
    </row>
    <row r="186" spans="1:79" s="172" customFormat="1">
      <c r="A186" s="242">
        <v>891780111</v>
      </c>
      <c r="B186" s="242" t="s">
        <v>55</v>
      </c>
      <c r="C186" s="172" t="s">
        <v>59</v>
      </c>
      <c r="D186" s="242" t="s">
        <v>61</v>
      </c>
      <c r="E186" s="185" t="s">
        <v>1773</v>
      </c>
      <c r="F186" s="171" t="s">
        <v>62</v>
      </c>
      <c r="G186" s="172" t="s">
        <v>62</v>
      </c>
      <c r="H186" s="185" t="s">
        <v>1281</v>
      </c>
      <c r="I186" s="186">
        <v>19425415</v>
      </c>
      <c r="J186" s="172">
        <v>0</v>
      </c>
      <c r="K186" s="174">
        <v>0</v>
      </c>
      <c r="L186" s="174">
        <v>0</v>
      </c>
      <c r="M186" s="175">
        <f t="shared" si="0"/>
        <v>19425415</v>
      </c>
      <c r="N186" s="187">
        <v>16487096</v>
      </c>
      <c r="O186" s="188" t="s">
        <v>1774</v>
      </c>
      <c r="P186" s="188" t="s">
        <v>1301</v>
      </c>
      <c r="Q186" s="190">
        <v>44967</v>
      </c>
      <c r="R186" s="191">
        <v>44967</v>
      </c>
      <c r="S186" s="191">
        <v>45275</v>
      </c>
      <c r="T186" s="177"/>
      <c r="U186" s="179"/>
      <c r="V186" s="173"/>
      <c r="W186" s="186">
        <v>19425415</v>
      </c>
      <c r="X186" s="184">
        <v>0</v>
      </c>
      <c r="Y186" s="172">
        <v>12545859</v>
      </c>
      <c r="Z186" s="172" t="s">
        <v>1284</v>
      </c>
      <c r="AC186" s="177"/>
      <c r="AD186" s="192" t="s">
        <v>1775</v>
      </c>
      <c r="AE186" s="172" t="s">
        <v>1416</v>
      </c>
      <c r="AF186" s="172" t="s">
        <v>176</v>
      </c>
      <c r="AG186" s="182"/>
      <c r="AH186" s="182"/>
      <c r="AI186" s="182"/>
      <c r="AJ186" s="182"/>
      <c r="AK186" s="182"/>
      <c r="AL186" s="182"/>
      <c r="AM186" s="182"/>
      <c r="AN186" s="182"/>
      <c r="AO186" s="182"/>
      <c r="AP186" s="182"/>
      <c r="AQ186" s="182"/>
      <c r="AR186" s="182"/>
      <c r="AS186" s="182"/>
      <c r="AT186" s="182"/>
      <c r="AU186" s="182"/>
      <c r="AV186" s="182"/>
      <c r="AW186" s="182"/>
      <c r="AX186" s="182"/>
      <c r="AY186" s="182"/>
      <c r="AZ186" s="182"/>
      <c r="BA186" s="182"/>
      <c r="BB186" s="182"/>
      <c r="BC186" s="182"/>
      <c r="BD186" s="182"/>
      <c r="BE186" s="182"/>
      <c r="BF186" s="182"/>
      <c r="BG186" s="182"/>
      <c r="BH186" s="182"/>
      <c r="BI186" s="182"/>
      <c r="BJ186" s="182"/>
      <c r="BK186" s="182"/>
      <c r="BL186" s="182"/>
      <c r="BM186" s="182"/>
      <c r="BN186" s="182"/>
      <c r="BO186" s="182"/>
      <c r="BP186" s="182"/>
      <c r="BQ186" s="182"/>
      <c r="BR186" s="182"/>
      <c r="BS186" s="182"/>
      <c r="BT186" s="182"/>
      <c r="BU186" s="182"/>
      <c r="BV186" s="182"/>
      <c r="BW186" s="182"/>
      <c r="BX186" s="182"/>
      <c r="BY186" s="182"/>
      <c r="BZ186" s="182"/>
      <c r="CA186" s="182"/>
    </row>
    <row r="187" spans="1:79" s="172" customFormat="1">
      <c r="A187" s="242">
        <v>891780111</v>
      </c>
      <c r="B187" s="242" t="s">
        <v>55</v>
      </c>
      <c r="C187" s="172" t="s">
        <v>59</v>
      </c>
      <c r="D187" s="242" t="s">
        <v>61</v>
      </c>
      <c r="E187" s="197" t="s">
        <v>1776</v>
      </c>
      <c r="F187" s="171" t="s">
        <v>62</v>
      </c>
      <c r="G187" s="172" t="s">
        <v>62</v>
      </c>
      <c r="H187" s="185" t="s">
        <v>1281</v>
      </c>
      <c r="I187" s="186">
        <v>19048225</v>
      </c>
      <c r="J187" s="172">
        <v>0</v>
      </c>
      <c r="K187" s="174">
        <v>0</v>
      </c>
      <c r="L187" s="174">
        <v>0</v>
      </c>
      <c r="M187" s="175">
        <f t="shared" si="0"/>
        <v>19048225</v>
      </c>
      <c r="N187" s="187">
        <v>1059450944</v>
      </c>
      <c r="O187" s="188" t="s">
        <v>1777</v>
      </c>
      <c r="P187" s="188" t="s">
        <v>1283</v>
      </c>
      <c r="Q187" s="190">
        <v>44967</v>
      </c>
      <c r="R187" s="191">
        <v>44967</v>
      </c>
      <c r="S187" s="191">
        <v>45275</v>
      </c>
      <c r="T187" s="177"/>
      <c r="U187" s="179"/>
      <c r="V187" s="173"/>
      <c r="W187" s="186">
        <v>19048225</v>
      </c>
      <c r="X187" s="184">
        <v>0</v>
      </c>
      <c r="Y187" s="172">
        <v>12545859</v>
      </c>
      <c r="Z187" s="172" t="s">
        <v>1284</v>
      </c>
      <c r="AC187" s="177"/>
      <c r="AD187" s="192" t="s">
        <v>1778</v>
      </c>
      <c r="AE187" s="172" t="s">
        <v>1416</v>
      </c>
      <c r="AF187" s="172" t="s">
        <v>176</v>
      </c>
      <c r="AG187" s="182"/>
      <c r="AH187" s="182"/>
      <c r="AI187" s="182"/>
      <c r="AJ187" s="182"/>
      <c r="AK187" s="182"/>
      <c r="AL187" s="182"/>
      <c r="AM187" s="182"/>
      <c r="AN187" s="182"/>
      <c r="AO187" s="182"/>
      <c r="AP187" s="182"/>
      <c r="AQ187" s="182"/>
      <c r="AR187" s="182"/>
      <c r="AS187" s="182"/>
      <c r="AT187" s="182"/>
      <c r="AU187" s="182"/>
      <c r="AV187" s="182"/>
      <c r="AW187" s="182"/>
      <c r="AX187" s="182"/>
      <c r="AY187" s="182"/>
      <c r="AZ187" s="182"/>
      <c r="BA187" s="182"/>
      <c r="BB187" s="182"/>
      <c r="BC187" s="182"/>
      <c r="BD187" s="182"/>
      <c r="BE187" s="182"/>
      <c r="BF187" s="182"/>
      <c r="BG187" s="182"/>
      <c r="BH187" s="182"/>
      <c r="BI187" s="182"/>
      <c r="BJ187" s="182"/>
      <c r="BK187" s="182"/>
      <c r="BL187" s="182"/>
      <c r="BM187" s="182"/>
      <c r="BN187" s="182"/>
      <c r="BO187" s="182"/>
      <c r="BP187" s="182"/>
      <c r="BQ187" s="182"/>
      <c r="BR187" s="182"/>
      <c r="BS187" s="182"/>
      <c r="BT187" s="182"/>
      <c r="BU187" s="182"/>
      <c r="BV187" s="182"/>
      <c r="BW187" s="182"/>
      <c r="BX187" s="182"/>
      <c r="BY187" s="182"/>
      <c r="BZ187" s="182"/>
      <c r="CA187" s="182"/>
    </row>
    <row r="188" spans="1:79" s="172" customFormat="1">
      <c r="A188" s="242">
        <v>891780111</v>
      </c>
      <c r="B188" s="242" t="s">
        <v>55</v>
      </c>
      <c r="C188" s="172" t="s">
        <v>59</v>
      </c>
      <c r="D188" s="242" t="s">
        <v>61</v>
      </c>
      <c r="E188" s="185" t="s">
        <v>1779</v>
      </c>
      <c r="F188" s="171" t="s">
        <v>62</v>
      </c>
      <c r="G188" s="172" t="s">
        <v>62</v>
      </c>
      <c r="H188" s="185" t="s">
        <v>1281</v>
      </c>
      <c r="I188" s="186">
        <v>19048225</v>
      </c>
      <c r="J188" s="172">
        <v>0</v>
      </c>
      <c r="K188" s="174">
        <v>0</v>
      </c>
      <c r="L188" s="174">
        <v>0</v>
      </c>
      <c r="M188" s="175">
        <f t="shared" si="0"/>
        <v>19048225</v>
      </c>
      <c r="N188" s="187">
        <v>1089796625</v>
      </c>
      <c r="O188" s="188" t="s">
        <v>1780</v>
      </c>
      <c r="P188" s="188" t="s">
        <v>1283</v>
      </c>
      <c r="Q188" s="190">
        <v>44967</v>
      </c>
      <c r="R188" s="191">
        <v>44967</v>
      </c>
      <c r="S188" s="191">
        <v>45275</v>
      </c>
      <c r="T188" s="177"/>
      <c r="U188" s="179"/>
      <c r="V188" s="173"/>
      <c r="W188" s="186">
        <v>19048225</v>
      </c>
      <c r="X188" s="184">
        <v>0</v>
      </c>
      <c r="Y188" s="172">
        <v>12545859</v>
      </c>
      <c r="Z188" s="172" t="s">
        <v>1284</v>
      </c>
      <c r="AC188" s="177"/>
      <c r="AD188" s="192" t="s">
        <v>1781</v>
      </c>
      <c r="AE188" s="172" t="s">
        <v>1416</v>
      </c>
      <c r="AF188" s="172" t="s">
        <v>176</v>
      </c>
      <c r="AG188" s="182"/>
      <c r="AH188" s="182"/>
      <c r="AI188" s="182"/>
      <c r="AJ188" s="182"/>
      <c r="AK188" s="182"/>
      <c r="AL188" s="182"/>
      <c r="AM188" s="182"/>
      <c r="AN188" s="182"/>
      <c r="AO188" s="182"/>
      <c r="AP188" s="182"/>
      <c r="AQ188" s="182"/>
      <c r="AR188" s="182"/>
      <c r="AS188" s="182"/>
      <c r="AT188" s="182"/>
      <c r="AU188" s="182"/>
      <c r="AV188" s="182"/>
      <c r="AW188" s="182"/>
      <c r="AX188" s="182"/>
      <c r="AY188" s="182"/>
      <c r="AZ188" s="182"/>
      <c r="BA188" s="182"/>
      <c r="BB188" s="182"/>
      <c r="BC188" s="182"/>
      <c r="BD188" s="182"/>
      <c r="BE188" s="182"/>
      <c r="BF188" s="182"/>
      <c r="BG188" s="182"/>
      <c r="BH188" s="182"/>
      <c r="BI188" s="182"/>
      <c r="BJ188" s="182"/>
      <c r="BK188" s="182"/>
      <c r="BL188" s="182"/>
      <c r="BM188" s="182"/>
      <c r="BN188" s="182"/>
      <c r="BO188" s="182"/>
      <c r="BP188" s="182"/>
      <c r="BQ188" s="182"/>
      <c r="BR188" s="182"/>
      <c r="BS188" s="182"/>
      <c r="BT188" s="182"/>
      <c r="BU188" s="182"/>
      <c r="BV188" s="182"/>
      <c r="BW188" s="182"/>
      <c r="BX188" s="182"/>
      <c r="BY188" s="182"/>
      <c r="BZ188" s="182"/>
      <c r="CA188" s="182"/>
    </row>
    <row r="189" spans="1:79" s="172" customFormat="1">
      <c r="A189" s="242">
        <v>891780111</v>
      </c>
      <c r="B189" s="242" t="s">
        <v>55</v>
      </c>
      <c r="C189" s="172" t="s">
        <v>59</v>
      </c>
      <c r="D189" s="242" t="s">
        <v>61</v>
      </c>
      <c r="E189" s="197" t="s">
        <v>1782</v>
      </c>
      <c r="F189" s="171" t="s">
        <v>62</v>
      </c>
      <c r="G189" s="172" t="s">
        <v>62</v>
      </c>
      <c r="H189" s="185" t="s">
        <v>1281</v>
      </c>
      <c r="I189" s="186">
        <v>19425415</v>
      </c>
      <c r="J189" s="172">
        <v>0</v>
      </c>
      <c r="K189" s="174">
        <v>0</v>
      </c>
      <c r="L189" s="174">
        <v>0</v>
      </c>
      <c r="M189" s="175">
        <f t="shared" si="0"/>
        <v>19425415</v>
      </c>
      <c r="N189" s="187">
        <v>1006186749</v>
      </c>
      <c r="O189" s="188" t="s">
        <v>1783</v>
      </c>
      <c r="P189" s="188" t="s">
        <v>1301</v>
      </c>
      <c r="Q189" s="190">
        <v>44967</v>
      </c>
      <c r="R189" s="191">
        <v>44967</v>
      </c>
      <c r="S189" s="191">
        <v>45275</v>
      </c>
      <c r="T189" s="177"/>
      <c r="U189" s="179"/>
      <c r="V189" s="173"/>
      <c r="W189" s="186">
        <v>19425415</v>
      </c>
      <c r="X189" s="184">
        <v>0</v>
      </c>
      <c r="Y189" s="172">
        <v>12545859</v>
      </c>
      <c r="Z189" s="172" t="s">
        <v>1284</v>
      </c>
      <c r="AC189" s="177"/>
      <c r="AD189" s="192" t="s">
        <v>1784</v>
      </c>
      <c r="AE189" s="172" t="s">
        <v>1416</v>
      </c>
      <c r="AF189" s="172" t="s">
        <v>176</v>
      </c>
      <c r="AG189" s="182"/>
      <c r="AH189" s="182"/>
      <c r="AI189" s="182"/>
      <c r="AJ189" s="182"/>
      <c r="AK189" s="182"/>
      <c r="AL189" s="182"/>
      <c r="AM189" s="182"/>
      <c r="AN189" s="182"/>
      <c r="AO189" s="182"/>
      <c r="AP189" s="182"/>
      <c r="AQ189" s="182"/>
      <c r="AR189" s="182"/>
      <c r="AS189" s="182"/>
      <c r="AT189" s="182"/>
      <c r="AU189" s="182"/>
      <c r="AV189" s="182"/>
      <c r="AW189" s="182"/>
      <c r="AX189" s="182"/>
      <c r="AY189" s="182"/>
      <c r="AZ189" s="182"/>
      <c r="BA189" s="182"/>
      <c r="BB189" s="182"/>
      <c r="BC189" s="182"/>
      <c r="BD189" s="182"/>
      <c r="BE189" s="182"/>
      <c r="BF189" s="182"/>
      <c r="BG189" s="182"/>
      <c r="BH189" s="182"/>
      <c r="BI189" s="182"/>
      <c r="BJ189" s="182"/>
      <c r="BK189" s="182"/>
      <c r="BL189" s="182"/>
      <c r="BM189" s="182"/>
      <c r="BN189" s="182"/>
      <c r="BO189" s="182"/>
      <c r="BP189" s="182"/>
      <c r="BQ189" s="182"/>
      <c r="BR189" s="182"/>
      <c r="BS189" s="182"/>
      <c r="BT189" s="182"/>
      <c r="BU189" s="182"/>
      <c r="BV189" s="182"/>
      <c r="BW189" s="182"/>
      <c r="BX189" s="182"/>
      <c r="BY189" s="182"/>
      <c r="BZ189" s="182"/>
      <c r="CA189" s="182"/>
    </row>
    <row r="190" spans="1:79" s="172" customFormat="1">
      <c r="A190" s="242">
        <v>891780111</v>
      </c>
      <c r="B190" s="242" t="s">
        <v>55</v>
      </c>
      <c r="C190" s="172" t="s">
        <v>59</v>
      </c>
      <c r="D190" s="242" t="s">
        <v>61</v>
      </c>
      <c r="E190" s="185" t="s">
        <v>1785</v>
      </c>
      <c r="F190" s="171" t="s">
        <v>62</v>
      </c>
      <c r="G190" s="172" t="s">
        <v>62</v>
      </c>
      <c r="H190" s="185" t="s">
        <v>1281</v>
      </c>
      <c r="I190" s="186">
        <v>19048225</v>
      </c>
      <c r="J190" s="172">
        <v>0</v>
      </c>
      <c r="K190" s="174">
        <v>0</v>
      </c>
      <c r="L190" s="174">
        <v>0</v>
      </c>
      <c r="M190" s="175">
        <f t="shared" si="0"/>
        <v>19048225</v>
      </c>
      <c r="N190" s="187">
        <v>1028181272</v>
      </c>
      <c r="O190" s="188" t="s">
        <v>1786</v>
      </c>
      <c r="P190" s="188" t="s">
        <v>1283</v>
      </c>
      <c r="Q190" s="190">
        <v>44967</v>
      </c>
      <c r="R190" s="191">
        <v>44967</v>
      </c>
      <c r="S190" s="191">
        <v>45275</v>
      </c>
      <c r="T190" s="177"/>
      <c r="U190" s="179"/>
      <c r="V190" s="173"/>
      <c r="W190" s="186">
        <v>19048225</v>
      </c>
      <c r="X190" s="184">
        <v>0</v>
      </c>
      <c r="Y190" s="172">
        <v>12545859</v>
      </c>
      <c r="Z190" s="172" t="s">
        <v>1284</v>
      </c>
      <c r="AC190" s="177"/>
      <c r="AD190" s="192" t="s">
        <v>1787</v>
      </c>
      <c r="AE190" s="172" t="s">
        <v>1416</v>
      </c>
      <c r="AF190" s="172" t="s">
        <v>176</v>
      </c>
      <c r="AG190" s="182"/>
      <c r="AH190" s="182"/>
      <c r="AI190" s="182"/>
      <c r="AJ190" s="182"/>
      <c r="AK190" s="182"/>
      <c r="AL190" s="182"/>
      <c r="AM190" s="182"/>
      <c r="AN190" s="182"/>
      <c r="AO190" s="182"/>
      <c r="AP190" s="182"/>
      <c r="AQ190" s="182"/>
      <c r="AR190" s="182"/>
      <c r="AS190" s="182"/>
      <c r="AT190" s="182"/>
      <c r="AU190" s="182"/>
      <c r="AV190" s="182"/>
      <c r="AW190" s="182"/>
      <c r="AX190" s="182"/>
      <c r="AY190" s="182"/>
      <c r="AZ190" s="182"/>
      <c r="BA190" s="182"/>
      <c r="BB190" s="182"/>
      <c r="BC190" s="182"/>
      <c r="BD190" s="182"/>
      <c r="BE190" s="182"/>
      <c r="BF190" s="182"/>
      <c r="BG190" s="182"/>
      <c r="BH190" s="182"/>
      <c r="BI190" s="182"/>
      <c r="BJ190" s="182"/>
      <c r="BK190" s="182"/>
      <c r="BL190" s="182"/>
      <c r="BM190" s="182"/>
      <c r="BN190" s="182"/>
      <c r="BO190" s="182"/>
      <c r="BP190" s="182"/>
      <c r="BQ190" s="182"/>
      <c r="BR190" s="182"/>
      <c r="BS190" s="182"/>
      <c r="BT190" s="182"/>
      <c r="BU190" s="182"/>
      <c r="BV190" s="182"/>
      <c r="BW190" s="182"/>
      <c r="BX190" s="182"/>
      <c r="BY190" s="182"/>
      <c r="BZ190" s="182"/>
      <c r="CA190" s="182"/>
    </row>
    <row r="191" spans="1:79" s="172" customFormat="1">
      <c r="A191" s="242">
        <v>891780111</v>
      </c>
      <c r="B191" s="242" t="s">
        <v>55</v>
      </c>
      <c r="C191" s="172" t="s">
        <v>59</v>
      </c>
      <c r="D191" s="242" t="s">
        <v>61</v>
      </c>
      <c r="E191" s="197" t="s">
        <v>1788</v>
      </c>
      <c r="F191" s="171" t="s">
        <v>62</v>
      </c>
      <c r="G191" s="172" t="s">
        <v>62</v>
      </c>
      <c r="H191" s="185" t="s">
        <v>1281</v>
      </c>
      <c r="I191" s="186">
        <v>19048225</v>
      </c>
      <c r="J191" s="172">
        <v>0</v>
      </c>
      <c r="K191" s="174">
        <v>0</v>
      </c>
      <c r="L191" s="174">
        <v>0</v>
      </c>
      <c r="M191" s="175">
        <f t="shared" si="0"/>
        <v>19048225</v>
      </c>
      <c r="N191" s="187">
        <v>1007871133</v>
      </c>
      <c r="O191" s="188" t="s">
        <v>1789</v>
      </c>
      <c r="P191" s="188" t="s">
        <v>1283</v>
      </c>
      <c r="Q191" s="190">
        <v>44967</v>
      </c>
      <c r="R191" s="191">
        <v>44967</v>
      </c>
      <c r="S191" s="191">
        <v>45275</v>
      </c>
      <c r="T191" s="177"/>
      <c r="U191" s="179"/>
      <c r="V191" s="173"/>
      <c r="W191" s="186">
        <v>19048225</v>
      </c>
      <c r="X191" s="184">
        <v>0</v>
      </c>
      <c r="Y191" s="172">
        <v>12545859</v>
      </c>
      <c r="Z191" s="172" t="s">
        <v>1284</v>
      </c>
      <c r="AC191" s="177"/>
      <c r="AD191" s="192" t="s">
        <v>1790</v>
      </c>
      <c r="AE191" s="172" t="s">
        <v>1416</v>
      </c>
      <c r="AF191" s="172" t="s">
        <v>176</v>
      </c>
      <c r="AG191" s="182"/>
      <c r="AH191" s="182"/>
      <c r="AI191" s="182"/>
      <c r="AJ191" s="182"/>
      <c r="AK191" s="182"/>
      <c r="AL191" s="182"/>
      <c r="AM191" s="182"/>
      <c r="AN191" s="182"/>
      <c r="AO191" s="182"/>
      <c r="AP191" s="182"/>
      <c r="AQ191" s="182"/>
      <c r="AR191" s="182"/>
      <c r="AS191" s="182"/>
      <c r="AT191" s="182"/>
      <c r="AU191" s="182"/>
      <c r="AV191" s="182"/>
      <c r="AW191" s="182"/>
      <c r="AX191" s="182"/>
      <c r="AY191" s="182"/>
      <c r="AZ191" s="182"/>
      <c r="BA191" s="182"/>
      <c r="BB191" s="182"/>
      <c r="BC191" s="182"/>
      <c r="BD191" s="182"/>
      <c r="BE191" s="182"/>
      <c r="BF191" s="182"/>
      <c r="BG191" s="182"/>
      <c r="BH191" s="182"/>
      <c r="BI191" s="182"/>
      <c r="BJ191" s="182"/>
      <c r="BK191" s="182"/>
      <c r="BL191" s="182"/>
      <c r="BM191" s="182"/>
      <c r="BN191" s="182"/>
      <c r="BO191" s="182"/>
      <c r="BP191" s="182"/>
      <c r="BQ191" s="182"/>
      <c r="BR191" s="182"/>
      <c r="BS191" s="182"/>
      <c r="BT191" s="182"/>
      <c r="BU191" s="182"/>
      <c r="BV191" s="182"/>
      <c r="BW191" s="182"/>
      <c r="BX191" s="182"/>
      <c r="BY191" s="182"/>
      <c r="BZ191" s="182"/>
      <c r="CA191" s="182"/>
    </row>
    <row r="192" spans="1:79" s="172" customFormat="1">
      <c r="A192" s="242">
        <v>891780111</v>
      </c>
      <c r="B192" s="242" t="s">
        <v>55</v>
      </c>
      <c r="C192" s="172" t="s">
        <v>59</v>
      </c>
      <c r="D192" s="242" t="s">
        <v>61</v>
      </c>
      <c r="E192" s="185" t="s">
        <v>1791</v>
      </c>
      <c r="F192" s="171" t="s">
        <v>62</v>
      </c>
      <c r="G192" s="172" t="s">
        <v>62</v>
      </c>
      <c r="H192" s="185" t="s">
        <v>1281</v>
      </c>
      <c r="I192" s="186">
        <v>19048225</v>
      </c>
      <c r="J192" s="172">
        <v>0</v>
      </c>
      <c r="K192" s="174">
        <v>0</v>
      </c>
      <c r="L192" s="174">
        <v>0</v>
      </c>
      <c r="M192" s="175">
        <f t="shared" si="0"/>
        <v>19048225</v>
      </c>
      <c r="N192" s="187">
        <v>87941793</v>
      </c>
      <c r="O192" s="188" t="s">
        <v>1792</v>
      </c>
      <c r="P192" s="188" t="s">
        <v>1283</v>
      </c>
      <c r="Q192" s="190">
        <v>44967</v>
      </c>
      <c r="R192" s="191">
        <v>44967</v>
      </c>
      <c r="S192" s="191">
        <v>45275</v>
      </c>
      <c r="T192" s="177"/>
      <c r="U192" s="179"/>
      <c r="V192" s="173"/>
      <c r="W192" s="186">
        <v>19048225</v>
      </c>
      <c r="X192" s="184">
        <v>0</v>
      </c>
      <c r="Y192" s="172">
        <v>12545859</v>
      </c>
      <c r="Z192" s="172" t="s">
        <v>1284</v>
      </c>
      <c r="AC192" s="177"/>
      <c r="AD192" s="192" t="s">
        <v>1793</v>
      </c>
      <c r="AE192" s="172" t="s">
        <v>1416</v>
      </c>
      <c r="AF192" s="172" t="s">
        <v>176</v>
      </c>
      <c r="AG192" s="182"/>
      <c r="AH192" s="182"/>
      <c r="AI192" s="182"/>
      <c r="AJ192" s="182"/>
      <c r="AK192" s="182"/>
      <c r="AL192" s="182"/>
      <c r="AM192" s="182"/>
      <c r="AN192" s="182"/>
      <c r="AO192" s="182"/>
      <c r="AP192" s="182"/>
      <c r="AQ192" s="182"/>
      <c r="AR192" s="182"/>
      <c r="AS192" s="182"/>
      <c r="AT192" s="182"/>
      <c r="AU192" s="182"/>
      <c r="AV192" s="182"/>
      <c r="AW192" s="182"/>
      <c r="AX192" s="182"/>
      <c r="AY192" s="182"/>
      <c r="AZ192" s="182"/>
      <c r="BA192" s="182"/>
      <c r="BB192" s="182"/>
      <c r="BC192" s="182"/>
      <c r="BD192" s="182"/>
      <c r="BE192" s="182"/>
      <c r="BF192" s="182"/>
      <c r="BG192" s="182"/>
      <c r="BH192" s="182"/>
      <c r="BI192" s="182"/>
      <c r="BJ192" s="182"/>
      <c r="BK192" s="182"/>
      <c r="BL192" s="182"/>
      <c r="BM192" s="182"/>
      <c r="BN192" s="182"/>
      <c r="BO192" s="182"/>
      <c r="BP192" s="182"/>
      <c r="BQ192" s="182"/>
      <c r="BR192" s="182"/>
      <c r="BS192" s="182"/>
      <c r="BT192" s="182"/>
      <c r="BU192" s="182"/>
      <c r="BV192" s="182"/>
      <c r="BW192" s="182"/>
      <c r="BX192" s="182"/>
      <c r="BY192" s="182"/>
      <c r="BZ192" s="182"/>
      <c r="CA192" s="182"/>
    </row>
    <row r="193" spans="1:79" s="172" customFormat="1">
      <c r="A193" s="242">
        <v>891780111</v>
      </c>
      <c r="B193" s="242" t="s">
        <v>55</v>
      </c>
      <c r="C193" s="172" t="s">
        <v>59</v>
      </c>
      <c r="D193" s="242" t="s">
        <v>61</v>
      </c>
      <c r="E193" s="197" t="s">
        <v>1794</v>
      </c>
      <c r="F193" s="171" t="s">
        <v>62</v>
      </c>
      <c r="G193" s="172" t="s">
        <v>62</v>
      </c>
      <c r="H193" s="185" t="s">
        <v>1281</v>
      </c>
      <c r="I193" s="186">
        <v>21029244</v>
      </c>
      <c r="J193" s="172">
        <v>0</v>
      </c>
      <c r="K193" s="174">
        <v>0</v>
      </c>
      <c r="L193" s="174">
        <v>0</v>
      </c>
      <c r="M193" s="175">
        <f t="shared" si="0"/>
        <v>21029244</v>
      </c>
      <c r="N193" s="187">
        <v>1024461712</v>
      </c>
      <c r="O193" s="188" t="s">
        <v>1795</v>
      </c>
      <c r="P193" s="188" t="s">
        <v>1301</v>
      </c>
      <c r="Q193" s="190">
        <v>44967</v>
      </c>
      <c r="R193" s="191">
        <v>44967</v>
      </c>
      <c r="S193" s="191">
        <v>45275</v>
      </c>
      <c r="T193" s="177"/>
      <c r="U193" s="179"/>
      <c r="V193" s="173"/>
      <c r="W193" s="186">
        <v>21029244</v>
      </c>
      <c r="X193" s="184">
        <v>0</v>
      </c>
      <c r="Y193" s="172">
        <v>12545859</v>
      </c>
      <c r="Z193" s="172" t="s">
        <v>1284</v>
      </c>
      <c r="AC193" s="177"/>
      <c r="AD193" s="192" t="s">
        <v>1796</v>
      </c>
      <c r="AE193" s="172" t="s">
        <v>1416</v>
      </c>
      <c r="AF193" s="172" t="s">
        <v>176</v>
      </c>
      <c r="AG193" s="182"/>
      <c r="AH193" s="182"/>
      <c r="AI193" s="182"/>
      <c r="AJ193" s="182"/>
      <c r="AK193" s="182"/>
      <c r="AL193" s="182"/>
      <c r="AM193" s="182"/>
      <c r="AN193" s="182"/>
      <c r="AO193" s="182"/>
      <c r="AP193" s="182"/>
      <c r="AQ193" s="182"/>
      <c r="AR193" s="182"/>
      <c r="AS193" s="182"/>
      <c r="AT193" s="182"/>
      <c r="AU193" s="182"/>
      <c r="AV193" s="182"/>
      <c r="AW193" s="182"/>
      <c r="AX193" s="182"/>
      <c r="AY193" s="182"/>
      <c r="AZ193" s="182"/>
      <c r="BA193" s="182"/>
      <c r="BB193" s="182"/>
      <c r="BC193" s="182"/>
      <c r="BD193" s="182"/>
      <c r="BE193" s="182"/>
      <c r="BF193" s="182"/>
      <c r="BG193" s="182"/>
      <c r="BH193" s="182"/>
      <c r="BI193" s="182"/>
      <c r="BJ193" s="182"/>
      <c r="BK193" s="182"/>
      <c r="BL193" s="182"/>
      <c r="BM193" s="182"/>
      <c r="BN193" s="182"/>
      <c r="BO193" s="182"/>
      <c r="BP193" s="182"/>
      <c r="BQ193" s="182"/>
      <c r="BR193" s="182"/>
      <c r="BS193" s="182"/>
      <c r="BT193" s="182"/>
      <c r="BU193" s="182"/>
      <c r="BV193" s="182"/>
      <c r="BW193" s="182"/>
      <c r="BX193" s="182"/>
      <c r="BY193" s="182"/>
      <c r="BZ193" s="182"/>
      <c r="CA193" s="182"/>
    </row>
    <row r="194" spans="1:79" s="172" customFormat="1">
      <c r="A194" s="242">
        <v>891780111</v>
      </c>
      <c r="B194" s="242" t="s">
        <v>55</v>
      </c>
      <c r="C194" s="172" t="s">
        <v>59</v>
      </c>
      <c r="D194" s="242" t="s">
        <v>61</v>
      </c>
      <c r="E194" s="185" t="s">
        <v>1797</v>
      </c>
      <c r="F194" s="171" t="s">
        <v>62</v>
      </c>
      <c r="G194" s="172" t="s">
        <v>62</v>
      </c>
      <c r="H194" s="185" t="s">
        <v>1281</v>
      </c>
      <c r="I194" s="186">
        <v>19425415</v>
      </c>
      <c r="J194" s="172">
        <v>0</v>
      </c>
      <c r="K194" s="174">
        <v>0</v>
      </c>
      <c r="L194" s="174">
        <v>0</v>
      </c>
      <c r="M194" s="175">
        <f t="shared" si="0"/>
        <v>19425415</v>
      </c>
      <c r="N194" s="187">
        <v>1087119959</v>
      </c>
      <c r="O194" s="188" t="s">
        <v>1798</v>
      </c>
      <c r="P194" s="188" t="s">
        <v>1301</v>
      </c>
      <c r="Q194" s="190">
        <v>44967</v>
      </c>
      <c r="R194" s="191">
        <v>44967</v>
      </c>
      <c r="S194" s="191">
        <v>45275</v>
      </c>
      <c r="T194" s="177"/>
      <c r="U194" s="179"/>
      <c r="V194" s="173"/>
      <c r="W194" s="186">
        <v>19425415</v>
      </c>
      <c r="X194" s="184">
        <v>0</v>
      </c>
      <c r="Y194" s="172">
        <v>12545859</v>
      </c>
      <c r="Z194" s="172" t="s">
        <v>1284</v>
      </c>
      <c r="AC194" s="177"/>
      <c r="AD194" s="192" t="s">
        <v>1799</v>
      </c>
      <c r="AE194" s="172" t="s">
        <v>1416</v>
      </c>
      <c r="AF194" s="172" t="s">
        <v>176</v>
      </c>
      <c r="AG194" s="182"/>
      <c r="AH194" s="182"/>
      <c r="AI194" s="182"/>
      <c r="AJ194" s="182"/>
      <c r="AK194" s="182"/>
      <c r="AL194" s="182"/>
      <c r="AM194" s="182"/>
      <c r="AN194" s="182"/>
      <c r="AO194" s="182"/>
      <c r="AP194" s="182"/>
      <c r="AQ194" s="182"/>
      <c r="AR194" s="182"/>
      <c r="AS194" s="182"/>
      <c r="AT194" s="182"/>
      <c r="AU194" s="182"/>
      <c r="AV194" s="182"/>
      <c r="AW194" s="182"/>
      <c r="AX194" s="182"/>
      <c r="AY194" s="182"/>
      <c r="AZ194" s="182"/>
      <c r="BA194" s="182"/>
      <c r="BB194" s="182"/>
      <c r="BC194" s="182"/>
      <c r="BD194" s="182"/>
      <c r="BE194" s="182"/>
      <c r="BF194" s="182"/>
      <c r="BG194" s="182"/>
      <c r="BH194" s="182"/>
      <c r="BI194" s="182"/>
      <c r="BJ194" s="182"/>
      <c r="BK194" s="182"/>
      <c r="BL194" s="182"/>
      <c r="BM194" s="182"/>
      <c r="BN194" s="182"/>
      <c r="BO194" s="182"/>
      <c r="BP194" s="182"/>
      <c r="BQ194" s="182"/>
      <c r="BR194" s="182"/>
      <c r="BS194" s="182"/>
      <c r="BT194" s="182"/>
      <c r="BU194" s="182"/>
      <c r="BV194" s="182"/>
      <c r="BW194" s="182"/>
      <c r="BX194" s="182"/>
      <c r="BY194" s="182"/>
      <c r="BZ194" s="182"/>
      <c r="CA194" s="182"/>
    </row>
    <row r="195" spans="1:79" s="172" customFormat="1">
      <c r="A195" s="242">
        <v>891780111</v>
      </c>
      <c r="B195" s="242" t="s">
        <v>55</v>
      </c>
      <c r="C195" s="172" t="s">
        <v>59</v>
      </c>
      <c r="D195" s="242" t="s">
        <v>61</v>
      </c>
      <c r="E195" s="197" t="s">
        <v>1800</v>
      </c>
      <c r="F195" s="171" t="s">
        <v>62</v>
      </c>
      <c r="G195" s="172" t="s">
        <v>62</v>
      </c>
      <c r="H195" s="185" t="s">
        <v>1281</v>
      </c>
      <c r="I195" s="186">
        <v>19425415</v>
      </c>
      <c r="J195" s="172">
        <v>0</v>
      </c>
      <c r="K195" s="174">
        <v>0</v>
      </c>
      <c r="L195" s="174">
        <v>0</v>
      </c>
      <c r="M195" s="175">
        <f t="shared" si="0"/>
        <v>19425415</v>
      </c>
      <c r="N195" s="187">
        <v>1087109679</v>
      </c>
      <c r="O195" s="188" t="s">
        <v>1801</v>
      </c>
      <c r="P195" s="188" t="s">
        <v>1301</v>
      </c>
      <c r="Q195" s="190">
        <v>44967</v>
      </c>
      <c r="R195" s="191">
        <v>44967</v>
      </c>
      <c r="S195" s="191">
        <v>45275</v>
      </c>
      <c r="T195" s="177"/>
      <c r="U195" s="179"/>
      <c r="V195" s="173"/>
      <c r="W195" s="186">
        <v>19425415</v>
      </c>
      <c r="X195" s="184">
        <v>0</v>
      </c>
      <c r="Y195" s="172">
        <v>12545859</v>
      </c>
      <c r="Z195" s="172" t="s">
        <v>1284</v>
      </c>
      <c r="AC195" s="177"/>
      <c r="AD195" s="192" t="s">
        <v>1802</v>
      </c>
      <c r="AE195" s="172" t="s">
        <v>1416</v>
      </c>
      <c r="AF195" s="172" t="s">
        <v>176</v>
      </c>
      <c r="AG195" s="182"/>
      <c r="AH195" s="182"/>
      <c r="AI195" s="182"/>
      <c r="AJ195" s="182"/>
      <c r="AK195" s="182"/>
      <c r="AL195" s="182"/>
      <c r="AM195" s="182"/>
      <c r="AN195" s="182"/>
      <c r="AO195" s="182"/>
      <c r="AP195" s="182"/>
      <c r="AQ195" s="182"/>
      <c r="AR195" s="182"/>
      <c r="AS195" s="182"/>
      <c r="AT195" s="182"/>
      <c r="AU195" s="182"/>
      <c r="AV195" s="182"/>
      <c r="AW195" s="182"/>
      <c r="AX195" s="182"/>
      <c r="AY195" s="182"/>
      <c r="AZ195" s="182"/>
      <c r="BA195" s="182"/>
      <c r="BB195" s="182"/>
      <c r="BC195" s="182"/>
      <c r="BD195" s="182"/>
      <c r="BE195" s="182"/>
      <c r="BF195" s="182"/>
      <c r="BG195" s="182"/>
      <c r="BH195" s="182"/>
      <c r="BI195" s="182"/>
      <c r="BJ195" s="182"/>
      <c r="BK195" s="182"/>
      <c r="BL195" s="182"/>
      <c r="BM195" s="182"/>
      <c r="BN195" s="182"/>
      <c r="BO195" s="182"/>
      <c r="BP195" s="182"/>
      <c r="BQ195" s="182"/>
      <c r="BR195" s="182"/>
      <c r="BS195" s="182"/>
      <c r="BT195" s="182"/>
      <c r="BU195" s="182"/>
      <c r="BV195" s="182"/>
      <c r="BW195" s="182"/>
      <c r="BX195" s="182"/>
      <c r="BY195" s="182"/>
      <c r="BZ195" s="182"/>
      <c r="CA195" s="182"/>
    </row>
    <row r="196" spans="1:79" s="172" customFormat="1">
      <c r="A196" s="242">
        <v>891780111</v>
      </c>
      <c r="B196" s="242" t="s">
        <v>55</v>
      </c>
      <c r="C196" s="172" t="s">
        <v>59</v>
      </c>
      <c r="D196" s="242" t="s">
        <v>61</v>
      </c>
      <c r="E196" s="185" t="s">
        <v>1803</v>
      </c>
      <c r="F196" s="171" t="s">
        <v>62</v>
      </c>
      <c r="G196" s="172" t="s">
        <v>62</v>
      </c>
      <c r="H196" s="185" t="s">
        <v>1281</v>
      </c>
      <c r="I196" s="186">
        <v>19425415</v>
      </c>
      <c r="J196" s="172">
        <v>0</v>
      </c>
      <c r="K196" s="174">
        <v>0</v>
      </c>
      <c r="L196" s="174">
        <v>0</v>
      </c>
      <c r="M196" s="175">
        <f t="shared" si="0"/>
        <v>19425415</v>
      </c>
      <c r="N196" s="187">
        <v>1111793216</v>
      </c>
      <c r="O196" s="188" t="s">
        <v>1804</v>
      </c>
      <c r="P196" s="188" t="s">
        <v>1283</v>
      </c>
      <c r="Q196" s="190">
        <v>44967</v>
      </c>
      <c r="R196" s="191">
        <v>44967</v>
      </c>
      <c r="S196" s="191">
        <v>45275</v>
      </c>
      <c r="T196" s="177"/>
      <c r="U196" s="179"/>
      <c r="V196" s="173"/>
      <c r="W196" s="186">
        <v>19425415</v>
      </c>
      <c r="X196" s="184">
        <v>0</v>
      </c>
      <c r="Y196" s="172">
        <v>12545859</v>
      </c>
      <c r="Z196" s="172" t="s">
        <v>1284</v>
      </c>
      <c r="AC196" s="177"/>
      <c r="AD196" s="192" t="s">
        <v>1805</v>
      </c>
      <c r="AE196" s="172" t="s">
        <v>1416</v>
      </c>
      <c r="AF196" s="172" t="s">
        <v>176</v>
      </c>
      <c r="AG196" s="182"/>
      <c r="AH196" s="182"/>
      <c r="AI196" s="182"/>
      <c r="AJ196" s="182"/>
      <c r="AK196" s="182"/>
      <c r="AL196" s="182"/>
      <c r="AM196" s="182"/>
      <c r="AN196" s="182"/>
      <c r="AO196" s="182"/>
      <c r="AP196" s="182"/>
      <c r="AQ196" s="182"/>
      <c r="AR196" s="182"/>
      <c r="AS196" s="182"/>
      <c r="AT196" s="182"/>
      <c r="AU196" s="182"/>
      <c r="AV196" s="182"/>
      <c r="AW196" s="182"/>
      <c r="AX196" s="182"/>
      <c r="AY196" s="182"/>
      <c r="AZ196" s="182"/>
      <c r="BA196" s="182"/>
      <c r="BB196" s="182"/>
      <c r="BC196" s="182"/>
      <c r="BD196" s="182"/>
      <c r="BE196" s="182"/>
      <c r="BF196" s="182"/>
      <c r="BG196" s="182"/>
      <c r="BH196" s="182"/>
      <c r="BI196" s="182"/>
      <c r="BJ196" s="182"/>
      <c r="BK196" s="182"/>
      <c r="BL196" s="182"/>
      <c r="BM196" s="182"/>
      <c r="BN196" s="182"/>
      <c r="BO196" s="182"/>
      <c r="BP196" s="182"/>
      <c r="BQ196" s="182"/>
      <c r="BR196" s="182"/>
      <c r="BS196" s="182"/>
      <c r="BT196" s="182"/>
      <c r="BU196" s="182"/>
      <c r="BV196" s="182"/>
      <c r="BW196" s="182"/>
      <c r="BX196" s="182"/>
      <c r="BY196" s="182"/>
      <c r="BZ196" s="182"/>
      <c r="CA196" s="182"/>
    </row>
    <row r="197" spans="1:79" s="172" customFormat="1">
      <c r="A197" s="242">
        <v>891780111</v>
      </c>
      <c r="B197" s="242" t="s">
        <v>55</v>
      </c>
      <c r="C197" s="172" t="s">
        <v>59</v>
      </c>
      <c r="D197" s="242" t="s">
        <v>61</v>
      </c>
      <c r="E197" s="197" t="s">
        <v>1806</v>
      </c>
      <c r="F197" s="171" t="s">
        <v>62</v>
      </c>
      <c r="G197" s="172" t="s">
        <v>62</v>
      </c>
      <c r="H197" s="185" t="s">
        <v>1281</v>
      </c>
      <c r="I197" s="186">
        <v>19048225</v>
      </c>
      <c r="J197" s="172">
        <v>0</v>
      </c>
      <c r="K197" s="174">
        <v>0</v>
      </c>
      <c r="L197" s="174">
        <v>0</v>
      </c>
      <c r="M197" s="175">
        <f t="shared" si="0"/>
        <v>19048225</v>
      </c>
      <c r="N197" s="187">
        <v>1087209321</v>
      </c>
      <c r="O197" s="188" t="s">
        <v>1807</v>
      </c>
      <c r="P197" s="188" t="s">
        <v>1283</v>
      </c>
      <c r="Q197" s="190">
        <v>44967</v>
      </c>
      <c r="R197" s="191">
        <v>44967</v>
      </c>
      <c r="S197" s="191">
        <v>45275</v>
      </c>
      <c r="T197" s="177"/>
      <c r="U197" s="179"/>
      <c r="V197" s="173"/>
      <c r="W197" s="186">
        <v>19048225</v>
      </c>
      <c r="X197" s="184">
        <v>0</v>
      </c>
      <c r="Y197" s="172">
        <v>12545859</v>
      </c>
      <c r="Z197" s="172" t="s">
        <v>1284</v>
      </c>
      <c r="AC197" s="177"/>
      <c r="AD197" s="192" t="s">
        <v>1808</v>
      </c>
      <c r="AE197" s="172" t="s">
        <v>1416</v>
      </c>
      <c r="AF197" s="172" t="s">
        <v>176</v>
      </c>
      <c r="AG197" s="182"/>
      <c r="AH197" s="182"/>
      <c r="AI197" s="182"/>
      <c r="AJ197" s="182"/>
      <c r="AK197" s="182"/>
      <c r="AL197" s="182"/>
      <c r="AM197" s="182"/>
      <c r="AN197" s="182"/>
      <c r="AO197" s="182"/>
      <c r="AP197" s="182"/>
      <c r="AQ197" s="182"/>
      <c r="AR197" s="182"/>
      <c r="AS197" s="182"/>
      <c r="AT197" s="182"/>
      <c r="AU197" s="182"/>
      <c r="AV197" s="182"/>
      <c r="AW197" s="182"/>
      <c r="AX197" s="182"/>
      <c r="AY197" s="182"/>
      <c r="AZ197" s="182"/>
      <c r="BA197" s="182"/>
      <c r="BB197" s="182"/>
      <c r="BC197" s="182"/>
      <c r="BD197" s="182"/>
      <c r="BE197" s="182"/>
      <c r="BF197" s="182"/>
      <c r="BG197" s="182"/>
      <c r="BH197" s="182"/>
      <c r="BI197" s="182"/>
      <c r="BJ197" s="182"/>
      <c r="BK197" s="182"/>
      <c r="BL197" s="182"/>
      <c r="BM197" s="182"/>
      <c r="BN197" s="182"/>
      <c r="BO197" s="182"/>
      <c r="BP197" s="182"/>
      <c r="BQ197" s="182"/>
      <c r="BR197" s="182"/>
      <c r="BS197" s="182"/>
      <c r="BT197" s="182"/>
      <c r="BU197" s="182"/>
      <c r="BV197" s="182"/>
      <c r="BW197" s="182"/>
      <c r="BX197" s="182"/>
      <c r="BY197" s="182"/>
      <c r="BZ197" s="182"/>
      <c r="CA197" s="182"/>
    </row>
    <row r="198" spans="1:79" s="172" customFormat="1">
      <c r="A198" s="242">
        <v>891780111</v>
      </c>
      <c r="B198" s="242" t="s">
        <v>55</v>
      </c>
      <c r="C198" s="172" t="s">
        <v>59</v>
      </c>
      <c r="D198" s="242" t="s">
        <v>61</v>
      </c>
      <c r="E198" s="185" t="s">
        <v>1809</v>
      </c>
      <c r="F198" s="171" t="s">
        <v>62</v>
      </c>
      <c r="G198" s="172" t="s">
        <v>62</v>
      </c>
      <c r="H198" s="185" t="s">
        <v>1281</v>
      </c>
      <c r="I198" s="186">
        <v>19048225</v>
      </c>
      <c r="J198" s="172">
        <v>0</v>
      </c>
      <c r="K198" s="174">
        <v>0</v>
      </c>
      <c r="L198" s="174">
        <v>0</v>
      </c>
      <c r="M198" s="175">
        <f t="shared" si="0"/>
        <v>19048225</v>
      </c>
      <c r="N198" s="187">
        <v>1079035291</v>
      </c>
      <c r="O198" s="188" t="s">
        <v>1810</v>
      </c>
      <c r="P198" s="188" t="s">
        <v>1283</v>
      </c>
      <c r="Q198" s="190">
        <v>44967</v>
      </c>
      <c r="R198" s="191">
        <v>44967</v>
      </c>
      <c r="S198" s="191">
        <v>45275</v>
      </c>
      <c r="T198" s="177"/>
      <c r="U198" s="179"/>
      <c r="V198" s="173"/>
      <c r="W198" s="186">
        <v>19048225</v>
      </c>
      <c r="X198" s="184">
        <v>0</v>
      </c>
      <c r="Y198" s="172">
        <v>12545859</v>
      </c>
      <c r="Z198" s="172" t="s">
        <v>1284</v>
      </c>
      <c r="AC198" s="177"/>
      <c r="AD198" s="192" t="s">
        <v>1811</v>
      </c>
      <c r="AE198" s="172" t="s">
        <v>1416</v>
      </c>
      <c r="AF198" s="172" t="s">
        <v>176</v>
      </c>
      <c r="AG198" s="182"/>
      <c r="AH198" s="182"/>
      <c r="AI198" s="182"/>
      <c r="AJ198" s="182"/>
      <c r="AK198" s="182"/>
      <c r="AL198" s="182"/>
      <c r="AM198" s="182"/>
      <c r="AN198" s="182"/>
      <c r="AO198" s="182"/>
      <c r="AP198" s="182"/>
      <c r="AQ198" s="182"/>
      <c r="AR198" s="182"/>
      <c r="AS198" s="182"/>
      <c r="AT198" s="182"/>
      <c r="AU198" s="182"/>
      <c r="AV198" s="182"/>
      <c r="AW198" s="182"/>
      <c r="AX198" s="182"/>
      <c r="AY198" s="182"/>
      <c r="AZ198" s="182"/>
      <c r="BA198" s="182"/>
      <c r="BB198" s="182"/>
      <c r="BC198" s="182"/>
      <c r="BD198" s="182"/>
      <c r="BE198" s="182"/>
      <c r="BF198" s="182"/>
      <c r="BG198" s="182"/>
      <c r="BH198" s="182"/>
      <c r="BI198" s="182"/>
      <c r="BJ198" s="182"/>
      <c r="BK198" s="182"/>
      <c r="BL198" s="182"/>
      <c r="BM198" s="182"/>
      <c r="BN198" s="182"/>
      <c r="BO198" s="182"/>
      <c r="BP198" s="182"/>
      <c r="BQ198" s="182"/>
      <c r="BR198" s="182"/>
      <c r="BS198" s="182"/>
      <c r="BT198" s="182"/>
      <c r="BU198" s="182"/>
      <c r="BV198" s="182"/>
      <c r="BW198" s="182"/>
      <c r="BX198" s="182"/>
      <c r="BY198" s="182"/>
      <c r="BZ198" s="182"/>
      <c r="CA198" s="182"/>
    </row>
    <row r="199" spans="1:79" s="172" customFormat="1">
      <c r="A199" s="242">
        <v>891780111</v>
      </c>
      <c r="B199" s="242" t="s">
        <v>55</v>
      </c>
      <c r="C199" s="172" t="s">
        <v>59</v>
      </c>
      <c r="D199" s="242" t="s">
        <v>61</v>
      </c>
      <c r="E199" s="197" t="s">
        <v>1812</v>
      </c>
      <c r="F199" s="171" t="s">
        <v>62</v>
      </c>
      <c r="G199" s="172" t="s">
        <v>62</v>
      </c>
      <c r="H199" s="185" t="s">
        <v>1281</v>
      </c>
      <c r="I199" s="186">
        <v>19425415</v>
      </c>
      <c r="J199" s="172">
        <v>0</v>
      </c>
      <c r="K199" s="174">
        <v>0</v>
      </c>
      <c r="L199" s="174">
        <v>0</v>
      </c>
      <c r="M199" s="175">
        <f t="shared" si="0"/>
        <v>19425415</v>
      </c>
      <c r="N199" s="187">
        <v>1111779001</v>
      </c>
      <c r="O199" s="188" t="s">
        <v>1813</v>
      </c>
      <c r="P199" s="188" t="s">
        <v>1283</v>
      </c>
      <c r="Q199" s="190">
        <v>44967</v>
      </c>
      <c r="R199" s="191">
        <v>44967</v>
      </c>
      <c r="S199" s="191">
        <v>45275</v>
      </c>
      <c r="T199" s="177"/>
      <c r="U199" s="179"/>
      <c r="V199" s="173"/>
      <c r="W199" s="186">
        <v>19425415</v>
      </c>
      <c r="X199" s="184">
        <v>0</v>
      </c>
      <c r="Y199" s="172">
        <v>12545859</v>
      </c>
      <c r="Z199" s="172" t="s">
        <v>1284</v>
      </c>
      <c r="AC199" s="177"/>
      <c r="AD199" s="192" t="s">
        <v>1814</v>
      </c>
      <c r="AE199" s="172" t="s">
        <v>1416</v>
      </c>
      <c r="AF199" s="172" t="s">
        <v>176</v>
      </c>
      <c r="AG199" s="182"/>
      <c r="AH199" s="182"/>
      <c r="AI199" s="182"/>
      <c r="AJ199" s="182"/>
      <c r="AK199" s="182"/>
      <c r="AL199" s="182"/>
      <c r="AM199" s="182"/>
      <c r="AN199" s="182"/>
      <c r="AO199" s="182"/>
      <c r="AP199" s="182"/>
      <c r="AQ199" s="182"/>
      <c r="AR199" s="182"/>
      <c r="AS199" s="182"/>
      <c r="AT199" s="182"/>
      <c r="AU199" s="182"/>
      <c r="AV199" s="182"/>
      <c r="AW199" s="182"/>
      <c r="AX199" s="182"/>
      <c r="AY199" s="182"/>
      <c r="AZ199" s="182"/>
      <c r="BA199" s="182"/>
      <c r="BB199" s="182"/>
      <c r="BC199" s="182"/>
      <c r="BD199" s="182"/>
      <c r="BE199" s="182"/>
      <c r="BF199" s="182"/>
      <c r="BG199" s="182"/>
      <c r="BH199" s="182"/>
      <c r="BI199" s="182"/>
      <c r="BJ199" s="182"/>
      <c r="BK199" s="182"/>
      <c r="BL199" s="182"/>
      <c r="BM199" s="182"/>
      <c r="BN199" s="182"/>
      <c r="BO199" s="182"/>
      <c r="BP199" s="182"/>
      <c r="BQ199" s="182"/>
      <c r="BR199" s="182"/>
      <c r="BS199" s="182"/>
      <c r="BT199" s="182"/>
      <c r="BU199" s="182"/>
      <c r="BV199" s="182"/>
      <c r="BW199" s="182"/>
      <c r="BX199" s="182"/>
      <c r="BY199" s="182"/>
      <c r="BZ199" s="182"/>
      <c r="CA199" s="182"/>
    </row>
    <row r="200" spans="1:79" s="172" customFormat="1">
      <c r="A200" s="242">
        <v>891780111</v>
      </c>
      <c r="B200" s="242" t="s">
        <v>55</v>
      </c>
      <c r="C200" s="172" t="s">
        <v>59</v>
      </c>
      <c r="D200" s="242" t="s">
        <v>61</v>
      </c>
      <c r="E200" s="185" t="s">
        <v>1815</v>
      </c>
      <c r="F200" s="171" t="s">
        <v>62</v>
      </c>
      <c r="G200" s="172" t="s">
        <v>62</v>
      </c>
      <c r="H200" s="185" t="s">
        <v>1281</v>
      </c>
      <c r="I200" s="186">
        <v>19425415</v>
      </c>
      <c r="J200" s="172">
        <v>0</v>
      </c>
      <c r="K200" s="174">
        <v>0</v>
      </c>
      <c r="L200" s="174">
        <v>0</v>
      </c>
      <c r="M200" s="175">
        <f t="shared" si="0"/>
        <v>19425415</v>
      </c>
      <c r="N200" s="187">
        <v>1111771690</v>
      </c>
      <c r="O200" s="188" t="s">
        <v>1816</v>
      </c>
      <c r="P200" s="188" t="s">
        <v>1301</v>
      </c>
      <c r="Q200" s="190">
        <v>44967</v>
      </c>
      <c r="R200" s="191">
        <v>44967</v>
      </c>
      <c r="S200" s="191">
        <v>45275</v>
      </c>
      <c r="T200" s="177"/>
      <c r="U200" s="179"/>
      <c r="V200" s="173"/>
      <c r="W200" s="186">
        <v>19425415</v>
      </c>
      <c r="X200" s="184">
        <v>0</v>
      </c>
      <c r="Y200" s="172">
        <v>12545859</v>
      </c>
      <c r="Z200" s="172" t="s">
        <v>1284</v>
      </c>
      <c r="AC200" s="177"/>
      <c r="AD200" s="192" t="s">
        <v>1817</v>
      </c>
      <c r="AE200" s="172" t="s">
        <v>1416</v>
      </c>
      <c r="AF200" s="172" t="s">
        <v>176</v>
      </c>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c r="BR200" s="182"/>
      <c r="BS200" s="182"/>
      <c r="BT200" s="182"/>
      <c r="BU200" s="182"/>
      <c r="BV200" s="182"/>
      <c r="BW200" s="182"/>
      <c r="BX200" s="182"/>
      <c r="BY200" s="182"/>
      <c r="BZ200" s="182"/>
      <c r="CA200" s="182"/>
    </row>
    <row r="201" spans="1:79" s="172" customFormat="1">
      <c r="A201" s="242">
        <v>891780111</v>
      </c>
      <c r="B201" s="242" t="s">
        <v>55</v>
      </c>
      <c r="C201" s="172" t="s">
        <v>59</v>
      </c>
      <c r="D201" s="242" t="s">
        <v>61</v>
      </c>
      <c r="E201" s="197" t="s">
        <v>1818</v>
      </c>
      <c r="F201" s="171" t="s">
        <v>62</v>
      </c>
      <c r="G201" s="172" t="s">
        <v>62</v>
      </c>
      <c r="H201" s="185" t="s">
        <v>1281</v>
      </c>
      <c r="I201" s="186">
        <v>19048225</v>
      </c>
      <c r="J201" s="172">
        <v>0</v>
      </c>
      <c r="K201" s="174">
        <v>0</v>
      </c>
      <c r="L201" s="174">
        <v>0</v>
      </c>
      <c r="M201" s="175">
        <f t="shared" si="0"/>
        <v>19048225</v>
      </c>
      <c r="N201" s="187">
        <v>1003152495</v>
      </c>
      <c r="O201" s="188" t="s">
        <v>1819</v>
      </c>
      <c r="P201" s="188" t="s">
        <v>1283</v>
      </c>
      <c r="Q201" s="190">
        <v>44967</v>
      </c>
      <c r="R201" s="191">
        <v>44967</v>
      </c>
      <c r="S201" s="191">
        <v>45275</v>
      </c>
      <c r="T201" s="177"/>
      <c r="U201" s="179"/>
      <c r="V201" s="173"/>
      <c r="W201" s="186">
        <v>19048225</v>
      </c>
      <c r="X201" s="184">
        <v>0</v>
      </c>
      <c r="Y201" s="172">
        <v>12545859</v>
      </c>
      <c r="Z201" s="172" t="s">
        <v>1284</v>
      </c>
      <c r="AC201" s="177"/>
      <c r="AD201" s="192" t="s">
        <v>1820</v>
      </c>
      <c r="AE201" s="172" t="s">
        <v>1416</v>
      </c>
      <c r="AF201" s="172" t="s">
        <v>176</v>
      </c>
      <c r="AG201" s="182"/>
      <c r="AH201" s="182"/>
      <c r="AI201" s="182"/>
      <c r="AJ201" s="182"/>
      <c r="AK201" s="182"/>
      <c r="AL201" s="182"/>
      <c r="AM201" s="182"/>
      <c r="AN201" s="182"/>
      <c r="AO201" s="182"/>
      <c r="AP201" s="182"/>
      <c r="AQ201" s="182"/>
      <c r="AR201" s="182"/>
      <c r="AS201" s="182"/>
      <c r="AT201" s="182"/>
      <c r="AU201" s="182"/>
      <c r="AV201" s="182"/>
      <c r="AW201" s="182"/>
      <c r="AX201" s="182"/>
      <c r="AY201" s="182"/>
      <c r="AZ201" s="182"/>
      <c r="BA201" s="182"/>
      <c r="BB201" s="182"/>
      <c r="BC201" s="182"/>
      <c r="BD201" s="182"/>
      <c r="BE201" s="182"/>
      <c r="BF201" s="182"/>
      <c r="BG201" s="182"/>
      <c r="BH201" s="182"/>
      <c r="BI201" s="182"/>
      <c r="BJ201" s="182"/>
      <c r="BK201" s="182"/>
      <c r="BL201" s="182"/>
      <c r="BM201" s="182"/>
      <c r="BN201" s="182"/>
      <c r="BO201" s="182"/>
      <c r="BP201" s="182"/>
      <c r="BQ201" s="182"/>
      <c r="BR201" s="182"/>
      <c r="BS201" s="182"/>
      <c r="BT201" s="182"/>
      <c r="BU201" s="182"/>
      <c r="BV201" s="182"/>
      <c r="BW201" s="182"/>
      <c r="BX201" s="182"/>
      <c r="BY201" s="182"/>
      <c r="BZ201" s="182"/>
      <c r="CA201" s="182"/>
    </row>
    <row r="202" spans="1:79" s="172" customFormat="1">
      <c r="A202" s="242">
        <v>891780111</v>
      </c>
      <c r="B202" s="242" t="s">
        <v>55</v>
      </c>
      <c r="C202" s="172" t="s">
        <v>59</v>
      </c>
      <c r="D202" s="242" t="s">
        <v>61</v>
      </c>
      <c r="E202" s="185" t="s">
        <v>1821</v>
      </c>
      <c r="F202" s="171" t="s">
        <v>62</v>
      </c>
      <c r="G202" s="172" t="s">
        <v>62</v>
      </c>
      <c r="H202" s="185" t="s">
        <v>1281</v>
      </c>
      <c r="I202" s="186">
        <v>19425415</v>
      </c>
      <c r="J202" s="172">
        <v>0</v>
      </c>
      <c r="K202" s="174">
        <v>0</v>
      </c>
      <c r="L202" s="174">
        <v>0</v>
      </c>
      <c r="M202" s="175">
        <f t="shared" si="0"/>
        <v>19425415</v>
      </c>
      <c r="N202" s="187">
        <v>38469252</v>
      </c>
      <c r="O202" s="188" t="s">
        <v>1822</v>
      </c>
      <c r="P202" s="188" t="s">
        <v>1301</v>
      </c>
      <c r="Q202" s="190">
        <v>44967</v>
      </c>
      <c r="R202" s="191">
        <v>44967</v>
      </c>
      <c r="S202" s="191">
        <v>45275</v>
      </c>
      <c r="T202" s="177"/>
      <c r="U202" s="179"/>
      <c r="V202" s="173"/>
      <c r="W202" s="186">
        <v>19425415</v>
      </c>
      <c r="X202" s="184">
        <v>0</v>
      </c>
      <c r="Y202" s="172">
        <v>12545859</v>
      </c>
      <c r="Z202" s="172" t="s">
        <v>1284</v>
      </c>
      <c r="AC202" s="177"/>
      <c r="AD202" s="192" t="s">
        <v>1823</v>
      </c>
      <c r="AE202" s="172" t="s">
        <v>1416</v>
      </c>
      <c r="AF202" s="172" t="s">
        <v>176</v>
      </c>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c r="BB202" s="182"/>
      <c r="BC202" s="182"/>
      <c r="BD202" s="182"/>
      <c r="BE202" s="182"/>
      <c r="BF202" s="182"/>
      <c r="BG202" s="182"/>
      <c r="BH202" s="182"/>
      <c r="BI202" s="182"/>
      <c r="BJ202" s="182"/>
      <c r="BK202" s="182"/>
      <c r="BL202" s="182"/>
      <c r="BM202" s="182"/>
      <c r="BN202" s="182"/>
      <c r="BO202" s="182"/>
      <c r="BP202" s="182"/>
      <c r="BQ202" s="182"/>
      <c r="BR202" s="182"/>
      <c r="BS202" s="182"/>
      <c r="BT202" s="182"/>
      <c r="BU202" s="182"/>
      <c r="BV202" s="182"/>
      <c r="BW202" s="182"/>
      <c r="BX202" s="182"/>
      <c r="BY202" s="182"/>
      <c r="BZ202" s="182"/>
      <c r="CA202" s="182"/>
    </row>
    <row r="203" spans="1:79" s="172" customFormat="1">
      <c r="A203" s="242">
        <v>891780111</v>
      </c>
      <c r="B203" s="242" t="s">
        <v>55</v>
      </c>
      <c r="C203" s="172" t="s">
        <v>59</v>
      </c>
      <c r="D203" s="242" t="s">
        <v>61</v>
      </c>
      <c r="E203" s="197" t="s">
        <v>1824</v>
      </c>
      <c r="F203" s="171" t="s">
        <v>62</v>
      </c>
      <c r="G203" s="172" t="s">
        <v>62</v>
      </c>
      <c r="H203" s="185" t="s">
        <v>1281</v>
      </c>
      <c r="I203" s="186">
        <v>19048225</v>
      </c>
      <c r="J203" s="172">
        <v>0</v>
      </c>
      <c r="K203" s="174">
        <v>0</v>
      </c>
      <c r="L203" s="174">
        <v>0</v>
      </c>
      <c r="M203" s="175">
        <f t="shared" si="0"/>
        <v>19048225</v>
      </c>
      <c r="N203" s="187">
        <v>1087116192</v>
      </c>
      <c r="O203" s="188" t="s">
        <v>1825</v>
      </c>
      <c r="P203" s="188" t="s">
        <v>1283</v>
      </c>
      <c r="Q203" s="190">
        <v>44967</v>
      </c>
      <c r="R203" s="191">
        <v>44967</v>
      </c>
      <c r="S203" s="191">
        <v>45275</v>
      </c>
      <c r="T203" s="177"/>
      <c r="U203" s="179"/>
      <c r="V203" s="173"/>
      <c r="W203" s="186">
        <v>19048225</v>
      </c>
      <c r="X203" s="184">
        <v>0</v>
      </c>
      <c r="Y203" s="172">
        <v>12545859</v>
      </c>
      <c r="Z203" s="172" t="s">
        <v>1284</v>
      </c>
      <c r="AC203" s="177"/>
      <c r="AD203" s="192" t="s">
        <v>1826</v>
      </c>
      <c r="AE203" s="172" t="s">
        <v>1416</v>
      </c>
      <c r="AF203" s="172" t="s">
        <v>176</v>
      </c>
      <c r="AG203" s="182"/>
      <c r="AH203" s="182"/>
      <c r="AI203" s="182"/>
      <c r="AJ203" s="182"/>
      <c r="AK203" s="182"/>
      <c r="AL203" s="182"/>
      <c r="AM203" s="182"/>
      <c r="AN203" s="182"/>
      <c r="AO203" s="182"/>
      <c r="AP203" s="182"/>
      <c r="AQ203" s="182"/>
      <c r="AR203" s="182"/>
      <c r="AS203" s="182"/>
      <c r="AT203" s="182"/>
      <c r="AU203" s="182"/>
      <c r="AV203" s="182"/>
      <c r="AW203" s="182"/>
      <c r="AX203" s="182"/>
      <c r="AY203" s="182"/>
      <c r="AZ203" s="182"/>
      <c r="BA203" s="182"/>
      <c r="BB203" s="182"/>
      <c r="BC203" s="182"/>
      <c r="BD203" s="182"/>
      <c r="BE203" s="182"/>
      <c r="BF203" s="182"/>
      <c r="BG203" s="182"/>
      <c r="BH203" s="182"/>
      <c r="BI203" s="182"/>
      <c r="BJ203" s="182"/>
      <c r="BK203" s="182"/>
      <c r="BL203" s="182"/>
      <c r="BM203" s="182"/>
      <c r="BN203" s="182"/>
      <c r="BO203" s="182"/>
      <c r="BP203" s="182"/>
      <c r="BQ203" s="182"/>
      <c r="BR203" s="182"/>
      <c r="BS203" s="182"/>
      <c r="BT203" s="182"/>
      <c r="BU203" s="182"/>
      <c r="BV203" s="182"/>
      <c r="BW203" s="182"/>
      <c r="BX203" s="182"/>
      <c r="BY203" s="182"/>
      <c r="BZ203" s="182"/>
      <c r="CA203" s="182"/>
    </row>
    <row r="204" spans="1:79" s="172" customFormat="1">
      <c r="A204" s="242">
        <v>891780111</v>
      </c>
      <c r="B204" s="242" t="s">
        <v>55</v>
      </c>
      <c r="C204" s="172" t="s">
        <v>59</v>
      </c>
      <c r="D204" s="242" t="s">
        <v>61</v>
      </c>
      <c r="E204" s="185" t="s">
        <v>1827</v>
      </c>
      <c r="F204" s="171" t="s">
        <v>62</v>
      </c>
      <c r="G204" s="172" t="s">
        <v>62</v>
      </c>
      <c r="H204" s="185" t="s">
        <v>1281</v>
      </c>
      <c r="I204" s="186">
        <v>19048225</v>
      </c>
      <c r="J204" s="172">
        <v>0</v>
      </c>
      <c r="K204" s="174">
        <v>0</v>
      </c>
      <c r="L204" s="174">
        <v>0</v>
      </c>
      <c r="M204" s="175">
        <f t="shared" si="0"/>
        <v>19048225</v>
      </c>
      <c r="N204" s="187">
        <v>1111781674</v>
      </c>
      <c r="O204" s="188" t="s">
        <v>1828</v>
      </c>
      <c r="P204" s="188" t="s">
        <v>1283</v>
      </c>
      <c r="Q204" s="190">
        <v>44967</v>
      </c>
      <c r="R204" s="191">
        <v>44967</v>
      </c>
      <c r="S204" s="191">
        <v>45275</v>
      </c>
      <c r="T204" s="177"/>
      <c r="U204" s="179"/>
      <c r="V204" s="173"/>
      <c r="W204" s="186">
        <v>19048225</v>
      </c>
      <c r="X204" s="184">
        <v>0</v>
      </c>
      <c r="Y204" s="172">
        <v>12545859</v>
      </c>
      <c r="Z204" s="172" t="s">
        <v>1284</v>
      </c>
      <c r="AC204" s="177"/>
      <c r="AD204" s="192" t="s">
        <v>1829</v>
      </c>
      <c r="AE204" s="172" t="s">
        <v>1416</v>
      </c>
      <c r="AF204" s="172" t="s">
        <v>176</v>
      </c>
      <c r="AG204" s="182"/>
      <c r="AH204" s="182"/>
      <c r="AI204" s="182"/>
      <c r="AJ204" s="182"/>
      <c r="AK204" s="182"/>
      <c r="AL204" s="182"/>
      <c r="AM204" s="182"/>
      <c r="AN204" s="182"/>
      <c r="AO204" s="182"/>
      <c r="AP204" s="182"/>
      <c r="AQ204" s="182"/>
      <c r="AR204" s="182"/>
      <c r="AS204" s="182"/>
      <c r="AT204" s="182"/>
      <c r="AU204" s="182"/>
      <c r="AV204" s="182"/>
      <c r="AW204" s="182"/>
      <c r="AX204" s="182"/>
      <c r="AY204" s="182"/>
      <c r="AZ204" s="182"/>
      <c r="BA204" s="182"/>
      <c r="BB204" s="182"/>
      <c r="BC204" s="182"/>
      <c r="BD204" s="182"/>
      <c r="BE204" s="182"/>
      <c r="BF204" s="182"/>
      <c r="BG204" s="182"/>
      <c r="BH204" s="182"/>
      <c r="BI204" s="182"/>
      <c r="BJ204" s="182"/>
      <c r="BK204" s="182"/>
      <c r="BL204" s="182"/>
      <c r="BM204" s="182"/>
      <c r="BN204" s="182"/>
      <c r="BO204" s="182"/>
      <c r="BP204" s="182"/>
      <c r="BQ204" s="182"/>
      <c r="BR204" s="182"/>
      <c r="BS204" s="182"/>
      <c r="BT204" s="182"/>
      <c r="BU204" s="182"/>
      <c r="BV204" s="182"/>
      <c r="BW204" s="182"/>
      <c r="BX204" s="182"/>
      <c r="BY204" s="182"/>
      <c r="BZ204" s="182"/>
      <c r="CA204" s="182"/>
    </row>
    <row r="205" spans="1:79" s="172" customFormat="1">
      <c r="A205" s="242">
        <v>891780111</v>
      </c>
      <c r="B205" s="242" t="s">
        <v>55</v>
      </c>
      <c r="C205" s="172" t="s">
        <v>59</v>
      </c>
      <c r="D205" s="242" t="s">
        <v>61</v>
      </c>
      <c r="E205" s="197" t="s">
        <v>1830</v>
      </c>
      <c r="F205" s="171" t="s">
        <v>62</v>
      </c>
      <c r="G205" s="172" t="s">
        <v>62</v>
      </c>
      <c r="H205" s="185" t="s">
        <v>1281</v>
      </c>
      <c r="I205" s="186">
        <v>27280225</v>
      </c>
      <c r="J205" s="172">
        <v>0</v>
      </c>
      <c r="K205" s="174">
        <v>0</v>
      </c>
      <c r="L205" s="174">
        <v>0</v>
      </c>
      <c r="M205" s="175">
        <f t="shared" si="0"/>
        <v>27280225</v>
      </c>
      <c r="N205" s="187">
        <v>1028182964</v>
      </c>
      <c r="O205" s="188" t="s">
        <v>1831</v>
      </c>
      <c r="P205" s="188" t="s">
        <v>1383</v>
      </c>
      <c r="Q205" s="190">
        <v>44967</v>
      </c>
      <c r="R205" s="191">
        <v>44967</v>
      </c>
      <c r="S205" s="191">
        <v>45275</v>
      </c>
      <c r="T205" s="177"/>
      <c r="U205" s="179"/>
      <c r="V205" s="173"/>
      <c r="W205" s="186">
        <v>27280225</v>
      </c>
      <c r="X205" s="184">
        <v>0</v>
      </c>
      <c r="Y205" s="172">
        <v>12545859</v>
      </c>
      <c r="Z205" s="172" t="s">
        <v>1284</v>
      </c>
      <c r="AC205" s="177"/>
      <c r="AD205" s="192" t="s">
        <v>1832</v>
      </c>
      <c r="AE205" s="172" t="s">
        <v>1416</v>
      </c>
      <c r="AF205" s="172" t="s">
        <v>176</v>
      </c>
      <c r="AG205" s="182"/>
      <c r="AH205" s="182"/>
      <c r="AI205" s="182"/>
      <c r="AJ205" s="182"/>
      <c r="AK205" s="182"/>
      <c r="AL205" s="182"/>
      <c r="AM205" s="182"/>
      <c r="AN205" s="182"/>
      <c r="AO205" s="182"/>
      <c r="AP205" s="182"/>
      <c r="AQ205" s="182"/>
      <c r="AR205" s="182"/>
      <c r="AS205" s="182"/>
      <c r="AT205" s="182"/>
      <c r="AU205" s="182"/>
      <c r="AV205" s="182"/>
      <c r="AW205" s="182"/>
      <c r="AX205" s="182"/>
      <c r="AY205" s="182"/>
      <c r="AZ205" s="182"/>
      <c r="BA205" s="182"/>
      <c r="BB205" s="182"/>
      <c r="BC205" s="182"/>
      <c r="BD205" s="182"/>
      <c r="BE205" s="182"/>
      <c r="BF205" s="182"/>
      <c r="BG205" s="182"/>
      <c r="BH205" s="182"/>
      <c r="BI205" s="182"/>
      <c r="BJ205" s="182"/>
      <c r="BK205" s="182"/>
      <c r="BL205" s="182"/>
      <c r="BM205" s="182"/>
      <c r="BN205" s="182"/>
      <c r="BO205" s="182"/>
      <c r="BP205" s="182"/>
      <c r="BQ205" s="182"/>
      <c r="BR205" s="182"/>
      <c r="BS205" s="182"/>
      <c r="BT205" s="182"/>
      <c r="BU205" s="182"/>
      <c r="BV205" s="182"/>
      <c r="BW205" s="182"/>
      <c r="BX205" s="182"/>
      <c r="BY205" s="182"/>
      <c r="BZ205" s="182"/>
      <c r="CA205" s="182"/>
    </row>
    <row r="206" spans="1:79" s="172" customFormat="1">
      <c r="A206" s="242">
        <v>891780111</v>
      </c>
      <c r="B206" s="242" t="s">
        <v>55</v>
      </c>
      <c r="C206" s="172" t="s">
        <v>59</v>
      </c>
      <c r="D206" s="242" t="s">
        <v>61</v>
      </c>
      <c r="E206" s="185" t="s">
        <v>1833</v>
      </c>
      <c r="F206" s="171" t="s">
        <v>62</v>
      </c>
      <c r="G206" s="172" t="s">
        <v>62</v>
      </c>
      <c r="H206" s="185" t="s">
        <v>1281</v>
      </c>
      <c r="I206" s="186">
        <v>19236820</v>
      </c>
      <c r="J206" s="172">
        <v>0</v>
      </c>
      <c r="K206" s="174">
        <v>0</v>
      </c>
      <c r="L206" s="174">
        <v>0</v>
      </c>
      <c r="M206" s="175">
        <f t="shared" si="0"/>
        <v>19236820</v>
      </c>
      <c r="N206" s="187">
        <v>34678739</v>
      </c>
      <c r="O206" s="188" t="s">
        <v>1834</v>
      </c>
      <c r="P206" s="188" t="s">
        <v>1283</v>
      </c>
      <c r="Q206" s="190">
        <v>44967</v>
      </c>
      <c r="R206" s="191">
        <v>44967</v>
      </c>
      <c r="S206" s="191">
        <v>45275</v>
      </c>
      <c r="T206" s="177"/>
      <c r="U206" s="179"/>
      <c r="V206" s="173"/>
      <c r="W206" s="186">
        <v>19236820</v>
      </c>
      <c r="X206" s="184">
        <v>0</v>
      </c>
      <c r="Y206" s="172">
        <v>12545859</v>
      </c>
      <c r="Z206" s="172" t="s">
        <v>1284</v>
      </c>
      <c r="AC206" s="177"/>
      <c r="AD206" s="192" t="s">
        <v>1835</v>
      </c>
      <c r="AE206" s="172" t="s">
        <v>1416</v>
      </c>
      <c r="AF206" s="172" t="s">
        <v>176</v>
      </c>
      <c r="AG206" s="182"/>
      <c r="AH206" s="182"/>
      <c r="AI206" s="182"/>
      <c r="AJ206" s="182"/>
      <c r="AK206" s="182"/>
      <c r="AL206" s="182"/>
      <c r="AM206" s="182"/>
      <c r="AN206" s="182"/>
      <c r="AO206" s="182"/>
      <c r="AP206" s="182"/>
      <c r="AQ206" s="182"/>
      <c r="AR206" s="182"/>
      <c r="AS206" s="182"/>
      <c r="AT206" s="182"/>
      <c r="AU206" s="182"/>
      <c r="AV206" s="182"/>
      <c r="AW206" s="182"/>
      <c r="AX206" s="182"/>
      <c r="AY206" s="182"/>
      <c r="AZ206" s="182"/>
      <c r="BA206" s="182"/>
      <c r="BB206" s="182"/>
      <c r="BC206" s="182"/>
      <c r="BD206" s="182"/>
      <c r="BE206" s="182"/>
      <c r="BF206" s="182"/>
      <c r="BG206" s="182"/>
      <c r="BH206" s="182"/>
      <c r="BI206" s="182"/>
      <c r="BJ206" s="182"/>
      <c r="BK206" s="182"/>
      <c r="BL206" s="182"/>
      <c r="BM206" s="182"/>
      <c r="BN206" s="182"/>
      <c r="BO206" s="182"/>
      <c r="BP206" s="182"/>
      <c r="BQ206" s="182"/>
      <c r="BR206" s="182"/>
      <c r="BS206" s="182"/>
      <c r="BT206" s="182"/>
      <c r="BU206" s="182"/>
      <c r="BV206" s="182"/>
      <c r="BW206" s="182"/>
      <c r="BX206" s="182"/>
      <c r="BY206" s="182"/>
      <c r="BZ206" s="182"/>
      <c r="CA206" s="182"/>
    </row>
    <row r="207" spans="1:79" s="172" customFormat="1">
      <c r="A207" s="242">
        <v>891780111</v>
      </c>
      <c r="B207" s="242" t="s">
        <v>55</v>
      </c>
      <c r="C207" s="172" t="s">
        <v>59</v>
      </c>
      <c r="D207" s="242" t="s">
        <v>61</v>
      </c>
      <c r="E207" s="197" t="s">
        <v>1836</v>
      </c>
      <c r="F207" s="171" t="s">
        <v>62</v>
      </c>
      <c r="G207" s="172" t="s">
        <v>62</v>
      </c>
      <c r="H207" s="185" t="s">
        <v>1281</v>
      </c>
      <c r="I207" s="186">
        <v>19425415</v>
      </c>
      <c r="J207" s="172">
        <v>0</v>
      </c>
      <c r="K207" s="174">
        <v>0</v>
      </c>
      <c r="L207" s="174">
        <v>0</v>
      </c>
      <c r="M207" s="175">
        <f t="shared" si="0"/>
        <v>19425415</v>
      </c>
      <c r="N207" s="187">
        <v>16496548</v>
      </c>
      <c r="O207" s="188" t="s">
        <v>1837</v>
      </c>
      <c r="P207" s="188" t="s">
        <v>1301</v>
      </c>
      <c r="Q207" s="190">
        <v>44967</v>
      </c>
      <c r="R207" s="191">
        <v>44967</v>
      </c>
      <c r="S207" s="191">
        <v>45275</v>
      </c>
      <c r="T207" s="177"/>
      <c r="U207" s="179"/>
      <c r="V207" s="173"/>
      <c r="W207" s="186">
        <v>19425415</v>
      </c>
      <c r="X207" s="184">
        <v>0</v>
      </c>
      <c r="Y207" s="172">
        <v>12545859</v>
      </c>
      <c r="Z207" s="172" t="s">
        <v>1284</v>
      </c>
      <c r="AC207" s="177"/>
      <c r="AD207" s="192" t="s">
        <v>1835</v>
      </c>
      <c r="AE207" s="172" t="s">
        <v>1416</v>
      </c>
      <c r="AF207" s="172" t="s">
        <v>176</v>
      </c>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row>
    <row r="208" spans="1:79" s="172" customFormat="1">
      <c r="A208" s="242">
        <v>891780111</v>
      </c>
      <c r="B208" s="242" t="s">
        <v>55</v>
      </c>
      <c r="C208" s="172" t="s">
        <v>59</v>
      </c>
      <c r="D208" s="242" t="s">
        <v>61</v>
      </c>
      <c r="E208" s="185" t="s">
        <v>1838</v>
      </c>
      <c r="F208" s="171" t="s">
        <v>62</v>
      </c>
      <c r="G208" s="172" t="s">
        <v>62</v>
      </c>
      <c r="H208" s="185" t="s">
        <v>1347</v>
      </c>
      <c r="I208" s="186">
        <v>53762824</v>
      </c>
      <c r="J208" s="172">
        <v>0</v>
      </c>
      <c r="K208" s="174">
        <v>0</v>
      </c>
      <c r="L208" s="174">
        <v>0</v>
      </c>
      <c r="M208" s="175">
        <f t="shared" si="0"/>
        <v>53762824</v>
      </c>
      <c r="N208" s="187">
        <v>1111769345</v>
      </c>
      <c r="O208" s="188" t="s">
        <v>1839</v>
      </c>
      <c r="P208" s="188" t="s">
        <v>1840</v>
      </c>
      <c r="Q208" s="190">
        <v>44967</v>
      </c>
      <c r="R208" s="191">
        <v>44967</v>
      </c>
      <c r="S208" s="191">
        <v>45275</v>
      </c>
      <c r="T208" s="177"/>
      <c r="U208" s="179"/>
      <c r="V208" s="173"/>
      <c r="W208" s="186">
        <v>53762824</v>
      </c>
      <c r="X208" s="184">
        <v>0</v>
      </c>
      <c r="Y208" s="172">
        <v>12545859</v>
      </c>
      <c r="Z208" s="172" t="s">
        <v>1284</v>
      </c>
      <c r="AC208" s="177"/>
      <c r="AD208" s="192" t="s">
        <v>1841</v>
      </c>
      <c r="AE208" s="172" t="s">
        <v>1416</v>
      </c>
      <c r="AF208" s="172" t="s">
        <v>176</v>
      </c>
      <c r="AG208" s="182"/>
      <c r="AH208" s="182"/>
      <c r="AI208" s="182"/>
      <c r="AJ208" s="182"/>
      <c r="AK208" s="182"/>
      <c r="AL208" s="182"/>
      <c r="AM208" s="182"/>
      <c r="AN208" s="182"/>
      <c r="AO208" s="182"/>
      <c r="AP208" s="182"/>
      <c r="AQ208" s="182"/>
      <c r="AR208" s="182"/>
      <c r="AS208" s="182"/>
      <c r="AT208" s="182"/>
      <c r="AU208" s="182"/>
      <c r="AV208" s="182"/>
      <c r="AW208" s="182"/>
      <c r="AX208" s="182"/>
      <c r="AY208" s="182"/>
      <c r="AZ208" s="182"/>
      <c r="BA208" s="182"/>
      <c r="BB208" s="182"/>
      <c r="BC208" s="182"/>
      <c r="BD208" s="182"/>
      <c r="BE208" s="182"/>
      <c r="BF208" s="182"/>
      <c r="BG208" s="182"/>
      <c r="BH208" s="182"/>
      <c r="BI208" s="182"/>
      <c r="BJ208" s="182"/>
      <c r="BK208" s="182"/>
      <c r="BL208" s="182"/>
      <c r="BM208" s="182"/>
      <c r="BN208" s="182"/>
      <c r="BO208" s="182"/>
      <c r="BP208" s="182"/>
      <c r="BQ208" s="182"/>
      <c r="BR208" s="182"/>
      <c r="BS208" s="182"/>
      <c r="BT208" s="182"/>
      <c r="BU208" s="182"/>
      <c r="BV208" s="182"/>
      <c r="BW208" s="182"/>
      <c r="BX208" s="182"/>
      <c r="BY208" s="182"/>
      <c r="BZ208" s="182"/>
      <c r="CA208" s="182"/>
    </row>
    <row r="209" spans="1:79" s="172" customFormat="1">
      <c r="A209" s="242">
        <v>891780111</v>
      </c>
      <c r="B209" s="242" t="s">
        <v>55</v>
      </c>
      <c r="C209" s="172" t="s">
        <v>59</v>
      </c>
      <c r="D209" s="242" t="s">
        <v>61</v>
      </c>
      <c r="E209" s="197" t="s">
        <v>1842</v>
      </c>
      <c r="F209" s="171" t="s">
        <v>62</v>
      </c>
      <c r="G209" s="172" t="s">
        <v>62</v>
      </c>
      <c r="H209" s="185" t="s">
        <v>1281</v>
      </c>
      <c r="I209" s="186">
        <v>19425415</v>
      </c>
      <c r="J209" s="172">
        <v>0</v>
      </c>
      <c r="K209" s="174">
        <v>0</v>
      </c>
      <c r="L209" s="174">
        <v>0</v>
      </c>
      <c r="M209" s="175">
        <f t="shared" si="0"/>
        <v>19425415</v>
      </c>
      <c r="N209" s="187">
        <v>1089802320</v>
      </c>
      <c r="O209" s="188" t="s">
        <v>1843</v>
      </c>
      <c r="P209" s="188" t="s">
        <v>1301</v>
      </c>
      <c r="Q209" s="190">
        <v>44967</v>
      </c>
      <c r="R209" s="191">
        <v>44967</v>
      </c>
      <c r="S209" s="191">
        <v>45275</v>
      </c>
      <c r="T209" s="177"/>
      <c r="U209" s="179"/>
      <c r="V209" s="173"/>
      <c r="W209" s="186">
        <v>19425415</v>
      </c>
      <c r="X209" s="184">
        <v>0</v>
      </c>
      <c r="Y209" s="172">
        <v>12545859</v>
      </c>
      <c r="Z209" s="172" t="s">
        <v>1284</v>
      </c>
      <c r="AC209" s="177"/>
      <c r="AD209" s="192" t="s">
        <v>1844</v>
      </c>
      <c r="AE209" s="172" t="s">
        <v>1416</v>
      </c>
      <c r="AF209" s="172" t="s">
        <v>176</v>
      </c>
      <c r="AG209" s="182"/>
      <c r="AH209" s="182"/>
      <c r="AI209" s="182"/>
      <c r="AJ209" s="182"/>
      <c r="AK209" s="182"/>
      <c r="AL209" s="182"/>
      <c r="AM209" s="182"/>
      <c r="AN209" s="182"/>
      <c r="AO209" s="182"/>
      <c r="AP209" s="182"/>
      <c r="AQ209" s="182"/>
      <c r="AR209" s="182"/>
      <c r="AS209" s="182"/>
      <c r="AT209" s="182"/>
      <c r="AU209" s="182"/>
      <c r="AV209" s="182"/>
      <c r="AW209" s="182"/>
      <c r="AX209" s="182"/>
      <c r="AY209" s="182"/>
      <c r="AZ209" s="182"/>
      <c r="BA209" s="182"/>
      <c r="BB209" s="182"/>
      <c r="BC209" s="182"/>
      <c r="BD209" s="182"/>
      <c r="BE209" s="182"/>
      <c r="BF209" s="182"/>
      <c r="BG209" s="182"/>
      <c r="BH209" s="182"/>
      <c r="BI209" s="182"/>
      <c r="BJ209" s="182"/>
      <c r="BK209" s="182"/>
      <c r="BL209" s="182"/>
      <c r="BM209" s="182"/>
      <c r="BN209" s="182"/>
      <c r="BO209" s="182"/>
      <c r="BP209" s="182"/>
      <c r="BQ209" s="182"/>
      <c r="BR209" s="182"/>
      <c r="BS209" s="182"/>
      <c r="BT209" s="182"/>
      <c r="BU209" s="182"/>
      <c r="BV209" s="182"/>
      <c r="BW209" s="182"/>
      <c r="BX209" s="182"/>
      <c r="BY209" s="182"/>
      <c r="BZ209" s="182"/>
      <c r="CA209" s="182"/>
    </row>
    <row r="210" spans="1:79" s="172" customFormat="1">
      <c r="A210" s="242">
        <v>891780111</v>
      </c>
      <c r="B210" s="242" t="s">
        <v>55</v>
      </c>
      <c r="C210" s="172" t="s">
        <v>59</v>
      </c>
      <c r="D210" s="242" t="s">
        <v>61</v>
      </c>
      <c r="E210" s="185" t="s">
        <v>1845</v>
      </c>
      <c r="F210" s="171" t="s">
        <v>62</v>
      </c>
      <c r="G210" s="172" t="s">
        <v>62</v>
      </c>
      <c r="H210" s="185" t="s">
        <v>1281</v>
      </c>
      <c r="I210" s="186">
        <v>19425415</v>
      </c>
      <c r="J210" s="172">
        <v>0</v>
      </c>
      <c r="K210" s="174">
        <v>0</v>
      </c>
      <c r="L210" s="174">
        <v>0</v>
      </c>
      <c r="M210" s="175">
        <f t="shared" si="0"/>
        <v>19425415</v>
      </c>
      <c r="N210" s="187">
        <v>87945062</v>
      </c>
      <c r="O210" s="188" t="s">
        <v>1846</v>
      </c>
      <c r="P210" s="188" t="s">
        <v>1301</v>
      </c>
      <c r="Q210" s="190">
        <v>44967</v>
      </c>
      <c r="R210" s="191">
        <v>44967</v>
      </c>
      <c r="S210" s="191">
        <v>45275</v>
      </c>
      <c r="T210" s="177"/>
      <c r="U210" s="179"/>
      <c r="V210" s="173"/>
      <c r="W210" s="186">
        <v>19425415</v>
      </c>
      <c r="X210" s="184">
        <v>0</v>
      </c>
      <c r="Y210" s="172">
        <v>12545859</v>
      </c>
      <c r="Z210" s="172" t="s">
        <v>1284</v>
      </c>
      <c r="AC210" s="177"/>
      <c r="AD210" s="192" t="s">
        <v>1847</v>
      </c>
      <c r="AE210" s="172" t="s">
        <v>1416</v>
      </c>
      <c r="AF210" s="172" t="s">
        <v>176</v>
      </c>
      <c r="AG210" s="182"/>
      <c r="AH210" s="182"/>
      <c r="AI210" s="182"/>
      <c r="AJ210" s="182"/>
      <c r="AK210" s="182"/>
      <c r="AL210" s="182"/>
      <c r="AM210" s="182"/>
      <c r="AN210" s="182"/>
      <c r="AO210" s="182"/>
      <c r="AP210" s="182"/>
      <c r="AQ210" s="182"/>
      <c r="AR210" s="182"/>
      <c r="AS210" s="182"/>
      <c r="AT210" s="182"/>
      <c r="AU210" s="182"/>
      <c r="AV210" s="182"/>
      <c r="AW210" s="182"/>
      <c r="AX210" s="182"/>
      <c r="AY210" s="182"/>
      <c r="AZ210" s="182"/>
      <c r="BA210" s="182"/>
      <c r="BB210" s="182"/>
      <c r="BC210" s="182"/>
      <c r="BD210" s="182"/>
      <c r="BE210" s="182"/>
      <c r="BF210" s="182"/>
      <c r="BG210" s="182"/>
      <c r="BH210" s="182"/>
      <c r="BI210" s="182"/>
      <c r="BJ210" s="182"/>
      <c r="BK210" s="182"/>
      <c r="BL210" s="182"/>
      <c r="BM210" s="182"/>
      <c r="BN210" s="182"/>
      <c r="BO210" s="182"/>
      <c r="BP210" s="182"/>
      <c r="BQ210" s="182"/>
      <c r="BR210" s="182"/>
      <c r="BS210" s="182"/>
      <c r="BT210" s="182"/>
      <c r="BU210" s="182"/>
      <c r="BV210" s="182"/>
      <c r="BW210" s="182"/>
      <c r="BX210" s="182"/>
      <c r="BY210" s="182"/>
      <c r="BZ210" s="182"/>
      <c r="CA210" s="182"/>
    </row>
    <row r="211" spans="1:79" s="172" customFormat="1">
      <c r="A211" s="242">
        <v>891780111</v>
      </c>
      <c r="B211" s="242" t="s">
        <v>55</v>
      </c>
      <c r="C211" s="172" t="s">
        <v>59</v>
      </c>
      <c r="D211" s="242" t="s">
        <v>61</v>
      </c>
      <c r="E211" s="185" t="s">
        <v>1848</v>
      </c>
      <c r="F211" s="171" t="s">
        <v>62</v>
      </c>
      <c r="G211" s="172" t="s">
        <v>62</v>
      </c>
      <c r="H211" s="185" t="s">
        <v>1281</v>
      </c>
      <c r="I211" s="186">
        <v>15725336</v>
      </c>
      <c r="J211" s="172">
        <v>0</v>
      </c>
      <c r="K211" s="174">
        <v>0</v>
      </c>
      <c r="L211" s="174">
        <v>0</v>
      </c>
      <c r="M211" s="175">
        <f t="shared" si="0"/>
        <v>15725336</v>
      </c>
      <c r="N211" s="187">
        <v>1005190463</v>
      </c>
      <c r="O211" s="188" t="s">
        <v>1849</v>
      </c>
      <c r="P211" s="185" t="s">
        <v>1658</v>
      </c>
      <c r="Q211" s="190">
        <v>44967</v>
      </c>
      <c r="R211" s="191">
        <v>44967</v>
      </c>
      <c r="S211" s="191">
        <v>45214</v>
      </c>
      <c r="T211" s="177"/>
      <c r="U211" s="179"/>
      <c r="V211" s="173"/>
      <c r="W211" s="186">
        <v>15725336</v>
      </c>
      <c r="X211" s="184">
        <v>0</v>
      </c>
      <c r="Y211" s="172">
        <v>12545859</v>
      </c>
      <c r="Z211" s="172" t="s">
        <v>1284</v>
      </c>
      <c r="AC211" s="177"/>
      <c r="AD211" s="192" t="s">
        <v>1850</v>
      </c>
      <c r="AE211" s="172" t="s">
        <v>1416</v>
      </c>
      <c r="AF211" s="172" t="s">
        <v>176</v>
      </c>
      <c r="AG211" s="182"/>
      <c r="AH211" s="182"/>
      <c r="AI211" s="182"/>
      <c r="AJ211" s="182"/>
      <c r="AK211" s="182"/>
      <c r="AL211" s="182"/>
      <c r="AM211" s="182"/>
      <c r="AN211" s="182"/>
      <c r="AO211" s="182"/>
      <c r="AP211" s="182"/>
      <c r="AQ211" s="182"/>
      <c r="AR211" s="182"/>
      <c r="AS211" s="182"/>
      <c r="AT211" s="182"/>
      <c r="AU211" s="182"/>
      <c r="AV211" s="182"/>
      <c r="AW211" s="182"/>
      <c r="AX211" s="182"/>
      <c r="AY211" s="182"/>
      <c r="AZ211" s="182"/>
      <c r="BA211" s="182"/>
      <c r="BB211" s="182"/>
      <c r="BC211" s="182"/>
      <c r="BD211" s="182"/>
      <c r="BE211" s="182"/>
      <c r="BF211" s="182"/>
      <c r="BG211" s="182"/>
      <c r="BH211" s="182"/>
      <c r="BI211" s="182"/>
      <c r="BJ211" s="182"/>
      <c r="BK211" s="182"/>
      <c r="BL211" s="182"/>
      <c r="BM211" s="182"/>
      <c r="BN211" s="182"/>
      <c r="BO211" s="182"/>
      <c r="BP211" s="182"/>
      <c r="BQ211" s="182"/>
      <c r="BR211" s="182"/>
      <c r="BS211" s="182"/>
      <c r="BT211" s="182"/>
      <c r="BU211" s="182"/>
      <c r="BV211" s="182"/>
      <c r="BW211" s="182"/>
      <c r="BX211" s="182"/>
      <c r="BY211" s="182"/>
      <c r="BZ211" s="182"/>
      <c r="CA211" s="182"/>
    </row>
    <row r="212" spans="1:79" s="172" customFormat="1">
      <c r="A212" s="242">
        <v>891780111</v>
      </c>
      <c r="B212" s="242" t="s">
        <v>55</v>
      </c>
      <c r="C212" s="172" t="s">
        <v>59</v>
      </c>
      <c r="D212" s="242" t="s">
        <v>61</v>
      </c>
      <c r="E212" s="197" t="s">
        <v>1851</v>
      </c>
      <c r="F212" s="171" t="s">
        <v>62</v>
      </c>
      <c r="G212" s="172" t="s">
        <v>62</v>
      </c>
      <c r="H212" s="185" t="s">
        <v>1281</v>
      </c>
      <c r="I212" s="186">
        <v>15725336</v>
      </c>
      <c r="J212" s="172">
        <v>0</v>
      </c>
      <c r="K212" s="174">
        <v>0</v>
      </c>
      <c r="L212" s="174">
        <v>0</v>
      </c>
      <c r="M212" s="175">
        <f t="shared" si="0"/>
        <v>15725336</v>
      </c>
      <c r="N212" s="187">
        <v>1086550039</v>
      </c>
      <c r="O212" s="188" t="s">
        <v>1852</v>
      </c>
      <c r="P212" s="188" t="s">
        <v>1658</v>
      </c>
      <c r="Q212" s="190">
        <v>44967</v>
      </c>
      <c r="R212" s="191">
        <v>44967</v>
      </c>
      <c r="S212" s="191">
        <v>45214</v>
      </c>
      <c r="T212" s="177"/>
      <c r="U212" s="179"/>
      <c r="V212" s="173"/>
      <c r="W212" s="186">
        <v>15725336</v>
      </c>
      <c r="X212" s="184">
        <v>0</v>
      </c>
      <c r="Y212" s="172">
        <v>12545859</v>
      </c>
      <c r="Z212" s="172" t="s">
        <v>1284</v>
      </c>
      <c r="AC212" s="177"/>
      <c r="AD212" s="192" t="s">
        <v>1853</v>
      </c>
      <c r="AE212" s="172" t="s">
        <v>1416</v>
      </c>
      <c r="AF212" s="172" t="s">
        <v>176</v>
      </c>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2"/>
      <c r="BH212" s="182"/>
      <c r="BI212" s="182"/>
      <c r="BJ212" s="182"/>
      <c r="BK212" s="182"/>
      <c r="BL212" s="182"/>
      <c r="BM212" s="182"/>
      <c r="BN212" s="182"/>
      <c r="BO212" s="182"/>
      <c r="BP212" s="182"/>
      <c r="BQ212" s="182"/>
      <c r="BR212" s="182"/>
      <c r="BS212" s="182"/>
      <c r="BT212" s="182"/>
      <c r="BU212" s="182"/>
      <c r="BV212" s="182"/>
      <c r="BW212" s="182"/>
      <c r="BX212" s="182"/>
      <c r="BY212" s="182"/>
      <c r="BZ212" s="182"/>
      <c r="CA212" s="182"/>
    </row>
    <row r="213" spans="1:79" s="172" customFormat="1">
      <c r="A213" s="242">
        <v>891780111</v>
      </c>
      <c r="B213" s="242" t="s">
        <v>55</v>
      </c>
      <c r="C213" s="172" t="s">
        <v>59</v>
      </c>
      <c r="D213" s="242" t="s">
        <v>61</v>
      </c>
      <c r="E213" s="185" t="s">
        <v>1854</v>
      </c>
      <c r="F213" s="171" t="s">
        <v>62</v>
      </c>
      <c r="G213" s="172" t="s">
        <v>62</v>
      </c>
      <c r="H213" s="185" t="s">
        <v>1347</v>
      </c>
      <c r="I213" s="186">
        <v>15725336</v>
      </c>
      <c r="J213" s="172">
        <v>0</v>
      </c>
      <c r="K213" s="174">
        <v>0</v>
      </c>
      <c r="L213" s="174">
        <v>0</v>
      </c>
      <c r="M213" s="175">
        <f t="shared" si="0"/>
        <v>15725336</v>
      </c>
      <c r="N213" s="187">
        <v>78757699</v>
      </c>
      <c r="O213" s="188" t="s">
        <v>1855</v>
      </c>
      <c r="P213" s="188" t="s">
        <v>1658</v>
      </c>
      <c r="Q213" s="190">
        <v>44967</v>
      </c>
      <c r="R213" s="191">
        <v>44967</v>
      </c>
      <c r="S213" s="191">
        <v>45214</v>
      </c>
      <c r="T213" s="177"/>
      <c r="U213" s="179"/>
      <c r="V213" s="173"/>
      <c r="W213" s="186">
        <v>15725336</v>
      </c>
      <c r="X213" s="184">
        <v>0</v>
      </c>
      <c r="Y213" s="172">
        <v>12545859</v>
      </c>
      <c r="Z213" s="172" t="s">
        <v>1284</v>
      </c>
      <c r="AC213" s="177"/>
      <c r="AD213" s="192" t="s">
        <v>1856</v>
      </c>
      <c r="AE213" s="172" t="s">
        <v>1416</v>
      </c>
      <c r="AF213" s="172" t="s">
        <v>176</v>
      </c>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c r="BK213" s="182"/>
      <c r="BL213" s="182"/>
      <c r="BM213" s="182"/>
      <c r="BN213" s="182"/>
      <c r="BO213" s="182"/>
      <c r="BP213" s="182"/>
      <c r="BQ213" s="182"/>
      <c r="BR213" s="182"/>
      <c r="BS213" s="182"/>
      <c r="BT213" s="182"/>
      <c r="BU213" s="182"/>
      <c r="BV213" s="182"/>
      <c r="BW213" s="182"/>
      <c r="BX213" s="182"/>
      <c r="BY213" s="182"/>
      <c r="BZ213" s="182"/>
      <c r="CA213" s="182"/>
    </row>
    <row r="214" spans="1:79" s="172" customFormat="1">
      <c r="A214" s="242">
        <v>891780111</v>
      </c>
      <c r="B214" s="242" t="s">
        <v>55</v>
      </c>
      <c r="C214" s="172" t="s">
        <v>59</v>
      </c>
      <c r="D214" s="242" t="s">
        <v>61</v>
      </c>
      <c r="E214" s="185" t="s">
        <v>1857</v>
      </c>
      <c r="F214" s="171" t="s">
        <v>62</v>
      </c>
      <c r="G214" s="172" t="s">
        <v>62</v>
      </c>
      <c r="H214" s="185" t="s">
        <v>1347</v>
      </c>
      <c r="I214" s="186">
        <v>15725336</v>
      </c>
      <c r="J214" s="172">
        <v>0</v>
      </c>
      <c r="K214" s="174">
        <v>0</v>
      </c>
      <c r="L214" s="174">
        <v>0</v>
      </c>
      <c r="M214" s="175">
        <f t="shared" si="0"/>
        <v>15725336</v>
      </c>
      <c r="N214" s="187">
        <v>1085170561</v>
      </c>
      <c r="O214" s="188" t="s">
        <v>1858</v>
      </c>
      <c r="P214" s="188" t="s">
        <v>1658</v>
      </c>
      <c r="Q214" s="190">
        <v>44967</v>
      </c>
      <c r="R214" s="191">
        <v>44967</v>
      </c>
      <c r="S214" s="191">
        <v>45214</v>
      </c>
      <c r="T214" s="177"/>
      <c r="U214" s="179"/>
      <c r="V214" s="173"/>
      <c r="W214" s="186">
        <v>15725336</v>
      </c>
      <c r="X214" s="184">
        <v>0</v>
      </c>
      <c r="Y214" s="172">
        <v>12545859</v>
      </c>
      <c r="Z214" s="172" t="s">
        <v>1284</v>
      </c>
      <c r="AC214" s="177"/>
      <c r="AD214" s="192" t="s">
        <v>1859</v>
      </c>
      <c r="AE214" s="172" t="s">
        <v>1416</v>
      </c>
      <c r="AF214" s="172" t="s">
        <v>176</v>
      </c>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c r="BK214" s="182"/>
      <c r="BL214" s="182"/>
      <c r="BM214" s="182"/>
      <c r="BN214" s="182"/>
      <c r="BO214" s="182"/>
      <c r="BP214" s="182"/>
      <c r="BQ214" s="182"/>
      <c r="BR214" s="182"/>
      <c r="BS214" s="182"/>
      <c r="BT214" s="182"/>
      <c r="BU214" s="182"/>
      <c r="BV214" s="182"/>
      <c r="BW214" s="182"/>
      <c r="BX214" s="182"/>
      <c r="BY214" s="182"/>
      <c r="BZ214" s="182"/>
      <c r="CA214" s="182"/>
    </row>
    <row r="215" spans="1:79" s="172" customFormat="1">
      <c r="A215" s="242">
        <v>891780111</v>
      </c>
      <c r="B215" s="242" t="s">
        <v>55</v>
      </c>
      <c r="C215" s="172" t="s">
        <v>59</v>
      </c>
      <c r="D215" s="242" t="s">
        <v>61</v>
      </c>
      <c r="E215" s="197" t="s">
        <v>1860</v>
      </c>
      <c r="F215" s="171" t="s">
        <v>62</v>
      </c>
      <c r="G215" s="172" t="s">
        <v>62</v>
      </c>
      <c r="H215" s="185" t="s">
        <v>1281</v>
      </c>
      <c r="I215" s="186">
        <v>23588009</v>
      </c>
      <c r="J215" s="172">
        <v>0</v>
      </c>
      <c r="K215" s="174">
        <v>0</v>
      </c>
      <c r="L215" s="174">
        <v>0</v>
      </c>
      <c r="M215" s="175">
        <f t="shared" si="0"/>
        <v>23588009</v>
      </c>
      <c r="N215" s="187">
        <v>80763650</v>
      </c>
      <c r="O215" s="188" t="s">
        <v>1861</v>
      </c>
      <c r="P215" s="188" t="s">
        <v>1862</v>
      </c>
      <c r="Q215" s="190">
        <v>44967</v>
      </c>
      <c r="R215" s="191">
        <v>44967</v>
      </c>
      <c r="S215" s="191">
        <v>45214</v>
      </c>
      <c r="T215" s="177"/>
      <c r="U215" s="179"/>
      <c r="V215" s="173"/>
      <c r="W215" s="186">
        <v>23588009</v>
      </c>
      <c r="X215" s="184">
        <v>0</v>
      </c>
      <c r="Y215" s="172">
        <v>12545859</v>
      </c>
      <c r="Z215" s="172" t="s">
        <v>1284</v>
      </c>
      <c r="AC215" s="177"/>
      <c r="AD215" s="192" t="s">
        <v>1863</v>
      </c>
      <c r="AE215" s="172" t="s">
        <v>1416</v>
      </c>
      <c r="AF215" s="172" t="s">
        <v>176</v>
      </c>
      <c r="AG215" s="182"/>
      <c r="AH215" s="182"/>
      <c r="AI215" s="182"/>
      <c r="AJ215" s="182"/>
      <c r="AK215" s="182"/>
      <c r="AL215" s="182"/>
      <c r="AM215" s="182"/>
      <c r="AN215" s="182"/>
      <c r="AO215" s="182"/>
      <c r="AP215" s="182"/>
      <c r="AQ215" s="182"/>
      <c r="AR215" s="182"/>
      <c r="AS215" s="182"/>
      <c r="AT215" s="182"/>
      <c r="AU215" s="182"/>
      <c r="AV215" s="182"/>
      <c r="AW215" s="182"/>
      <c r="AX215" s="182"/>
      <c r="AY215" s="182"/>
      <c r="AZ215" s="182"/>
      <c r="BA215" s="182"/>
      <c r="BB215" s="182"/>
      <c r="BC215" s="182"/>
      <c r="BD215" s="182"/>
      <c r="BE215" s="182"/>
      <c r="BF215" s="182"/>
      <c r="BG215" s="182"/>
      <c r="BH215" s="182"/>
      <c r="BI215" s="182"/>
      <c r="BJ215" s="182"/>
      <c r="BK215" s="182"/>
      <c r="BL215" s="182"/>
      <c r="BM215" s="182"/>
      <c r="BN215" s="182"/>
      <c r="BO215" s="182"/>
      <c r="BP215" s="182"/>
      <c r="BQ215" s="182"/>
      <c r="BR215" s="182"/>
      <c r="BS215" s="182"/>
      <c r="BT215" s="182"/>
      <c r="BU215" s="182"/>
      <c r="BV215" s="182"/>
      <c r="BW215" s="182"/>
      <c r="BX215" s="182"/>
      <c r="BY215" s="182"/>
      <c r="BZ215" s="182"/>
      <c r="CA215" s="182"/>
    </row>
    <row r="216" spans="1:79" s="172" customFormat="1">
      <c r="A216" s="242">
        <v>891780111</v>
      </c>
      <c r="B216" s="242" t="s">
        <v>55</v>
      </c>
      <c r="C216" s="172" t="s">
        <v>59</v>
      </c>
      <c r="D216" s="242" t="s">
        <v>61</v>
      </c>
      <c r="E216" s="185" t="s">
        <v>1864</v>
      </c>
      <c r="F216" s="171" t="s">
        <v>62</v>
      </c>
      <c r="G216" s="172" t="s">
        <v>62</v>
      </c>
      <c r="H216" s="185" t="s">
        <v>1281</v>
      </c>
      <c r="I216" s="186">
        <v>15725336</v>
      </c>
      <c r="J216" s="172">
        <v>0</v>
      </c>
      <c r="K216" s="174">
        <v>0</v>
      </c>
      <c r="L216" s="174">
        <v>0</v>
      </c>
      <c r="M216" s="175">
        <f t="shared" si="0"/>
        <v>15725336</v>
      </c>
      <c r="N216" s="187">
        <v>98671471</v>
      </c>
      <c r="O216" s="188" t="s">
        <v>1865</v>
      </c>
      <c r="P216" s="188" t="s">
        <v>1658</v>
      </c>
      <c r="Q216" s="190">
        <v>44967</v>
      </c>
      <c r="R216" s="191">
        <v>44967</v>
      </c>
      <c r="S216" s="191">
        <v>45214</v>
      </c>
      <c r="T216" s="177"/>
      <c r="U216" s="179"/>
      <c r="V216" s="173"/>
      <c r="W216" s="186">
        <v>15725336</v>
      </c>
      <c r="X216" s="184">
        <v>0</v>
      </c>
      <c r="Y216" s="172">
        <v>12545859</v>
      </c>
      <c r="Z216" s="172" t="s">
        <v>1284</v>
      </c>
      <c r="AC216" s="177"/>
      <c r="AD216" s="192" t="s">
        <v>1866</v>
      </c>
      <c r="AE216" s="172" t="s">
        <v>1416</v>
      </c>
      <c r="AF216" s="172" t="s">
        <v>176</v>
      </c>
      <c r="AG216" s="182"/>
      <c r="AH216" s="182"/>
      <c r="AI216" s="182"/>
      <c r="AJ216" s="182"/>
      <c r="AK216" s="182"/>
      <c r="AL216" s="182"/>
      <c r="AM216" s="182"/>
      <c r="AN216" s="182"/>
      <c r="AO216" s="182"/>
      <c r="AP216" s="182"/>
      <c r="AQ216" s="182"/>
      <c r="AR216" s="182"/>
      <c r="AS216" s="182"/>
      <c r="AT216" s="182"/>
      <c r="AU216" s="182"/>
      <c r="AV216" s="182"/>
      <c r="AW216" s="182"/>
      <c r="AX216" s="182"/>
      <c r="AY216" s="182"/>
      <c r="AZ216" s="182"/>
      <c r="BA216" s="182"/>
      <c r="BB216" s="182"/>
      <c r="BC216" s="182"/>
      <c r="BD216" s="182"/>
      <c r="BE216" s="182"/>
      <c r="BF216" s="182"/>
      <c r="BG216" s="182"/>
      <c r="BH216" s="182"/>
      <c r="BI216" s="182"/>
      <c r="BJ216" s="182"/>
      <c r="BK216" s="182"/>
      <c r="BL216" s="182"/>
      <c r="BM216" s="182"/>
      <c r="BN216" s="182"/>
      <c r="BO216" s="182"/>
      <c r="BP216" s="182"/>
      <c r="BQ216" s="182"/>
      <c r="BR216" s="182"/>
      <c r="BS216" s="182"/>
      <c r="BT216" s="182"/>
      <c r="BU216" s="182"/>
      <c r="BV216" s="182"/>
      <c r="BW216" s="182"/>
      <c r="BX216" s="182"/>
      <c r="BY216" s="182"/>
      <c r="BZ216" s="182"/>
      <c r="CA216" s="182"/>
    </row>
    <row r="217" spans="1:79" s="172" customFormat="1">
      <c r="A217" s="242">
        <v>891780111</v>
      </c>
      <c r="B217" s="242" t="s">
        <v>55</v>
      </c>
      <c r="C217" s="172" t="s">
        <v>59</v>
      </c>
      <c r="D217" s="242" t="s">
        <v>61</v>
      </c>
      <c r="E217" s="185" t="s">
        <v>1867</v>
      </c>
      <c r="F217" s="171" t="s">
        <v>62</v>
      </c>
      <c r="G217" s="172" t="s">
        <v>62</v>
      </c>
      <c r="H217" s="185" t="s">
        <v>1281</v>
      </c>
      <c r="I217" s="186">
        <v>15725336</v>
      </c>
      <c r="J217" s="172">
        <v>0</v>
      </c>
      <c r="K217" s="174">
        <v>0</v>
      </c>
      <c r="L217" s="174">
        <v>0</v>
      </c>
      <c r="M217" s="175">
        <f t="shared" si="0"/>
        <v>15725336</v>
      </c>
      <c r="N217" s="187">
        <v>94540886</v>
      </c>
      <c r="O217" s="188" t="s">
        <v>1868</v>
      </c>
      <c r="P217" s="188" t="s">
        <v>1658</v>
      </c>
      <c r="Q217" s="190">
        <v>44967</v>
      </c>
      <c r="R217" s="191">
        <v>44967</v>
      </c>
      <c r="S217" s="191">
        <v>45214</v>
      </c>
      <c r="T217" s="177"/>
      <c r="U217" s="179"/>
      <c r="V217" s="173"/>
      <c r="W217" s="186">
        <v>15725336</v>
      </c>
      <c r="X217" s="184">
        <v>0</v>
      </c>
      <c r="Y217" s="172">
        <v>12545859</v>
      </c>
      <c r="Z217" s="172" t="s">
        <v>1284</v>
      </c>
      <c r="AC217" s="177"/>
      <c r="AD217" s="192" t="s">
        <v>1869</v>
      </c>
      <c r="AE217" s="172" t="s">
        <v>1416</v>
      </c>
      <c r="AF217" s="172" t="s">
        <v>176</v>
      </c>
      <c r="AG217" s="182"/>
      <c r="AH217" s="182"/>
      <c r="AI217" s="182"/>
      <c r="AJ217" s="182"/>
      <c r="AK217" s="182"/>
      <c r="AL217" s="182"/>
      <c r="AM217" s="182"/>
      <c r="AN217" s="182"/>
      <c r="AO217" s="182"/>
      <c r="AP217" s="182"/>
      <c r="AQ217" s="182"/>
      <c r="AR217" s="182"/>
      <c r="AS217" s="182"/>
      <c r="AT217" s="182"/>
      <c r="AU217" s="182"/>
      <c r="AV217" s="182"/>
      <c r="AW217" s="182"/>
      <c r="AX217" s="182"/>
      <c r="AY217" s="182"/>
      <c r="AZ217" s="182"/>
      <c r="BA217" s="182"/>
      <c r="BB217" s="182"/>
      <c r="BC217" s="182"/>
      <c r="BD217" s="182"/>
      <c r="BE217" s="182"/>
      <c r="BF217" s="182"/>
      <c r="BG217" s="182"/>
      <c r="BH217" s="182"/>
      <c r="BI217" s="182"/>
      <c r="BJ217" s="182"/>
      <c r="BK217" s="182"/>
      <c r="BL217" s="182"/>
      <c r="BM217" s="182"/>
      <c r="BN217" s="182"/>
      <c r="BO217" s="182"/>
      <c r="BP217" s="182"/>
      <c r="BQ217" s="182"/>
      <c r="BR217" s="182"/>
      <c r="BS217" s="182"/>
      <c r="BT217" s="182"/>
      <c r="BU217" s="182"/>
      <c r="BV217" s="182"/>
      <c r="BW217" s="182"/>
      <c r="BX217" s="182"/>
      <c r="BY217" s="182"/>
      <c r="BZ217" s="182"/>
      <c r="CA217" s="182"/>
    </row>
    <row r="218" spans="1:79" s="172" customFormat="1">
      <c r="A218" s="242">
        <v>891780111</v>
      </c>
      <c r="B218" s="242" t="s">
        <v>55</v>
      </c>
      <c r="C218" s="172" t="s">
        <v>59</v>
      </c>
      <c r="D218" s="242" t="s">
        <v>61</v>
      </c>
      <c r="E218" s="197" t="s">
        <v>1870</v>
      </c>
      <c r="F218" s="171" t="s">
        <v>62</v>
      </c>
      <c r="G218" s="172" t="s">
        <v>62</v>
      </c>
      <c r="H218" s="185" t="s">
        <v>1347</v>
      </c>
      <c r="I218" s="186">
        <v>37292362</v>
      </c>
      <c r="J218" s="172">
        <v>0</v>
      </c>
      <c r="K218" s="174">
        <v>0</v>
      </c>
      <c r="L218" s="174">
        <v>0</v>
      </c>
      <c r="M218" s="175">
        <f t="shared" si="0"/>
        <v>37292362</v>
      </c>
      <c r="N218" s="187">
        <v>36559849</v>
      </c>
      <c r="O218" s="188" t="s">
        <v>1871</v>
      </c>
      <c r="P218" s="188" t="s">
        <v>1872</v>
      </c>
      <c r="Q218" s="190">
        <v>44967</v>
      </c>
      <c r="R218" s="191">
        <v>44967</v>
      </c>
      <c r="S218" s="191">
        <v>45275</v>
      </c>
      <c r="T218" s="177"/>
      <c r="U218" s="179"/>
      <c r="V218" s="173"/>
      <c r="W218" s="186">
        <v>37292362</v>
      </c>
      <c r="X218" s="184">
        <v>0</v>
      </c>
      <c r="Y218" s="172">
        <v>12545859</v>
      </c>
      <c r="Z218" s="172" t="s">
        <v>1284</v>
      </c>
      <c r="AC218" s="177"/>
      <c r="AD218" s="192" t="s">
        <v>1873</v>
      </c>
      <c r="AE218" s="172" t="s">
        <v>1416</v>
      </c>
      <c r="AF218" s="172" t="s">
        <v>176</v>
      </c>
      <c r="AG218" s="182"/>
      <c r="AH218" s="182"/>
      <c r="AI218" s="182"/>
      <c r="AJ218" s="182"/>
      <c r="AK218" s="182"/>
      <c r="AL218" s="182"/>
      <c r="AM218" s="182"/>
      <c r="AN218" s="182"/>
      <c r="AO218" s="182"/>
      <c r="AP218" s="182"/>
      <c r="AQ218" s="182"/>
      <c r="AR218" s="182"/>
      <c r="AS218" s="182"/>
      <c r="AT218" s="182"/>
      <c r="AU218" s="182"/>
      <c r="AV218" s="182"/>
      <c r="AW218" s="182"/>
      <c r="AX218" s="182"/>
      <c r="AY218" s="182"/>
      <c r="AZ218" s="182"/>
      <c r="BA218" s="182"/>
      <c r="BB218" s="182"/>
      <c r="BC218" s="182"/>
      <c r="BD218" s="182"/>
      <c r="BE218" s="182"/>
      <c r="BF218" s="182"/>
      <c r="BG218" s="182"/>
      <c r="BH218" s="182"/>
      <c r="BI218" s="182"/>
      <c r="BJ218" s="182"/>
      <c r="BK218" s="182"/>
      <c r="BL218" s="182"/>
      <c r="BM218" s="182"/>
      <c r="BN218" s="182"/>
      <c r="BO218" s="182"/>
      <c r="BP218" s="182"/>
      <c r="BQ218" s="182"/>
      <c r="BR218" s="182"/>
      <c r="BS218" s="182"/>
      <c r="BT218" s="182"/>
      <c r="BU218" s="182"/>
      <c r="BV218" s="182"/>
      <c r="BW218" s="182"/>
      <c r="BX218" s="182"/>
      <c r="BY218" s="182"/>
      <c r="BZ218" s="182"/>
      <c r="CA218" s="182"/>
    </row>
    <row r="219" spans="1:79" s="172" customFormat="1">
      <c r="A219" s="242">
        <v>891780111</v>
      </c>
      <c r="B219" s="242" t="s">
        <v>55</v>
      </c>
      <c r="C219" s="172" t="s">
        <v>59</v>
      </c>
      <c r="D219" s="242" t="s">
        <v>61</v>
      </c>
      <c r="E219" s="185" t="s">
        <v>1874</v>
      </c>
      <c r="F219" s="171" t="s">
        <v>62</v>
      </c>
      <c r="G219" s="172" t="s">
        <v>62</v>
      </c>
      <c r="H219" s="185" t="s">
        <v>1347</v>
      </c>
      <c r="I219" s="186">
        <v>31616929</v>
      </c>
      <c r="J219" s="172">
        <v>0</v>
      </c>
      <c r="K219" s="174">
        <v>0</v>
      </c>
      <c r="L219" s="174">
        <v>0</v>
      </c>
      <c r="M219" s="175">
        <f t="shared" si="0"/>
        <v>31616929</v>
      </c>
      <c r="N219" s="187">
        <v>39048264</v>
      </c>
      <c r="O219" s="188" t="s">
        <v>1875</v>
      </c>
      <c r="P219" s="188" t="s">
        <v>1876</v>
      </c>
      <c r="Q219" s="190">
        <v>44967</v>
      </c>
      <c r="R219" s="191">
        <v>44967</v>
      </c>
      <c r="S219" s="191">
        <v>45214</v>
      </c>
      <c r="T219" s="177"/>
      <c r="U219" s="179"/>
      <c r="V219" s="173"/>
      <c r="W219" s="186">
        <v>31616929</v>
      </c>
      <c r="X219" s="184">
        <v>0</v>
      </c>
      <c r="Y219" s="172">
        <v>12545859</v>
      </c>
      <c r="Z219" s="172" t="s">
        <v>1284</v>
      </c>
      <c r="AC219" s="177"/>
      <c r="AD219" s="192" t="s">
        <v>1877</v>
      </c>
      <c r="AE219" s="172" t="s">
        <v>1416</v>
      </c>
      <c r="AF219" s="172" t="s">
        <v>176</v>
      </c>
      <c r="AG219" s="182"/>
      <c r="AH219" s="182"/>
      <c r="AI219" s="182"/>
      <c r="AJ219" s="182"/>
      <c r="AK219" s="182"/>
      <c r="AL219" s="182"/>
      <c r="AM219" s="182"/>
      <c r="AN219" s="182"/>
      <c r="AO219" s="182"/>
      <c r="AP219" s="182"/>
      <c r="AQ219" s="182"/>
      <c r="AR219" s="182"/>
      <c r="AS219" s="182"/>
      <c r="AT219" s="182"/>
      <c r="AU219" s="182"/>
      <c r="AV219" s="182"/>
      <c r="AW219" s="182"/>
      <c r="AX219" s="182"/>
      <c r="AY219" s="182"/>
      <c r="AZ219" s="182"/>
      <c r="BA219" s="182"/>
      <c r="BB219" s="182"/>
      <c r="BC219" s="182"/>
      <c r="BD219" s="182"/>
      <c r="BE219" s="182"/>
      <c r="BF219" s="182"/>
      <c r="BG219" s="182"/>
      <c r="BH219" s="182"/>
      <c r="BI219" s="182"/>
      <c r="BJ219" s="182"/>
      <c r="BK219" s="182"/>
      <c r="BL219" s="182"/>
      <c r="BM219" s="182"/>
      <c r="BN219" s="182"/>
      <c r="BO219" s="182"/>
      <c r="BP219" s="182"/>
      <c r="BQ219" s="182"/>
      <c r="BR219" s="182"/>
      <c r="BS219" s="182"/>
      <c r="BT219" s="182"/>
      <c r="BU219" s="182"/>
      <c r="BV219" s="182"/>
      <c r="BW219" s="182"/>
      <c r="BX219" s="182"/>
      <c r="BY219" s="182"/>
      <c r="BZ219" s="182"/>
      <c r="CA219" s="182"/>
    </row>
    <row r="220" spans="1:79" s="172" customFormat="1">
      <c r="A220" s="242">
        <v>891780111</v>
      </c>
      <c r="B220" s="242" t="s">
        <v>55</v>
      </c>
      <c r="C220" s="172" t="s">
        <v>59</v>
      </c>
      <c r="D220" s="242" t="s">
        <v>61</v>
      </c>
      <c r="E220" s="185" t="s">
        <v>1878</v>
      </c>
      <c r="F220" s="171" t="s">
        <v>62</v>
      </c>
      <c r="G220" s="172" t="s">
        <v>62</v>
      </c>
      <c r="H220" s="185" t="s">
        <v>1281</v>
      </c>
      <c r="I220" s="186">
        <v>15725336</v>
      </c>
      <c r="J220" s="172">
        <v>0</v>
      </c>
      <c r="K220" s="174">
        <v>0</v>
      </c>
      <c r="L220" s="174">
        <v>0</v>
      </c>
      <c r="M220" s="175">
        <f t="shared" si="0"/>
        <v>15725336</v>
      </c>
      <c r="N220" s="187">
        <v>36669639</v>
      </c>
      <c r="O220" s="188" t="s">
        <v>1879</v>
      </c>
      <c r="P220" s="188" t="s">
        <v>1658</v>
      </c>
      <c r="Q220" s="190">
        <v>44967</v>
      </c>
      <c r="R220" s="191">
        <v>44967</v>
      </c>
      <c r="S220" s="191">
        <v>45214</v>
      </c>
      <c r="T220" s="177"/>
      <c r="U220" s="179"/>
      <c r="V220" s="173"/>
      <c r="W220" s="186">
        <v>15725336</v>
      </c>
      <c r="X220" s="184">
        <v>0</v>
      </c>
      <c r="Y220" s="172">
        <v>12545859</v>
      </c>
      <c r="Z220" s="172" t="s">
        <v>1284</v>
      </c>
      <c r="AC220" s="177"/>
      <c r="AD220" s="192" t="s">
        <v>1880</v>
      </c>
      <c r="AE220" s="172" t="s">
        <v>1416</v>
      </c>
      <c r="AF220" s="172" t="s">
        <v>176</v>
      </c>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row>
    <row r="221" spans="1:79" s="172" customFormat="1">
      <c r="A221" s="242">
        <v>891780111</v>
      </c>
      <c r="B221" s="242" t="s">
        <v>55</v>
      </c>
      <c r="C221" s="172" t="s">
        <v>59</v>
      </c>
      <c r="D221" s="242" t="s">
        <v>61</v>
      </c>
      <c r="E221" s="197" t="s">
        <v>1881</v>
      </c>
      <c r="F221" s="171" t="s">
        <v>62</v>
      </c>
      <c r="G221" s="172" t="s">
        <v>62</v>
      </c>
      <c r="H221" s="185" t="s">
        <v>1281</v>
      </c>
      <c r="I221" s="186">
        <v>15725336</v>
      </c>
      <c r="J221" s="172">
        <v>0</v>
      </c>
      <c r="K221" s="174">
        <v>0</v>
      </c>
      <c r="L221" s="174">
        <v>0</v>
      </c>
      <c r="M221" s="175">
        <f t="shared" si="0"/>
        <v>15725336</v>
      </c>
      <c r="N221" s="187">
        <v>18505463</v>
      </c>
      <c r="O221" s="188" t="s">
        <v>1882</v>
      </c>
      <c r="P221" s="188" t="s">
        <v>1658</v>
      </c>
      <c r="Q221" s="190">
        <v>44967</v>
      </c>
      <c r="R221" s="191">
        <v>44967</v>
      </c>
      <c r="S221" s="191">
        <v>45214</v>
      </c>
      <c r="T221" s="177"/>
      <c r="U221" s="179"/>
      <c r="V221" s="173"/>
      <c r="W221" s="186">
        <v>15725336</v>
      </c>
      <c r="X221" s="184">
        <v>0</v>
      </c>
      <c r="Y221" s="172">
        <v>12545859</v>
      </c>
      <c r="Z221" s="172" t="s">
        <v>1284</v>
      </c>
      <c r="AC221" s="177"/>
      <c r="AD221" s="192" t="s">
        <v>1883</v>
      </c>
      <c r="AE221" s="172" t="s">
        <v>1416</v>
      </c>
      <c r="AF221" s="172" t="s">
        <v>176</v>
      </c>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c r="BR221" s="182"/>
      <c r="BS221" s="182"/>
      <c r="BT221" s="182"/>
      <c r="BU221" s="182"/>
      <c r="BV221" s="182"/>
      <c r="BW221" s="182"/>
      <c r="BX221" s="182"/>
      <c r="BY221" s="182"/>
      <c r="BZ221" s="182"/>
      <c r="CA221" s="182"/>
    </row>
    <row r="222" spans="1:79" s="172" customFormat="1">
      <c r="A222" s="242">
        <v>891780111</v>
      </c>
      <c r="B222" s="242" t="s">
        <v>55</v>
      </c>
      <c r="C222" s="172" t="s">
        <v>59</v>
      </c>
      <c r="D222" s="242" t="s">
        <v>61</v>
      </c>
      <c r="E222" s="185" t="s">
        <v>1884</v>
      </c>
      <c r="F222" s="171" t="s">
        <v>62</v>
      </c>
      <c r="G222" s="172" t="s">
        <v>62</v>
      </c>
      <c r="H222" s="185" t="s">
        <v>1281</v>
      </c>
      <c r="I222" s="186">
        <v>15725336</v>
      </c>
      <c r="J222" s="172">
        <v>0</v>
      </c>
      <c r="K222" s="174">
        <v>0</v>
      </c>
      <c r="L222" s="174">
        <v>0</v>
      </c>
      <c r="M222" s="175">
        <f t="shared" si="0"/>
        <v>15725336</v>
      </c>
      <c r="N222" s="187">
        <v>59666037</v>
      </c>
      <c r="O222" s="188" t="s">
        <v>1885</v>
      </c>
      <c r="P222" s="188" t="s">
        <v>1658</v>
      </c>
      <c r="Q222" s="190">
        <v>44967</v>
      </c>
      <c r="R222" s="191">
        <v>44967</v>
      </c>
      <c r="S222" s="191">
        <v>45214</v>
      </c>
      <c r="T222" s="177"/>
      <c r="U222" s="179"/>
      <c r="V222" s="173"/>
      <c r="W222" s="186">
        <v>15725336</v>
      </c>
      <c r="X222" s="184">
        <v>0</v>
      </c>
      <c r="Y222" s="172">
        <v>12545859</v>
      </c>
      <c r="Z222" s="172" t="s">
        <v>1284</v>
      </c>
      <c r="AC222" s="177"/>
      <c r="AD222" s="192" t="s">
        <v>1886</v>
      </c>
      <c r="AE222" s="172" t="s">
        <v>1416</v>
      </c>
      <c r="AF222" s="172" t="s">
        <v>176</v>
      </c>
      <c r="AG222" s="182"/>
      <c r="AH222" s="182"/>
      <c r="AI222" s="182"/>
      <c r="AJ222" s="182"/>
      <c r="AK222" s="182"/>
      <c r="AL222" s="182"/>
      <c r="AM222" s="182"/>
      <c r="AN222" s="182"/>
      <c r="AO222" s="182"/>
      <c r="AP222" s="182"/>
      <c r="AQ222" s="182"/>
      <c r="AR222" s="182"/>
      <c r="AS222" s="182"/>
      <c r="AT222" s="182"/>
      <c r="AU222" s="182"/>
      <c r="AV222" s="182"/>
      <c r="AW222" s="182"/>
      <c r="AX222" s="182"/>
      <c r="AY222" s="182"/>
      <c r="AZ222" s="182"/>
      <c r="BA222" s="182"/>
      <c r="BB222" s="182"/>
      <c r="BC222" s="182"/>
      <c r="BD222" s="182"/>
      <c r="BE222" s="182"/>
      <c r="BF222" s="182"/>
      <c r="BG222" s="182"/>
      <c r="BH222" s="182"/>
      <c r="BI222" s="182"/>
      <c r="BJ222" s="182"/>
      <c r="BK222" s="182"/>
      <c r="BL222" s="182"/>
      <c r="BM222" s="182"/>
      <c r="BN222" s="182"/>
      <c r="BO222" s="182"/>
      <c r="BP222" s="182"/>
      <c r="BQ222" s="182"/>
      <c r="BR222" s="182"/>
      <c r="BS222" s="182"/>
      <c r="BT222" s="182"/>
      <c r="BU222" s="182"/>
      <c r="BV222" s="182"/>
      <c r="BW222" s="182"/>
      <c r="BX222" s="182"/>
      <c r="BY222" s="182"/>
      <c r="BZ222" s="182"/>
      <c r="CA222" s="182"/>
    </row>
    <row r="223" spans="1:79" s="172" customFormat="1">
      <c r="A223" s="242">
        <v>891780111</v>
      </c>
      <c r="B223" s="242" t="s">
        <v>55</v>
      </c>
      <c r="C223" s="172" t="s">
        <v>59</v>
      </c>
      <c r="D223" s="242" t="s">
        <v>61</v>
      </c>
      <c r="E223" s="185" t="s">
        <v>1887</v>
      </c>
      <c r="F223" s="171" t="s">
        <v>62</v>
      </c>
      <c r="G223" s="172" t="s">
        <v>62</v>
      </c>
      <c r="H223" s="185" t="s">
        <v>1347</v>
      </c>
      <c r="I223" s="186">
        <v>15725336</v>
      </c>
      <c r="J223" s="172">
        <v>0</v>
      </c>
      <c r="K223" s="174">
        <v>0</v>
      </c>
      <c r="L223" s="174">
        <v>0</v>
      </c>
      <c r="M223" s="175">
        <f t="shared" si="0"/>
        <v>15725336</v>
      </c>
      <c r="N223" s="187">
        <v>1121879687</v>
      </c>
      <c r="O223" s="188" t="s">
        <v>1888</v>
      </c>
      <c r="P223" s="188" t="s">
        <v>1658</v>
      </c>
      <c r="Q223" s="190">
        <v>44967</v>
      </c>
      <c r="R223" s="191">
        <v>44967</v>
      </c>
      <c r="S223" s="191">
        <v>45214</v>
      </c>
      <c r="T223" s="177"/>
      <c r="U223" s="179"/>
      <c r="V223" s="173"/>
      <c r="W223" s="186">
        <v>15725336</v>
      </c>
      <c r="X223" s="184">
        <v>0</v>
      </c>
      <c r="Y223" s="172">
        <v>12545859</v>
      </c>
      <c r="Z223" s="172" t="s">
        <v>1284</v>
      </c>
      <c r="AC223" s="177"/>
      <c r="AD223" s="192" t="s">
        <v>1889</v>
      </c>
      <c r="AE223" s="172" t="s">
        <v>1416</v>
      </c>
      <c r="AF223" s="172" t="s">
        <v>176</v>
      </c>
      <c r="AG223" s="182"/>
      <c r="AH223" s="182"/>
      <c r="AI223" s="182"/>
      <c r="AJ223" s="182"/>
      <c r="AK223" s="182"/>
      <c r="AL223" s="182"/>
      <c r="AM223" s="182"/>
      <c r="AN223" s="182"/>
      <c r="AO223" s="182"/>
      <c r="AP223" s="182"/>
      <c r="AQ223" s="182"/>
      <c r="AR223" s="182"/>
      <c r="AS223" s="182"/>
      <c r="AT223" s="182"/>
      <c r="AU223" s="182"/>
      <c r="AV223" s="182"/>
      <c r="AW223" s="182"/>
      <c r="AX223" s="182"/>
      <c r="AY223" s="182"/>
      <c r="AZ223" s="182"/>
      <c r="BA223" s="182"/>
      <c r="BB223" s="182"/>
      <c r="BC223" s="182"/>
      <c r="BD223" s="182"/>
      <c r="BE223" s="182"/>
      <c r="BF223" s="182"/>
      <c r="BG223" s="182"/>
      <c r="BH223" s="182"/>
      <c r="BI223" s="182"/>
      <c r="BJ223" s="182"/>
      <c r="BK223" s="182"/>
      <c r="BL223" s="182"/>
      <c r="BM223" s="182"/>
      <c r="BN223" s="182"/>
      <c r="BO223" s="182"/>
      <c r="BP223" s="182"/>
      <c r="BQ223" s="182"/>
      <c r="BR223" s="182"/>
      <c r="BS223" s="182"/>
      <c r="BT223" s="182"/>
      <c r="BU223" s="182"/>
      <c r="BV223" s="182"/>
      <c r="BW223" s="182"/>
      <c r="BX223" s="182"/>
      <c r="BY223" s="182"/>
      <c r="BZ223" s="182"/>
      <c r="CA223" s="182"/>
    </row>
    <row r="224" spans="1:79" s="172" customFormat="1">
      <c r="A224" s="242">
        <v>891780111</v>
      </c>
      <c r="B224" s="242" t="s">
        <v>55</v>
      </c>
      <c r="C224" s="172" t="s">
        <v>59</v>
      </c>
      <c r="D224" s="242" t="s">
        <v>61</v>
      </c>
      <c r="E224" s="197" t="s">
        <v>1890</v>
      </c>
      <c r="F224" s="171" t="s">
        <v>62</v>
      </c>
      <c r="G224" s="172" t="s">
        <v>62</v>
      </c>
      <c r="H224" s="185" t="s">
        <v>1281</v>
      </c>
      <c r="I224" s="186">
        <v>19048225</v>
      </c>
      <c r="J224" s="172">
        <v>0</v>
      </c>
      <c r="K224" s="174">
        <v>0</v>
      </c>
      <c r="L224" s="174">
        <v>0</v>
      </c>
      <c r="M224" s="175">
        <f t="shared" si="0"/>
        <v>19048225</v>
      </c>
      <c r="N224" s="187">
        <v>1003944780</v>
      </c>
      <c r="O224" s="188" t="s">
        <v>1891</v>
      </c>
      <c r="P224" s="188" t="s">
        <v>1283</v>
      </c>
      <c r="Q224" s="190">
        <v>44967</v>
      </c>
      <c r="R224" s="191">
        <v>44967</v>
      </c>
      <c r="S224" s="191">
        <v>45275</v>
      </c>
      <c r="T224" s="177"/>
      <c r="U224" s="179"/>
      <c r="V224" s="173"/>
      <c r="W224" s="186">
        <v>19048225</v>
      </c>
      <c r="X224" s="184">
        <v>0</v>
      </c>
      <c r="Y224" s="172">
        <v>12545859</v>
      </c>
      <c r="Z224" s="172" t="s">
        <v>1284</v>
      </c>
      <c r="AC224" s="177"/>
      <c r="AD224" s="192" t="s">
        <v>1892</v>
      </c>
      <c r="AE224" s="172" t="s">
        <v>1416</v>
      </c>
      <c r="AF224" s="172" t="s">
        <v>176</v>
      </c>
      <c r="AG224" s="182"/>
      <c r="AH224" s="182"/>
      <c r="AI224" s="182"/>
      <c r="AJ224" s="182"/>
      <c r="AK224" s="182"/>
      <c r="AL224" s="182"/>
      <c r="AM224" s="182"/>
      <c r="AN224" s="182"/>
      <c r="AO224" s="182"/>
      <c r="AP224" s="182"/>
      <c r="AQ224" s="182"/>
      <c r="AR224" s="182"/>
      <c r="AS224" s="182"/>
      <c r="AT224" s="182"/>
      <c r="AU224" s="182"/>
      <c r="AV224" s="182"/>
      <c r="AW224" s="182"/>
      <c r="AX224" s="182"/>
      <c r="AY224" s="182"/>
      <c r="AZ224" s="182"/>
      <c r="BA224" s="182"/>
      <c r="BB224" s="182"/>
      <c r="BC224" s="182"/>
      <c r="BD224" s="182"/>
      <c r="BE224" s="182"/>
      <c r="BF224" s="182"/>
      <c r="BG224" s="182"/>
      <c r="BH224" s="182"/>
      <c r="BI224" s="182"/>
      <c r="BJ224" s="182"/>
      <c r="BK224" s="182"/>
      <c r="BL224" s="182"/>
      <c r="BM224" s="182"/>
      <c r="BN224" s="182"/>
      <c r="BO224" s="182"/>
      <c r="BP224" s="182"/>
      <c r="BQ224" s="182"/>
      <c r="BR224" s="182"/>
      <c r="BS224" s="182"/>
      <c r="BT224" s="182"/>
      <c r="BU224" s="182"/>
      <c r="BV224" s="182"/>
      <c r="BW224" s="182"/>
      <c r="BX224" s="182"/>
      <c r="BY224" s="182"/>
      <c r="BZ224" s="182"/>
      <c r="CA224" s="182"/>
    </row>
    <row r="225" spans="1:79" s="172" customFormat="1">
      <c r="A225" s="242">
        <v>891780111</v>
      </c>
      <c r="B225" s="242" t="s">
        <v>55</v>
      </c>
      <c r="C225" s="172" t="s">
        <v>59</v>
      </c>
      <c r="D225" s="242" t="s">
        <v>61</v>
      </c>
      <c r="E225" s="185" t="s">
        <v>1893</v>
      </c>
      <c r="F225" s="171" t="s">
        <v>62</v>
      </c>
      <c r="G225" s="172" t="s">
        <v>62</v>
      </c>
      <c r="H225" s="185" t="s">
        <v>1281</v>
      </c>
      <c r="I225" s="186">
        <v>19425415</v>
      </c>
      <c r="J225" s="172">
        <v>0</v>
      </c>
      <c r="K225" s="174">
        <v>0</v>
      </c>
      <c r="L225" s="174">
        <v>0</v>
      </c>
      <c r="M225" s="175">
        <f t="shared" si="0"/>
        <v>19425415</v>
      </c>
      <c r="N225" s="187">
        <v>26366809</v>
      </c>
      <c r="O225" s="188" t="s">
        <v>1894</v>
      </c>
      <c r="P225" s="188" t="s">
        <v>1301</v>
      </c>
      <c r="Q225" s="190">
        <v>44967</v>
      </c>
      <c r="R225" s="191">
        <v>44967</v>
      </c>
      <c r="S225" s="191">
        <v>45275</v>
      </c>
      <c r="T225" s="177"/>
      <c r="U225" s="179"/>
      <c r="V225" s="173"/>
      <c r="W225" s="186">
        <v>19425415</v>
      </c>
      <c r="X225" s="184">
        <v>0</v>
      </c>
      <c r="Y225" s="172">
        <v>12545859</v>
      </c>
      <c r="Z225" s="172" t="s">
        <v>1284</v>
      </c>
      <c r="AC225" s="177"/>
      <c r="AD225" s="192" t="s">
        <v>1895</v>
      </c>
      <c r="AE225" s="172" t="s">
        <v>1416</v>
      </c>
      <c r="AF225" s="172" t="s">
        <v>176</v>
      </c>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2"/>
      <c r="BR225" s="182"/>
      <c r="BS225" s="182"/>
      <c r="BT225" s="182"/>
      <c r="BU225" s="182"/>
      <c r="BV225" s="182"/>
      <c r="BW225" s="182"/>
      <c r="BX225" s="182"/>
      <c r="BY225" s="182"/>
      <c r="BZ225" s="182"/>
      <c r="CA225" s="182"/>
    </row>
    <row r="226" spans="1:79" s="172" customFormat="1">
      <c r="A226" s="242">
        <v>891780111</v>
      </c>
      <c r="B226" s="242" t="s">
        <v>55</v>
      </c>
      <c r="C226" s="172" t="s">
        <v>59</v>
      </c>
      <c r="D226" s="242" t="s">
        <v>61</v>
      </c>
      <c r="E226" s="185" t="s">
        <v>1896</v>
      </c>
      <c r="F226" s="171" t="s">
        <v>62</v>
      </c>
      <c r="G226" s="172" t="s">
        <v>62</v>
      </c>
      <c r="H226" s="185" t="s">
        <v>1281</v>
      </c>
      <c r="I226" s="186">
        <v>19425415</v>
      </c>
      <c r="J226" s="172">
        <v>0</v>
      </c>
      <c r="K226" s="174">
        <v>0</v>
      </c>
      <c r="L226" s="174">
        <v>0</v>
      </c>
      <c r="M226" s="175">
        <f t="shared" si="0"/>
        <v>19425415</v>
      </c>
      <c r="N226" s="187">
        <v>1079359625</v>
      </c>
      <c r="O226" s="188" t="s">
        <v>1897</v>
      </c>
      <c r="P226" s="188" t="s">
        <v>1301</v>
      </c>
      <c r="Q226" s="190">
        <v>44967</v>
      </c>
      <c r="R226" s="191">
        <v>44967</v>
      </c>
      <c r="S226" s="191">
        <v>45275</v>
      </c>
      <c r="T226" s="177"/>
      <c r="U226" s="179"/>
      <c r="V226" s="173"/>
      <c r="W226" s="186">
        <v>19425415</v>
      </c>
      <c r="X226" s="184">
        <v>0</v>
      </c>
      <c r="Y226" s="172">
        <v>12545859</v>
      </c>
      <c r="Z226" s="172" t="s">
        <v>1284</v>
      </c>
      <c r="AC226" s="177"/>
      <c r="AD226" s="192" t="s">
        <v>1898</v>
      </c>
      <c r="AE226" s="172" t="s">
        <v>1416</v>
      </c>
      <c r="AF226" s="172" t="s">
        <v>176</v>
      </c>
      <c r="AG226" s="182"/>
      <c r="AH226" s="182"/>
      <c r="AI226" s="182"/>
      <c r="AJ226" s="182"/>
      <c r="AK226" s="182"/>
      <c r="AL226" s="182"/>
      <c r="AM226" s="182"/>
      <c r="AN226" s="182"/>
      <c r="AO226" s="182"/>
      <c r="AP226" s="182"/>
      <c r="AQ226" s="182"/>
      <c r="AR226" s="182"/>
      <c r="AS226" s="182"/>
      <c r="AT226" s="182"/>
      <c r="AU226" s="182"/>
      <c r="AV226" s="182"/>
      <c r="AW226" s="182"/>
      <c r="AX226" s="182"/>
      <c r="AY226" s="182"/>
      <c r="AZ226" s="182"/>
      <c r="BA226" s="182"/>
      <c r="BB226" s="182"/>
      <c r="BC226" s="182"/>
      <c r="BD226" s="182"/>
      <c r="BE226" s="182"/>
      <c r="BF226" s="182"/>
      <c r="BG226" s="182"/>
      <c r="BH226" s="182"/>
      <c r="BI226" s="182"/>
      <c r="BJ226" s="182"/>
      <c r="BK226" s="182"/>
      <c r="BL226" s="182"/>
      <c r="BM226" s="182"/>
      <c r="BN226" s="182"/>
      <c r="BO226" s="182"/>
      <c r="BP226" s="182"/>
      <c r="BQ226" s="182"/>
      <c r="BR226" s="182"/>
      <c r="BS226" s="182"/>
      <c r="BT226" s="182"/>
      <c r="BU226" s="182"/>
      <c r="BV226" s="182"/>
      <c r="BW226" s="182"/>
      <c r="BX226" s="182"/>
      <c r="BY226" s="182"/>
      <c r="BZ226" s="182"/>
      <c r="CA226" s="182"/>
    </row>
    <row r="227" spans="1:79" s="172" customFormat="1">
      <c r="A227" s="242">
        <v>891780111</v>
      </c>
      <c r="B227" s="242" t="s">
        <v>55</v>
      </c>
      <c r="C227" s="172" t="s">
        <v>59</v>
      </c>
      <c r="D227" s="242" t="s">
        <v>61</v>
      </c>
      <c r="E227" s="197" t="s">
        <v>1899</v>
      </c>
      <c r="F227" s="171" t="s">
        <v>62</v>
      </c>
      <c r="G227" s="172" t="s">
        <v>62</v>
      </c>
      <c r="H227" s="185" t="s">
        <v>1281</v>
      </c>
      <c r="I227" s="186">
        <v>19048225</v>
      </c>
      <c r="J227" s="172">
        <v>0</v>
      </c>
      <c r="K227" s="174">
        <v>0</v>
      </c>
      <c r="L227" s="174">
        <v>0</v>
      </c>
      <c r="M227" s="175">
        <f t="shared" si="0"/>
        <v>19048225</v>
      </c>
      <c r="N227" s="187">
        <v>4816533</v>
      </c>
      <c r="O227" s="188" t="s">
        <v>1900</v>
      </c>
      <c r="P227" s="188" t="s">
        <v>1283</v>
      </c>
      <c r="Q227" s="190">
        <v>44967</v>
      </c>
      <c r="R227" s="191">
        <v>44967</v>
      </c>
      <c r="S227" s="191">
        <v>45275</v>
      </c>
      <c r="T227" s="177"/>
      <c r="U227" s="179"/>
      <c r="V227" s="173"/>
      <c r="W227" s="186">
        <v>19048225</v>
      </c>
      <c r="X227" s="184">
        <v>0</v>
      </c>
      <c r="Y227" s="172">
        <v>12545859</v>
      </c>
      <c r="Z227" s="172" t="s">
        <v>1284</v>
      </c>
      <c r="AC227" s="177"/>
      <c r="AD227" s="192" t="s">
        <v>1901</v>
      </c>
      <c r="AE227" s="172" t="s">
        <v>1416</v>
      </c>
      <c r="AF227" s="172" t="s">
        <v>176</v>
      </c>
      <c r="AG227" s="182"/>
      <c r="AH227" s="182"/>
      <c r="AI227" s="182"/>
      <c r="AJ227" s="182"/>
      <c r="AK227" s="182"/>
      <c r="AL227" s="182"/>
      <c r="AM227" s="182"/>
      <c r="AN227" s="182"/>
      <c r="AO227" s="182"/>
      <c r="AP227" s="182"/>
      <c r="AQ227" s="182"/>
      <c r="AR227" s="182"/>
      <c r="AS227" s="182"/>
      <c r="AT227" s="182"/>
      <c r="AU227" s="182"/>
      <c r="AV227" s="182"/>
      <c r="AW227" s="182"/>
      <c r="AX227" s="182"/>
      <c r="AY227" s="182"/>
      <c r="AZ227" s="182"/>
      <c r="BA227" s="182"/>
      <c r="BB227" s="182"/>
      <c r="BC227" s="182"/>
      <c r="BD227" s="182"/>
      <c r="BE227" s="182"/>
      <c r="BF227" s="182"/>
      <c r="BG227" s="182"/>
      <c r="BH227" s="182"/>
      <c r="BI227" s="182"/>
      <c r="BJ227" s="182"/>
      <c r="BK227" s="182"/>
      <c r="BL227" s="182"/>
      <c r="BM227" s="182"/>
      <c r="BN227" s="182"/>
      <c r="BO227" s="182"/>
      <c r="BP227" s="182"/>
      <c r="BQ227" s="182"/>
      <c r="BR227" s="182"/>
      <c r="BS227" s="182"/>
      <c r="BT227" s="182"/>
      <c r="BU227" s="182"/>
      <c r="BV227" s="182"/>
      <c r="BW227" s="182"/>
      <c r="BX227" s="182"/>
      <c r="BY227" s="182"/>
      <c r="BZ227" s="182"/>
      <c r="CA227" s="182"/>
    </row>
    <row r="228" spans="1:79" s="172" customFormat="1">
      <c r="A228" s="242">
        <v>891780111</v>
      </c>
      <c r="B228" s="242" t="s">
        <v>55</v>
      </c>
      <c r="C228" s="172" t="s">
        <v>59</v>
      </c>
      <c r="D228" s="242" t="s">
        <v>61</v>
      </c>
      <c r="E228" s="185" t="s">
        <v>1902</v>
      </c>
      <c r="F228" s="171" t="s">
        <v>62</v>
      </c>
      <c r="G228" s="172" t="s">
        <v>62</v>
      </c>
      <c r="H228" s="185" t="s">
        <v>1347</v>
      </c>
      <c r="I228" s="186">
        <v>53762824</v>
      </c>
      <c r="J228" s="172">
        <v>0</v>
      </c>
      <c r="K228" s="174">
        <v>0</v>
      </c>
      <c r="L228" s="174">
        <v>0</v>
      </c>
      <c r="M228" s="175">
        <f t="shared" si="0"/>
        <v>53762824</v>
      </c>
      <c r="N228" s="187">
        <v>1053851308</v>
      </c>
      <c r="O228" s="188" t="s">
        <v>1903</v>
      </c>
      <c r="P228" s="188" t="s">
        <v>1840</v>
      </c>
      <c r="Q228" s="190">
        <v>44967</v>
      </c>
      <c r="R228" s="191">
        <v>44967</v>
      </c>
      <c r="S228" s="191">
        <v>45275</v>
      </c>
      <c r="T228" s="177"/>
      <c r="U228" s="179"/>
      <c r="V228" s="173"/>
      <c r="W228" s="186">
        <v>53762824</v>
      </c>
      <c r="X228" s="184">
        <v>0</v>
      </c>
      <c r="Y228" s="172">
        <v>12545859</v>
      </c>
      <c r="Z228" s="172" t="s">
        <v>1284</v>
      </c>
      <c r="AC228" s="177"/>
      <c r="AD228" s="192" t="s">
        <v>1904</v>
      </c>
      <c r="AE228" s="172" t="s">
        <v>1416</v>
      </c>
      <c r="AF228" s="172" t="s">
        <v>176</v>
      </c>
      <c r="AG228" s="182"/>
      <c r="AH228" s="182"/>
      <c r="AI228" s="182"/>
      <c r="AJ228" s="182"/>
      <c r="AK228" s="182"/>
      <c r="AL228" s="182"/>
      <c r="AM228" s="182"/>
      <c r="AN228" s="182"/>
      <c r="AO228" s="182"/>
      <c r="AP228" s="182"/>
      <c r="AQ228" s="182"/>
      <c r="AR228" s="182"/>
      <c r="AS228" s="182"/>
      <c r="AT228" s="182"/>
      <c r="AU228" s="182"/>
      <c r="AV228" s="182"/>
      <c r="AW228" s="182"/>
      <c r="AX228" s="182"/>
      <c r="AY228" s="182"/>
      <c r="AZ228" s="182"/>
      <c r="BA228" s="182"/>
      <c r="BB228" s="182"/>
      <c r="BC228" s="182"/>
      <c r="BD228" s="182"/>
      <c r="BE228" s="182"/>
      <c r="BF228" s="182"/>
      <c r="BG228" s="182"/>
      <c r="BH228" s="182"/>
      <c r="BI228" s="182"/>
      <c r="BJ228" s="182"/>
      <c r="BK228" s="182"/>
      <c r="BL228" s="182"/>
      <c r="BM228" s="182"/>
      <c r="BN228" s="182"/>
      <c r="BO228" s="182"/>
      <c r="BP228" s="182"/>
      <c r="BQ228" s="182"/>
      <c r="BR228" s="182"/>
      <c r="BS228" s="182"/>
      <c r="BT228" s="182"/>
      <c r="BU228" s="182"/>
      <c r="BV228" s="182"/>
      <c r="BW228" s="182"/>
      <c r="BX228" s="182"/>
      <c r="BY228" s="182"/>
      <c r="BZ228" s="182"/>
      <c r="CA228" s="182"/>
    </row>
    <row r="229" spans="1:79" s="172" customFormat="1">
      <c r="A229" s="242">
        <v>891780111</v>
      </c>
      <c r="B229" s="242" t="s">
        <v>55</v>
      </c>
      <c r="C229" s="172" t="s">
        <v>59</v>
      </c>
      <c r="D229" s="242" t="s">
        <v>61</v>
      </c>
      <c r="E229" s="185" t="s">
        <v>1905</v>
      </c>
      <c r="F229" s="171" t="s">
        <v>62</v>
      </c>
      <c r="G229" s="172" t="s">
        <v>62</v>
      </c>
      <c r="H229" s="185" t="s">
        <v>1281</v>
      </c>
      <c r="I229" s="186">
        <v>19425415</v>
      </c>
      <c r="J229" s="172">
        <v>0</v>
      </c>
      <c r="K229" s="174">
        <v>0</v>
      </c>
      <c r="L229" s="174">
        <v>0</v>
      </c>
      <c r="M229" s="175">
        <f t="shared" si="0"/>
        <v>19425415</v>
      </c>
      <c r="N229" s="187">
        <v>26363262</v>
      </c>
      <c r="O229" s="188" t="s">
        <v>1906</v>
      </c>
      <c r="P229" s="188" t="s">
        <v>1301</v>
      </c>
      <c r="Q229" s="190">
        <v>44967</v>
      </c>
      <c r="R229" s="191">
        <v>44967</v>
      </c>
      <c r="S229" s="191">
        <v>45275</v>
      </c>
      <c r="T229" s="177"/>
      <c r="U229" s="179"/>
      <c r="V229" s="173"/>
      <c r="W229" s="186">
        <v>19425415</v>
      </c>
      <c r="X229" s="184">
        <v>0</v>
      </c>
      <c r="Y229" s="172">
        <v>12545859</v>
      </c>
      <c r="Z229" s="172" t="s">
        <v>1284</v>
      </c>
      <c r="AC229" s="177"/>
      <c r="AD229" s="192" t="s">
        <v>1907</v>
      </c>
      <c r="AE229" s="172" t="s">
        <v>1416</v>
      </c>
      <c r="AF229" s="172" t="s">
        <v>176</v>
      </c>
      <c r="AG229" s="182"/>
      <c r="AH229" s="182"/>
      <c r="AI229" s="182"/>
      <c r="AJ229" s="182"/>
      <c r="AK229" s="182"/>
      <c r="AL229" s="182"/>
      <c r="AM229" s="182"/>
      <c r="AN229" s="182"/>
      <c r="AO229" s="182"/>
      <c r="AP229" s="182"/>
      <c r="AQ229" s="182"/>
      <c r="AR229" s="182"/>
      <c r="AS229" s="182"/>
      <c r="AT229" s="182"/>
      <c r="AU229" s="182"/>
      <c r="AV229" s="182"/>
      <c r="AW229" s="182"/>
      <c r="AX229" s="182"/>
      <c r="AY229" s="182"/>
      <c r="AZ229" s="182"/>
      <c r="BA229" s="182"/>
      <c r="BB229" s="182"/>
      <c r="BC229" s="182"/>
      <c r="BD229" s="182"/>
      <c r="BE229" s="182"/>
      <c r="BF229" s="182"/>
      <c r="BG229" s="182"/>
      <c r="BH229" s="182"/>
      <c r="BI229" s="182"/>
      <c r="BJ229" s="182"/>
      <c r="BK229" s="182"/>
      <c r="BL229" s="182"/>
      <c r="BM229" s="182"/>
      <c r="BN229" s="182"/>
      <c r="BO229" s="182"/>
      <c r="BP229" s="182"/>
      <c r="BQ229" s="182"/>
      <c r="BR229" s="182"/>
      <c r="BS229" s="182"/>
      <c r="BT229" s="182"/>
      <c r="BU229" s="182"/>
      <c r="BV229" s="182"/>
      <c r="BW229" s="182"/>
      <c r="BX229" s="182"/>
      <c r="BY229" s="182"/>
      <c r="BZ229" s="182"/>
      <c r="CA229" s="182"/>
    </row>
    <row r="230" spans="1:79" s="172" customFormat="1">
      <c r="A230" s="242">
        <v>891780111</v>
      </c>
      <c r="B230" s="242" t="s">
        <v>55</v>
      </c>
      <c r="C230" s="172" t="s">
        <v>59</v>
      </c>
      <c r="D230" s="242" t="s">
        <v>61</v>
      </c>
      <c r="E230" s="197" t="s">
        <v>1908</v>
      </c>
      <c r="F230" s="171" t="s">
        <v>62</v>
      </c>
      <c r="G230" s="172" t="s">
        <v>62</v>
      </c>
      <c r="H230" s="185" t="s">
        <v>1281</v>
      </c>
      <c r="I230" s="186">
        <v>19048225</v>
      </c>
      <c r="J230" s="172">
        <v>0</v>
      </c>
      <c r="K230" s="174">
        <v>0</v>
      </c>
      <c r="L230" s="174">
        <v>0</v>
      </c>
      <c r="M230" s="175">
        <f t="shared" si="0"/>
        <v>19048225</v>
      </c>
      <c r="N230" s="194">
        <v>1079359335</v>
      </c>
      <c r="O230" s="188" t="s">
        <v>1909</v>
      </c>
      <c r="P230" s="188" t="s">
        <v>1283</v>
      </c>
      <c r="Q230" s="190">
        <v>44967</v>
      </c>
      <c r="R230" s="191">
        <v>44967</v>
      </c>
      <c r="S230" s="191">
        <v>45275</v>
      </c>
      <c r="T230" s="177"/>
      <c r="U230" s="179"/>
      <c r="V230" s="173"/>
      <c r="W230" s="186">
        <v>19048225</v>
      </c>
      <c r="X230" s="184">
        <v>0</v>
      </c>
      <c r="Y230" s="172">
        <v>12545859</v>
      </c>
      <c r="Z230" s="172" t="s">
        <v>1284</v>
      </c>
      <c r="AC230" s="177"/>
      <c r="AD230" s="192" t="s">
        <v>1910</v>
      </c>
      <c r="AE230" s="172" t="s">
        <v>1416</v>
      </c>
      <c r="AF230" s="172" t="s">
        <v>176</v>
      </c>
      <c r="AG230" s="182"/>
      <c r="AH230" s="182"/>
      <c r="AI230" s="182"/>
      <c r="AJ230" s="182"/>
      <c r="AK230" s="182"/>
      <c r="AL230" s="182"/>
      <c r="AM230" s="182"/>
      <c r="AN230" s="182"/>
      <c r="AO230" s="182"/>
      <c r="AP230" s="182"/>
      <c r="AQ230" s="182"/>
      <c r="AR230" s="182"/>
      <c r="AS230" s="182"/>
      <c r="AT230" s="182"/>
      <c r="AU230" s="182"/>
      <c r="AV230" s="182"/>
      <c r="AW230" s="182"/>
      <c r="AX230" s="182"/>
      <c r="AY230" s="182"/>
      <c r="AZ230" s="182"/>
      <c r="BA230" s="182"/>
      <c r="BB230" s="182"/>
      <c r="BC230" s="182"/>
      <c r="BD230" s="182"/>
      <c r="BE230" s="182"/>
      <c r="BF230" s="182"/>
      <c r="BG230" s="182"/>
      <c r="BH230" s="182"/>
      <c r="BI230" s="182"/>
      <c r="BJ230" s="182"/>
      <c r="BK230" s="182"/>
      <c r="BL230" s="182"/>
      <c r="BM230" s="182"/>
      <c r="BN230" s="182"/>
      <c r="BO230" s="182"/>
      <c r="BP230" s="182"/>
      <c r="BQ230" s="182"/>
      <c r="BR230" s="182"/>
      <c r="BS230" s="182"/>
      <c r="BT230" s="182"/>
      <c r="BU230" s="182"/>
      <c r="BV230" s="182"/>
      <c r="BW230" s="182"/>
      <c r="BX230" s="182"/>
      <c r="BY230" s="182"/>
      <c r="BZ230" s="182"/>
      <c r="CA230" s="182"/>
    </row>
    <row r="231" spans="1:79" s="172" customFormat="1">
      <c r="A231" s="242">
        <v>891780111</v>
      </c>
      <c r="B231" s="242" t="s">
        <v>55</v>
      </c>
      <c r="C231" s="172" t="s">
        <v>59</v>
      </c>
      <c r="D231" s="242" t="s">
        <v>61</v>
      </c>
      <c r="E231" s="185" t="s">
        <v>1911</v>
      </c>
      <c r="F231" s="171" t="s">
        <v>62</v>
      </c>
      <c r="G231" s="172" t="s">
        <v>62</v>
      </c>
      <c r="H231" s="185" t="s">
        <v>1281</v>
      </c>
      <c r="I231" s="186">
        <v>19048225</v>
      </c>
      <c r="J231" s="172">
        <v>0</v>
      </c>
      <c r="K231" s="174">
        <v>0</v>
      </c>
      <c r="L231" s="174">
        <v>0</v>
      </c>
      <c r="M231" s="175">
        <f t="shared" si="0"/>
        <v>19048225</v>
      </c>
      <c r="N231" s="187">
        <v>1003944745</v>
      </c>
      <c r="O231" s="188" t="s">
        <v>1912</v>
      </c>
      <c r="P231" s="188" t="s">
        <v>1283</v>
      </c>
      <c r="Q231" s="190">
        <v>44967</v>
      </c>
      <c r="R231" s="191">
        <v>44967</v>
      </c>
      <c r="S231" s="191">
        <v>45275</v>
      </c>
      <c r="T231" s="177"/>
      <c r="U231" s="179"/>
      <c r="V231" s="173"/>
      <c r="W231" s="186">
        <v>19048225</v>
      </c>
      <c r="X231" s="184">
        <v>0</v>
      </c>
      <c r="Y231" s="172">
        <v>12545859</v>
      </c>
      <c r="Z231" s="172" t="s">
        <v>1284</v>
      </c>
      <c r="AC231" s="177"/>
      <c r="AD231" s="192" t="s">
        <v>1913</v>
      </c>
      <c r="AE231" s="172" t="s">
        <v>1416</v>
      </c>
      <c r="AF231" s="172" t="s">
        <v>176</v>
      </c>
      <c r="AG231" s="182"/>
      <c r="AH231" s="182"/>
      <c r="AI231" s="182"/>
      <c r="AJ231" s="182"/>
      <c r="AK231" s="182"/>
      <c r="AL231" s="182"/>
      <c r="AM231" s="182"/>
      <c r="AN231" s="182"/>
      <c r="AO231" s="182"/>
      <c r="AP231" s="182"/>
      <c r="AQ231" s="182"/>
      <c r="AR231" s="182"/>
      <c r="AS231" s="182"/>
      <c r="AT231" s="182"/>
      <c r="AU231" s="182"/>
      <c r="AV231" s="182"/>
      <c r="AW231" s="182"/>
      <c r="AX231" s="182"/>
      <c r="AY231" s="182"/>
      <c r="AZ231" s="182"/>
      <c r="BA231" s="182"/>
      <c r="BB231" s="182"/>
      <c r="BC231" s="182"/>
      <c r="BD231" s="182"/>
      <c r="BE231" s="182"/>
      <c r="BF231" s="182"/>
      <c r="BG231" s="182"/>
      <c r="BH231" s="182"/>
      <c r="BI231" s="182"/>
      <c r="BJ231" s="182"/>
      <c r="BK231" s="182"/>
      <c r="BL231" s="182"/>
      <c r="BM231" s="182"/>
      <c r="BN231" s="182"/>
      <c r="BO231" s="182"/>
      <c r="BP231" s="182"/>
      <c r="BQ231" s="182"/>
      <c r="BR231" s="182"/>
      <c r="BS231" s="182"/>
      <c r="BT231" s="182"/>
      <c r="BU231" s="182"/>
      <c r="BV231" s="182"/>
      <c r="BW231" s="182"/>
      <c r="BX231" s="182"/>
      <c r="BY231" s="182"/>
      <c r="BZ231" s="182"/>
      <c r="CA231" s="182"/>
    </row>
    <row r="232" spans="1:79" s="172" customFormat="1">
      <c r="A232" s="242">
        <v>891780111</v>
      </c>
      <c r="B232" s="242" t="s">
        <v>55</v>
      </c>
      <c r="C232" s="172" t="s">
        <v>59</v>
      </c>
      <c r="D232" s="242" t="s">
        <v>61</v>
      </c>
      <c r="E232" s="185" t="s">
        <v>1914</v>
      </c>
      <c r="F232" s="171" t="s">
        <v>62</v>
      </c>
      <c r="G232" s="172" t="s">
        <v>62</v>
      </c>
      <c r="H232" s="185" t="s">
        <v>1281</v>
      </c>
      <c r="I232" s="186">
        <v>19048225</v>
      </c>
      <c r="J232" s="172">
        <v>0</v>
      </c>
      <c r="K232" s="174">
        <v>0</v>
      </c>
      <c r="L232" s="174">
        <v>0</v>
      </c>
      <c r="M232" s="175">
        <f t="shared" si="0"/>
        <v>19048225</v>
      </c>
      <c r="N232" s="187">
        <v>1144126541</v>
      </c>
      <c r="O232" s="188" t="s">
        <v>1915</v>
      </c>
      <c r="P232" s="188" t="s">
        <v>1283</v>
      </c>
      <c r="Q232" s="190">
        <v>44967</v>
      </c>
      <c r="R232" s="191">
        <v>44967</v>
      </c>
      <c r="S232" s="191">
        <v>45275</v>
      </c>
      <c r="T232" s="177"/>
      <c r="U232" s="179"/>
      <c r="V232" s="173"/>
      <c r="W232" s="186">
        <v>19048225</v>
      </c>
      <c r="X232" s="184">
        <v>0</v>
      </c>
      <c r="Y232" s="172">
        <v>12545859</v>
      </c>
      <c r="Z232" s="172" t="s">
        <v>1284</v>
      </c>
      <c r="AC232" s="177"/>
      <c r="AD232" s="192" t="s">
        <v>1916</v>
      </c>
      <c r="AE232" s="172" t="s">
        <v>1416</v>
      </c>
      <c r="AF232" s="172" t="s">
        <v>176</v>
      </c>
      <c r="AG232" s="182"/>
      <c r="AH232" s="182"/>
      <c r="AI232" s="182"/>
      <c r="AJ232" s="182"/>
      <c r="AK232" s="182"/>
      <c r="AL232" s="182"/>
      <c r="AM232" s="182"/>
      <c r="AN232" s="182"/>
      <c r="AO232" s="182"/>
      <c r="AP232" s="182"/>
      <c r="AQ232" s="182"/>
      <c r="AR232" s="182"/>
      <c r="AS232" s="182"/>
      <c r="AT232" s="182"/>
      <c r="AU232" s="182"/>
      <c r="AV232" s="182"/>
      <c r="AW232" s="182"/>
      <c r="AX232" s="182"/>
      <c r="AY232" s="182"/>
      <c r="AZ232" s="182"/>
      <c r="BA232" s="182"/>
      <c r="BB232" s="182"/>
      <c r="BC232" s="182"/>
      <c r="BD232" s="182"/>
      <c r="BE232" s="182"/>
      <c r="BF232" s="182"/>
      <c r="BG232" s="182"/>
      <c r="BH232" s="182"/>
      <c r="BI232" s="182"/>
      <c r="BJ232" s="182"/>
      <c r="BK232" s="182"/>
      <c r="BL232" s="182"/>
      <c r="BM232" s="182"/>
      <c r="BN232" s="182"/>
      <c r="BO232" s="182"/>
      <c r="BP232" s="182"/>
      <c r="BQ232" s="182"/>
      <c r="BR232" s="182"/>
      <c r="BS232" s="182"/>
      <c r="BT232" s="182"/>
      <c r="BU232" s="182"/>
      <c r="BV232" s="182"/>
      <c r="BW232" s="182"/>
      <c r="BX232" s="182"/>
      <c r="BY232" s="182"/>
      <c r="BZ232" s="182"/>
      <c r="CA232" s="182"/>
    </row>
    <row r="233" spans="1:79" s="172" customFormat="1">
      <c r="A233" s="242">
        <v>891780111</v>
      </c>
      <c r="B233" s="242" t="s">
        <v>55</v>
      </c>
      <c r="C233" s="172" t="s">
        <v>59</v>
      </c>
      <c r="D233" s="242" t="s">
        <v>61</v>
      </c>
      <c r="E233" s="197" t="s">
        <v>1917</v>
      </c>
      <c r="F233" s="171" t="s">
        <v>62</v>
      </c>
      <c r="G233" s="172" t="s">
        <v>62</v>
      </c>
      <c r="H233" s="185" t="s">
        <v>1281</v>
      </c>
      <c r="I233" s="186">
        <v>21029244</v>
      </c>
      <c r="J233" s="172">
        <v>0</v>
      </c>
      <c r="K233" s="174">
        <v>0</v>
      </c>
      <c r="L233" s="174">
        <v>0</v>
      </c>
      <c r="M233" s="175">
        <f t="shared" si="0"/>
        <v>21029244</v>
      </c>
      <c r="N233" s="187">
        <v>26430338</v>
      </c>
      <c r="O233" s="188" t="s">
        <v>1918</v>
      </c>
      <c r="P233" s="188" t="s">
        <v>1301</v>
      </c>
      <c r="Q233" s="190">
        <v>44967</v>
      </c>
      <c r="R233" s="191">
        <v>44967</v>
      </c>
      <c r="S233" s="191">
        <v>45275</v>
      </c>
      <c r="T233" s="177"/>
      <c r="U233" s="179"/>
      <c r="V233" s="173"/>
      <c r="W233" s="186">
        <v>21029244</v>
      </c>
      <c r="X233" s="184">
        <v>0</v>
      </c>
      <c r="Y233" s="172">
        <v>12545859</v>
      </c>
      <c r="Z233" s="172" t="s">
        <v>1284</v>
      </c>
      <c r="AC233" s="177"/>
      <c r="AD233" s="192" t="s">
        <v>1919</v>
      </c>
      <c r="AE233" s="172" t="s">
        <v>1416</v>
      </c>
      <c r="AF233" s="172" t="s">
        <v>176</v>
      </c>
      <c r="AG233" s="182"/>
      <c r="AH233" s="182"/>
      <c r="AI233" s="182"/>
      <c r="AJ233" s="182"/>
      <c r="AK233" s="182"/>
      <c r="AL233" s="182"/>
      <c r="AM233" s="182"/>
      <c r="AN233" s="182"/>
      <c r="AO233" s="182"/>
      <c r="AP233" s="182"/>
      <c r="AQ233" s="182"/>
      <c r="AR233" s="182"/>
      <c r="AS233" s="182"/>
      <c r="AT233" s="182"/>
      <c r="AU233" s="182"/>
      <c r="AV233" s="182"/>
      <c r="AW233" s="182"/>
      <c r="AX233" s="182"/>
      <c r="AY233" s="182"/>
      <c r="AZ233" s="182"/>
      <c r="BA233" s="182"/>
      <c r="BB233" s="182"/>
      <c r="BC233" s="182"/>
      <c r="BD233" s="182"/>
      <c r="BE233" s="182"/>
      <c r="BF233" s="182"/>
      <c r="BG233" s="182"/>
      <c r="BH233" s="182"/>
      <c r="BI233" s="182"/>
      <c r="BJ233" s="182"/>
      <c r="BK233" s="182"/>
      <c r="BL233" s="182"/>
      <c r="BM233" s="182"/>
      <c r="BN233" s="182"/>
      <c r="BO233" s="182"/>
      <c r="BP233" s="182"/>
      <c r="BQ233" s="182"/>
      <c r="BR233" s="182"/>
      <c r="BS233" s="182"/>
      <c r="BT233" s="182"/>
      <c r="BU233" s="182"/>
      <c r="BV233" s="182"/>
      <c r="BW233" s="182"/>
      <c r="BX233" s="182"/>
      <c r="BY233" s="182"/>
      <c r="BZ233" s="182"/>
      <c r="CA233" s="182"/>
    </row>
    <row r="234" spans="1:79" s="172" customFormat="1">
      <c r="A234" s="242">
        <v>891780111</v>
      </c>
      <c r="B234" s="242" t="s">
        <v>55</v>
      </c>
      <c r="C234" s="172" t="s">
        <v>59</v>
      </c>
      <c r="D234" s="242" t="s">
        <v>61</v>
      </c>
      <c r="E234" s="185" t="s">
        <v>1920</v>
      </c>
      <c r="F234" s="171" t="s">
        <v>62</v>
      </c>
      <c r="G234" s="172" t="s">
        <v>62</v>
      </c>
      <c r="H234" s="185" t="s">
        <v>1347</v>
      </c>
      <c r="I234" s="186">
        <v>64313108</v>
      </c>
      <c r="J234" s="172">
        <v>0</v>
      </c>
      <c r="K234" s="174">
        <v>0</v>
      </c>
      <c r="L234" s="174">
        <v>0</v>
      </c>
      <c r="M234" s="175">
        <f t="shared" si="0"/>
        <v>64313108</v>
      </c>
      <c r="N234" s="187">
        <v>91437155</v>
      </c>
      <c r="O234" s="188" t="s">
        <v>1921</v>
      </c>
      <c r="P234" s="188" t="s">
        <v>1922</v>
      </c>
      <c r="Q234" s="190">
        <v>44967</v>
      </c>
      <c r="R234" s="191">
        <v>44967</v>
      </c>
      <c r="S234" s="191">
        <v>45275</v>
      </c>
      <c r="T234" s="177"/>
      <c r="U234" s="179"/>
      <c r="V234" s="173"/>
      <c r="W234" s="186">
        <v>64313108</v>
      </c>
      <c r="X234" s="184">
        <v>0</v>
      </c>
      <c r="Y234" s="172">
        <v>12545859</v>
      </c>
      <c r="Z234" s="172" t="s">
        <v>1284</v>
      </c>
      <c r="AC234" s="177"/>
      <c r="AD234" s="192" t="s">
        <v>1923</v>
      </c>
      <c r="AE234" s="172" t="s">
        <v>1416</v>
      </c>
      <c r="AF234" s="172" t="s">
        <v>176</v>
      </c>
      <c r="AG234" s="182"/>
      <c r="AH234" s="182"/>
      <c r="AI234" s="182"/>
      <c r="AJ234" s="182"/>
      <c r="AK234" s="182"/>
      <c r="AL234" s="182"/>
      <c r="AM234" s="182"/>
      <c r="AN234" s="182"/>
      <c r="AO234" s="182"/>
      <c r="AP234" s="182"/>
      <c r="AQ234" s="182"/>
      <c r="AR234" s="182"/>
      <c r="AS234" s="182"/>
      <c r="AT234" s="182"/>
      <c r="AU234" s="182"/>
      <c r="AV234" s="182"/>
      <c r="AW234" s="182"/>
      <c r="AX234" s="182"/>
      <c r="AY234" s="182"/>
      <c r="AZ234" s="182"/>
      <c r="BA234" s="182"/>
      <c r="BB234" s="182"/>
      <c r="BC234" s="182"/>
      <c r="BD234" s="182"/>
      <c r="BE234" s="182"/>
      <c r="BF234" s="182"/>
      <c r="BG234" s="182"/>
      <c r="BH234" s="182"/>
      <c r="BI234" s="182"/>
      <c r="BJ234" s="182"/>
      <c r="BK234" s="182"/>
      <c r="BL234" s="182"/>
      <c r="BM234" s="182"/>
      <c r="BN234" s="182"/>
      <c r="BO234" s="182"/>
      <c r="BP234" s="182"/>
      <c r="BQ234" s="182"/>
      <c r="BR234" s="182"/>
      <c r="BS234" s="182"/>
      <c r="BT234" s="182"/>
      <c r="BU234" s="182"/>
      <c r="BV234" s="182"/>
      <c r="BW234" s="182"/>
      <c r="BX234" s="182"/>
      <c r="BY234" s="182"/>
      <c r="BZ234" s="182"/>
      <c r="CA234" s="182"/>
    </row>
    <row r="235" spans="1:79" s="172" customFormat="1">
      <c r="A235" s="242">
        <v>891780111</v>
      </c>
      <c r="B235" s="242" t="s">
        <v>55</v>
      </c>
      <c r="C235" s="172" t="s">
        <v>59</v>
      </c>
      <c r="D235" s="242" t="s">
        <v>61</v>
      </c>
      <c r="E235" s="185" t="s">
        <v>1924</v>
      </c>
      <c r="F235" s="171" t="s">
        <v>62</v>
      </c>
      <c r="G235" s="172" t="s">
        <v>62</v>
      </c>
      <c r="H235" s="185" t="s">
        <v>1281</v>
      </c>
      <c r="I235" s="186">
        <v>19425415</v>
      </c>
      <c r="J235" s="172">
        <v>0</v>
      </c>
      <c r="K235" s="174">
        <v>0</v>
      </c>
      <c r="L235" s="174">
        <v>0</v>
      </c>
      <c r="M235" s="175">
        <f t="shared" si="0"/>
        <v>19425415</v>
      </c>
      <c r="N235" s="194">
        <v>1060593249</v>
      </c>
      <c r="O235" s="188" t="s">
        <v>1925</v>
      </c>
      <c r="P235" s="188" t="s">
        <v>1301</v>
      </c>
      <c r="Q235" s="190">
        <v>44967</v>
      </c>
      <c r="R235" s="191">
        <v>44967</v>
      </c>
      <c r="S235" s="191">
        <v>45275</v>
      </c>
      <c r="T235" s="177"/>
      <c r="U235" s="179"/>
      <c r="V235" s="173"/>
      <c r="W235" s="186">
        <v>19425415</v>
      </c>
      <c r="X235" s="184">
        <v>0</v>
      </c>
      <c r="Y235" s="172">
        <v>12545859</v>
      </c>
      <c r="Z235" s="172" t="s">
        <v>1284</v>
      </c>
      <c r="AC235" s="177"/>
      <c r="AD235" s="192" t="s">
        <v>1926</v>
      </c>
      <c r="AE235" s="172" t="s">
        <v>1416</v>
      </c>
      <c r="AF235" s="172" t="s">
        <v>176</v>
      </c>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c r="BR235" s="182"/>
      <c r="BS235" s="182"/>
      <c r="BT235" s="182"/>
      <c r="BU235" s="182"/>
      <c r="BV235" s="182"/>
      <c r="BW235" s="182"/>
      <c r="BX235" s="182"/>
      <c r="BY235" s="182"/>
      <c r="BZ235" s="182"/>
      <c r="CA235" s="182"/>
    </row>
    <row r="236" spans="1:79" s="172" customFormat="1">
      <c r="A236" s="242">
        <v>891780111</v>
      </c>
      <c r="B236" s="242" t="s">
        <v>55</v>
      </c>
      <c r="C236" s="172" t="s">
        <v>59</v>
      </c>
      <c r="D236" s="242" t="s">
        <v>61</v>
      </c>
      <c r="E236" s="197" t="s">
        <v>1927</v>
      </c>
      <c r="F236" s="171" t="s">
        <v>62</v>
      </c>
      <c r="G236" s="172" t="s">
        <v>62</v>
      </c>
      <c r="H236" s="185" t="s">
        <v>1281</v>
      </c>
      <c r="I236" s="186">
        <v>21029244</v>
      </c>
      <c r="J236" s="172">
        <v>0</v>
      </c>
      <c r="K236" s="174">
        <v>0</v>
      </c>
      <c r="L236" s="174">
        <v>0</v>
      </c>
      <c r="M236" s="175">
        <f t="shared" si="0"/>
        <v>21029244</v>
      </c>
      <c r="N236" s="187">
        <v>71190766</v>
      </c>
      <c r="O236" s="188" t="s">
        <v>1928</v>
      </c>
      <c r="P236" s="188" t="s">
        <v>1301</v>
      </c>
      <c r="Q236" s="190">
        <v>44967</v>
      </c>
      <c r="R236" s="191">
        <v>44967</v>
      </c>
      <c r="S236" s="191">
        <v>45275</v>
      </c>
      <c r="T236" s="177"/>
      <c r="U236" s="179"/>
      <c r="V236" s="173"/>
      <c r="W236" s="186">
        <v>21029244</v>
      </c>
      <c r="X236" s="184">
        <v>0</v>
      </c>
      <c r="Y236" s="172">
        <v>12545859</v>
      </c>
      <c r="Z236" s="172" t="s">
        <v>1284</v>
      </c>
      <c r="AC236" s="177"/>
      <c r="AD236" s="192" t="s">
        <v>1929</v>
      </c>
      <c r="AE236" s="172" t="s">
        <v>1416</v>
      </c>
      <c r="AF236" s="172" t="s">
        <v>176</v>
      </c>
      <c r="AG236" s="182"/>
      <c r="AH236" s="182"/>
      <c r="AI236" s="182"/>
      <c r="AJ236" s="182"/>
      <c r="AK236" s="182"/>
      <c r="AL236" s="182"/>
      <c r="AM236" s="182"/>
      <c r="AN236" s="182"/>
      <c r="AO236" s="182"/>
      <c r="AP236" s="182"/>
      <c r="AQ236" s="182"/>
      <c r="AR236" s="182"/>
      <c r="AS236" s="182"/>
      <c r="AT236" s="182"/>
      <c r="AU236" s="182"/>
      <c r="AV236" s="182"/>
      <c r="AW236" s="182"/>
      <c r="AX236" s="182"/>
      <c r="AY236" s="182"/>
      <c r="AZ236" s="182"/>
      <c r="BA236" s="182"/>
      <c r="BB236" s="182"/>
      <c r="BC236" s="182"/>
      <c r="BD236" s="182"/>
      <c r="BE236" s="182"/>
      <c r="BF236" s="182"/>
      <c r="BG236" s="182"/>
      <c r="BH236" s="182"/>
      <c r="BI236" s="182"/>
      <c r="BJ236" s="182"/>
      <c r="BK236" s="182"/>
      <c r="BL236" s="182"/>
      <c r="BM236" s="182"/>
      <c r="BN236" s="182"/>
      <c r="BO236" s="182"/>
      <c r="BP236" s="182"/>
      <c r="BQ236" s="182"/>
      <c r="BR236" s="182"/>
      <c r="BS236" s="182"/>
      <c r="BT236" s="182"/>
      <c r="BU236" s="182"/>
      <c r="BV236" s="182"/>
      <c r="BW236" s="182"/>
      <c r="BX236" s="182"/>
      <c r="BY236" s="182"/>
      <c r="BZ236" s="182"/>
      <c r="CA236" s="182"/>
    </row>
    <row r="237" spans="1:79" s="172" customFormat="1">
      <c r="A237" s="242">
        <v>891780111</v>
      </c>
      <c r="B237" s="242" t="s">
        <v>55</v>
      </c>
      <c r="C237" s="172" t="s">
        <v>59</v>
      </c>
      <c r="D237" s="242" t="s">
        <v>61</v>
      </c>
      <c r="E237" s="185" t="s">
        <v>1930</v>
      </c>
      <c r="F237" s="171" t="s">
        <v>62</v>
      </c>
      <c r="G237" s="172" t="s">
        <v>62</v>
      </c>
      <c r="H237" s="185" t="s">
        <v>1281</v>
      </c>
      <c r="I237" s="186">
        <v>21029244</v>
      </c>
      <c r="J237" s="172">
        <v>0</v>
      </c>
      <c r="K237" s="174">
        <v>0</v>
      </c>
      <c r="L237" s="174">
        <v>0</v>
      </c>
      <c r="M237" s="175">
        <f t="shared" si="0"/>
        <v>21029244</v>
      </c>
      <c r="N237" s="187">
        <v>1104130224</v>
      </c>
      <c r="O237" s="188" t="s">
        <v>1931</v>
      </c>
      <c r="P237" s="188" t="s">
        <v>1301</v>
      </c>
      <c r="Q237" s="190">
        <v>44967</v>
      </c>
      <c r="R237" s="191">
        <v>44967</v>
      </c>
      <c r="S237" s="191">
        <v>45275</v>
      </c>
      <c r="T237" s="177"/>
      <c r="U237" s="179"/>
      <c r="V237" s="173"/>
      <c r="W237" s="186">
        <v>21029244</v>
      </c>
      <c r="X237" s="184">
        <v>0</v>
      </c>
      <c r="Y237" s="172">
        <v>12545859</v>
      </c>
      <c r="Z237" s="172" t="s">
        <v>1284</v>
      </c>
      <c r="AC237" s="177"/>
      <c r="AD237" s="192" t="s">
        <v>1932</v>
      </c>
      <c r="AE237" s="172" t="s">
        <v>1416</v>
      </c>
      <c r="AF237" s="172" t="s">
        <v>176</v>
      </c>
      <c r="AG237" s="182"/>
      <c r="AH237" s="182"/>
      <c r="AI237" s="182"/>
      <c r="AJ237" s="182"/>
      <c r="AK237" s="182"/>
      <c r="AL237" s="182"/>
      <c r="AM237" s="182"/>
      <c r="AN237" s="182"/>
      <c r="AO237" s="182"/>
      <c r="AP237" s="182"/>
      <c r="AQ237" s="182"/>
      <c r="AR237" s="182"/>
      <c r="AS237" s="182"/>
      <c r="AT237" s="182"/>
      <c r="AU237" s="182"/>
      <c r="AV237" s="182"/>
      <c r="AW237" s="182"/>
      <c r="AX237" s="182"/>
      <c r="AY237" s="182"/>
      <c r="AZ237" s="182"/>
      <c r="BA237" s="182"/>
      <c r="BB237" s="182"/>
      <c r="BC237" s="182"/>
      <c r="BD237" s="182"/>
      <c r="BE237" s="182"/>
      <c r="BF237" s="182"/>
      <c r="BG237" s="182"/>
      <c r="BH237" s="182"/>
      <c r="BI237" s="182"/>
      <c r="BJ237" s="182"/>
      <c r="BK237" s="182"/>
      <c r="BL237" s="182"/>
      <c r="BM237" s="182"/>
      <c r="BN237" s="182"/>
      <c r="BO237" s="182"/>
      <c r="BP237" s="182"/>
      <c r="BQ237" s="182"/>
      <c r="BR237" s="182"/>
      <c r="BS237" s="182"/>
      <c r="BT237" s="182"/>
      <c r="BU237" s="182"/>
      <c r="BV237" s="182"/>
      <c r="BW237" s="182"/>
      <c r="BX237" s="182"/>
      <c r="BY237" s="182"/>
      <c r="BZ237" s="182"/>
      <c r="CA237" s="182"/>
    </row>
    <row r="238" spans="1:79" s="172" customFormat="1">
      <c r="A238" s="242">
        <v>891780111</v>
      </c>
      <c r="B238" s="242" t="s">
        <v>55</v>
      </c>
      <c r="C238" s="172" t="s">
        <v>59</v>
      </c>
      <c r="D238" s="242" t="s">
        <v>61</v>
      </c>
      <c r="E238" s="185" t="s">
        <v>1933</v>
      </c>
      <c r="F238" s="171" t="s">
        <v>62</v>
      </c>
      <c r="G238" s="172" t="s">
        <v>62</v>
      </c>
      <c r="H238" s="185" t="s">
        <v>1281</v>
      </c>
      <c r="I238" s="186">
        <v>19048225</v>
      </c>
      <c r="J238" s="172">
        <v>0</v>
      </c>
      <c r="K238" s="174">
        <v>0</v>
      </c>
      <c r="L238" s="174">
        <v>0</v>
      </c>
      <c r="M238" s="175">
        <f t="shared" si="0"/>
        <v>19048225</v>
      </c>
      <c r="N238" s="187">
        <v>1004712544</v>
      </c>
      <c r="O238" s="188" t="s">
        <v>1934</v>
      </c>
      <c r="P238" s="188" t="s">
        <v>1283</v>
      </c>
      <c r="Q238" s="190">
        <v>44967</v>
      </c>
      <c r="R238" s="191">
        <v>44967</v>
      </c>
      <c r="S238" s="191">
        <v>45275</v>
      </c>
      <c r="T238" s="177"/>
      <c r="U238" s="179"/>
      <c r="V238" s="173"/>
      <c r="W238" s="186">
        <v>19048225</v>
      </c>
      <c r="X238" s="184">
        <v>0</v>
      </c>
      <c r="Y238" s="172">
        <v>12545859</v>
      </c>
      <c r="Z238" s="172" t="s">
        <v>1284</v>
      </c>
      <c r="AC238" s="177"/>
      <c r="AD238" s="192" t="s">
        <v>1935</v>
      </c>
      <c r="AE238" s="172" t="s">
        <v>1416</v>
      </c>
      <c r="AF238" s="172" t="s">
        <v>176</v>
      </c>
      <c r="AG238" s="182"/>
      <c r="AH238" s="182"/>
      <c r="AI238" s="182"/>
      <c r="AJ238" s="182"/>
      <c r="AK238" s="182"/>
      <c r="AL238" s="182"/>
      <c r="AM238" s="182"/>
      <c r="AN238" s="182"/>
      <c r="AO238" s="182"/>
      <c r="AP238" s="182"/>
      <c r="AQ238" s="182"/>
      <c r="AR238" s="182"/>
      <c r="AS238" s="182"/>
      <c r="AT238" s="182"/>
      <c r="AU238" s="182"/>
      <c r="AV238" s="182"/>
      <c r="AW238" s="182"/>
      <c r="AX238" s="182"/>
      <c r="AY238" s="182"/>
      <c r="AZ238" s="182"/>
      <c r="BA238" s="182"/>
      <c r="BB238" s="182"/>
      <c r="BC238" s="182"/>
      <c r="BD238" s="182"/>
      <c r="BE238" s="182"/>
      <c r="BF238" s="182"/>
      <c r="BG238" s="182"/>
      <c r="BH238" s="182"/>
      <c r="BI238" s="182"/>
      <c r="BJ238" s="182"/>
      <c r="BK238" s="182"/>
      <c r="BL238" s="182"/>
      <c r="BM238" s="182"/>
      <c r="BN238" s="182"/>
      <c r="BO238" s="182"/>
      <c r="BP238" s="182"/>
      <c r="BQ238" s="182"/>
      <c r="BR238" s="182"/>
      <c r="BS238" s="182"/>
      <c r="BT238" s="182"/>
      <c r="BU238" s="182"/>
      <c r="BV238" s="182"/>
      <c r="BW238" s="182"/>
      <c r="BX238" s="182"/>
      <c r="BY238" s="182"/>
      <c r="BZ238" s="182"/>
      <c r="CA238" s="182"/>
    </row>
    <row r="239" spans="1:79" s="172" customFormat="1">
      <c r="A239" s="242">
        <v>891780111</v>
      </c>
      <c r="B239" s="242" t="s">
        <v>55</v>
      </c>
      <c r="C239" s="172" t="s">
        <v>59</v>
      </c>
      <c r="D239" s="242" t="s">
        <v>61</v>
      </c>
      <c r="E239" s="197" t="s">
        <v>1936</v>
      </c>
      <c r="F239" s="171" t="s">
        <v>62</v>
      </c>
      <c r="G239" s="172" t="s">
        <v>62</v>
      </c>
      <c r="H239" s="185" t="s">
        <v>1281</v>
      </c>
      <c r="I239" s="186">
        <v>19425415</v>
      </c>
      <c r="J239" s="172">
        <v>0</v>
      </c>
      <c r="K239" s="174">
        <v>0</v>
      </c>
      <c r="L239" s="174">
        <v>0</v>
      </c>
      <c r="M239" s="175">
        <f t="shared" si="0"/>
        <v>19425415</v>
      </c>
      <c r="N239" s="187">
        <v>1061198483</v>
      </c>
      <c r="O239" s="188" t="s">
        <v>1937</v>
      </c>
      <c r="P239" s="188" t="s">
        <v>1383</v>
      </c>
      <c r="Q239" s="190">
        <v>44967</v>
      </c>
      <c r="R239" s="191">
        <v>44967</v>
      </c>
      <c r="S239" s="191">
        <v>45275</v>
      </c>
      <c r="T239" s="177"/>
      <c r="U239" s="179"/>
      <c r="V239" s="173"/>
      <c r="W239" s="186">
        <v>19425415</v>
      </c>
      <c r="X239" s="184">
        <v>0</v>
      </c>
      <c r="Y239" s="172">
        <v>12545859</v>
      </c>
      <c r="Z239" s="172" t="s">
        <v>1284</v>
      </c>
      <c r="AC239" s="177"/>
      <c r="AD239" s="192" t="s">
        <v>1938</v>
      </c>
      <c r="AE239" s="172" t="s">
        <v>1416</v>
      </c>
      <c r="AF239" s="172" t="s">
        <v>176</v>
      </c>
      <c r="AG239" s="182"/>
      <c r="AH239" s="182"/>
      <c r="AI239" s="182"/>
      <c r="AJ239" s="182"/>
      <c r="AK239" s="182"/>
      <c r="AL239" s="182"/>
      <c r="AM239" s="182"/>
      <c r="AN239" s="182"/>
      <c r="AO239" s="182"/>
      <c r="AP239" s="182"/>
      <c r="AQ239" s="182"/>
      <c r="AR239" s="182"/>
      <c r="AS239" s="182"/>
      <c r="AT239" s="182"/>
      <c r="AU239" s="182"/>
      <c r="AV239" s="182"/>
      <c r="AW239" s="182"/>
      <c r="AX239" s="182"/>
      <c r="AY239" s="182"/>
      <c r="AZ239" s="182"/>
      <c r="BA239" s="182"/>
      <c r="BB239" s="182"/>
      <c r="BC239" s="182"/>
      <c r="BD239" s="182"/>
      <c r="BE239" s="182"/>
      <c r="BF239" s="182"/>
      <c r="BG239" s="182"/>
      <c r="BH239" s="182"/>
      <c r="BI239" s="182"/>
      <c r="BJ239" s="182"/>
      <c r="BK239" s="182"/>
      <c r="BL239" s="182"/>
      <c r="BM239" s="182"/>
      <c r="BN239" s="182"/>
      <c r="BO239" s="182"/>
      <c r="BP239" s="182"/>
      <c r="BQ239" s="182"/>
      <c r="BR239" s="182"/>
      <c r="BS239" s="182"/>
      <c r="BT239" s="182"/>
      <c r="BU239" s="182"/>
      <c r="BV239" s="182"/>
      <c r="BW239" s="182"/>
      <c r="BX239" s="182"/>
      <c r="BY239" s="182"/>
      <c r="BZ239" s="182"/>
      <c r="CA239" s="182"/>
    </row>
    <row r="240" spans="1:79" s="172" customFormat="1">
      <c r="A240" s="242">
        <v>891780111</v>
      </c>
      <c r="B240" s="242" t="s">
        <v>55</v>
      </c>
      <c r="C240" s="172" t="s">
        <v>59</v>
      </c>
      <c r="D240" s="242" t="s">
        <v>61</v>
      </c>
      <c r="E240" s="185" t="s">
        <v>1939</v>
      </c>
      <c r="F240" s="171" t="s">
        <v>62</v>
      </c>
      <c r="G240" s="172" t="s">
        <v>62</v>
      </c>
      <c r="H240" s="185" t="s">
        <v>1347</v>
      </c>
      <c r="I240" s="186">
        <v>67034816</v>
      </c>
      <c r="J240" s="172">
        <v>0</v>
      </c>
      <c r="K240" s="174">
        <v>0</v>
      </c>
      <c r="L240" s="174">
        <v>0</v>
      </c>
      <c r="M240" s="175">
        <f t="shared" si="0"/>
        <v>67034816</v>
      </c>
      <c r="N240" s="187">
        <v>79541443</v>
      </c>
      <c r="O240" s="193" t="s">
        <v>1940</v>
      </c>
      <c r="P240" s="188" t="s">
        <v>1941</v>
      </c>
      <c r="Q240" s="190">
        <v>44967</v>
      </c>
      <c r="R240" s="191">
        <v>44967</v>
      </c>
      <c r="S240" s="191">
        <v>45275</v>
      </c>
      <c r="T240" s="177"/>
      <c r="U240" s="179"/>
      <c r="V240" s="173"/>
      <c r="W240" s="186">
        <v>67034816</v>
      </c>
      <c r="X240" s="184">
        <v>0</v>
      </c>
      <c r="Y240" s="172">
        <v>12545859</v>
      </c>
      <c r="Z240" s="172" t="s">
        <v>1284</v>
      </c>
      <c r="AC240" s="177"/>
      <c r="AD240" s="192" t="s">
        <v>1942</v>
      </c>
      <c r="AE240" s="172" t="s">
        <v>1416</v>
      </c>
      <c r="AF240" s="172" t="s">
        <v>176</v>
      </c>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2"/>
      <c r="BN240" s="182"/>
      <c r="BO240" s="182"/>
      <c r="BP240" s="182"/>
      <c r="BQ240" s="182"/>
      <c r="BR240" s="182"/>
      <c r="BS240" s="182"/>
      <c r="BT240" s="182"/>
      <c r="BU240" s="182"/>
      <c r="BV240" s="182"/>
      <c r="BW240" s="182"/>
      <c r="BX240" s="182"/>
      <c r="BY240" s="182"/>
      <c r="BZ240" s="182"/>
      <c r="CA240" s="182"/>
    </row>
    <row r="241" spans="1:79" s="172" customFormat="1">
      <c r="A241" s="242">
        <v>891780111</v>
      </c>
      <c r="B241" s="242" t="s">
        <v>55</v>
      </c>
      <c r="C241" s="172" t="s">
        <v>59</v>
      </c>
      <c r="D241" s="242" t="s">
        <v>61</v>
      </c>
      <c r="E241" s="185" t="s">
        <v>1943</v>
      </c>
      <c r="F241" s="171" t="s">
        <v>62</v>
      </c>
      <c r="G241" s="172" t="s">
        <v>62</v>
      </c>
      <c r="H241" s="185" t="s">
        <v>1347</v>
      </c>
      <c r="I241" s="186">
        <v>32375697</v>
      </c>
      <c r="J241" s="172">
        <v>0</v>
      </c>
      <c r="K241" s="174">
        <v>0</v>
      </c>
      <c r="L241" s="174">
        <v>0</v>
      </c>
      <c r="M241" s="175">
        <f t="shared" si="0"/>
        <v>32375697</v>
      </c>
      <c r="N241" s="187">
        <v>1082907260</v>
      </c>
      <c r="O241" s="193" t="s">
        <v>1944</v>
      </c>
      <c r="P241" s="188" t="s">
        <v>1945</v>
      </c>
      <c r="Q241" s="190">
        <v>44967</v>
      </c>
      <c r="R241" s="191">
        <v>44967</v>
      </c>
      <c r="S241" s="191">
        <v>45275</v>
      </c>
      <c r="T241" s="177"/>
      <c r="U241" s="179"/>
      <c r="V241" s="173"/>
      <c r="W241" s="186">
        <v>32375697</v>
      </c>
      <c r="X241" s="184">
        <v>0</v>
      </c>
      <c r="Y241" s="172">
        <v>12545859</v>
      </c>
      <c r="Z241" s="172" t="s">
        <v>1284</v>
      </c>
      <c r="AC241" s="177"/>
      <c r="AD241" s="192" t="s">
        <v>1946</v>
      </c>
      <c r="AE241" s="172" t="s">
        <v>1416</v>
      </c>
      <c r="AF241" s="172" t="s">
        <v>176</v>
      </c>
      <c r="AG241" s="182"/>
      <c r="AH241" s="182"/>
      <c r="AI241" s="182"/>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c r="BD241" s="182"/>
      <c r="BE241" s="182"/>
      <c r="BF241" s="182"/>
      <c r="BG241" s="182"/>
      <c r="BH241" s="182"/>
      <c r="BI241" s="182"/>
      <c r="BJ241" s="182"/>
      <c r="BK241" s="182"/>
      <c r="BL241" s="182"/>
      <c r="BM241" s="182"/>
      <c r="BN241" s="182"/>
      <c r="BO241" s="182"/>
      <c r="BP241" s="182"/>
      <c r="BQ241" s="182"/>
      <c r="BR241" s="182"/>
      <c r="BS241" s="182"/>
      <c r="BT241" s="182"/>
      <c r="BU241" s="182"/>
      <c r="BV241" s="182"/>
      <c r="BW241" s="182"/>
      <c r="BX241" s="182"/>
      <c r="BY241" s="182"/>
      <c r="BZ241" s="182"/>
      <c r="CA241" s="182"/>
    </row>
    <row r="242" spans="1:79" s="172" customFormat="1">
      <c r="A242" s="242">
        <v>891780111</v>
      </c>
      <c r="B242" s="242" t="s">
        <v>55</v>
      </c>
      <c r="C242" s="172" t="s">
        <v>59</v>
      </c>
      <c r="D242" s="242" t="s">
        <v>61</v>
      </c>
      <c r="E242" s="197" t="s">
        <v>1947</v>
      </c>
      <c r="F242" s="171" t="s">
        <v>62</v>
      </c>
      <c r="G242" s="172" t="s">
        <v>62</v>
      </c>
      <c r="H242" s="185" t="s">
        <v>1281</v>
      </c>
      <c r="I242" s="186">
        <v>5528572</v>
      </c>
      <c r="J242" s="172">
        <v>0</v>
      </c>
      <c r="K242" s="174">
        <v>0</v>
      </c>
      <c r="L242" s="174">
        <v>0</v>
      </c>
      <c r="M242" s="175">
        <f t="shared" si="0"/>
        <v>5528572</v>
      </c>
      <c r="N242" s="187">
        <v>1083012957</v>
      </c>
      <c r="O242" s="193" t="s">
        <v>1948</v>
      </c>
      <c r="P242" s="188" t="s">
        <v>1949</v>
      </c>
      <c r="Q242" s="190">
        <v>44967</v>
      </c>
      <c r="R242" s="191">
        <v>44967</v>
      </c>
      <c r="S242" s="191">
        <v>45046</v>
      </c>
      <c r="T242" s="177"/>
      <c r="U242" s="179"/>
      <c r="V242" s="173"/>
      <c r="W242" s="186">
        <v>5528572</v>
      </c>
      <c r="X242" s="184">
        <v>0</v>
      </c>
      <c r="Y242" s="172">
        <v>12545859</v>
      </c>
      <c r="Z242" s="172" t="s">
        <v>1284</v>
      </c>
      <c r="AC242" s="177"/>
      <c r="AD242" s="192" t="s">
        <v>1950</v>
      </c>
      <c r="AE242" s="172" t="s">
        <v>1416</v>
      </c>
      <c r="AF242" s="172" t="s">
        <v>176</v>
      </c>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c r="BR242" s="182"/>
      <c r="BS242" s="182"/>
      <c r="BT242" s="182"/>
      <c r="BU242" s="182"/>
      <c r="BV242" s="182"/>
      <c r="BW242" s="182"/>
      <c r="BX242" s="182"/>
      <c r="BY242" s="182"/>
      <c r="BZ242" s="182"/>
      <c r="CA242" s="182"/>
    </row>
    <row r="243" spans="1:79" s="172" customFormat="1">
      <c r="A243" s="242">
        <v>891780111</v>
      </c>
      <c r="B243" s="242" t="s">
        <v>55</v>
      </c>
      <c r="C243" s="172" t="s">
        <v>59</v>
      </c>
      <c r="D243" s="242" t="s">
        <v>61</v>
      </c>
      <c r="E243" s="185" t="s">
        <v>1951</v>
      </c>
      <c r="F243" s="171" t="s">
        <v>62</v>
      </c>
      <c r="G243" s="172" t="s">
        <v>62</v>
      </c>
      <c r="H243" s="185" t="s">
        <v>1347</v>
      </c>
      <c r="I243" s="186">
        <v>34965761</v>
      </c>
      <c r="J243" s="172">
        <v>0</v>
      </c>
      <c r="K243" s="174">
        <v>0</v>
      </c>
      <c r="L243" s="174">
        <v>0</v>
      </c>
      <c r="M243" s="175">
        <f t="shared" si="0"/>
        <v>34965761</v>
      </c>
      <c r="N243" s="194">
        <v>1079911413</v>
      </c>
      <c r="O243" s="193" t="s">
        <v>1952</v>
      </c>
      <c r="P243" s="188" t="s">
        <v>1953</v>
      </c>
      <c r="Q243" s="190">
        <v>44967</v>
      </c>
      <c r="R243" s="191">
        <v>44967</v>
      </c>
      <c r="S243" s="191">
        <v>45275</v>
      </c>
      <c r="T243" s="177"/>
      <c r="U243" s="179"/>
      <c r="V243" s="173"/>
      <c r="W243" s="186">
        <v>34965761</v>
      </c>
      <c r="X243" s="184">
        <v>0</v>
      </c>
      <c r="Y243" s="172">
        <v>12545859</v>
      </c>
      <c r="Z243" s="172" t="s">
        <v>1284</v>
      </c>
      <c r="AC243" s="177"/>
      <c r="AD243" s="192" t="s">
        <v>1954</v>
      </c>
      <c r="AE243" s="172" t="s">
        <v>1416</v>
      </c>
      <c r="AF243" s="172" t="s">
        <v>176</v>
      </c>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82"/>
      <c r="BI243" s="182"/>
      <c r="BJ243" s="182"/>
      <c r="BK243" s="182"/>
      <c r="BL243" s="182"/>
      <c r="BM243" s="182"/>
      <c r="BN243" s="182"/>
      <c r="BO243" s="182"/>
      <c r="BP243" s="182"/>
      <c r="BQ243" s="182"/>
      <c r="BR243" s="182"/>
      <c r="BS243" s="182"/>
      <c r="BT243" s="182"/>
      <c r="BU243" s="182"/>
      <c r="BV243" s="182"/>
      <c r="BW243" s="182"/>
      <c r="BX243" s="182"/>
      <c r="BY243" s="182"/>
      <c r="BZ243" s="182"/>
      <c r="CA243" s="182"/>
    </row>
    <row r="244" spans="1:79" s="172" customFormat="1">
      <c r="A244" s="242">
        <v>891780111</v>
      </c>
      <c r="B244" s="242" t="s">
        <v>55</v>
      </c>
      <c r="C244" s="172" t="s">
        <v>59</v>
      </c>
      <c r="D244" s="242" t="s">
        <v>61</v>
      </c>
      <c r="E244" s="185" t="s">
        <v>1955</v>
      </c>
      <c r="F244" s="171" t="s">
        <v>62</v>
      </c>
      <c r="G244" s="172" t="s">
        <v>62</v>
      </c>
      <c r="H244" s="185" t="s">
        <v>1347</v>
      </c>
      <c r="I244" s="186">
        <v>30576000</v>
      </c>
      <c r="J244" s="172">
        <v>0</v>
      </c>
      <c r="K244" s="174">
        <v>0</v>
      </c>
      <c r="L244" s="174">
        <v>0</v>
      </c>
      <c r="M244" s="175">
        <f t="shared" si="0"/>
        <v>30576000</v>
      </c>
      <c r="N244" s="194" t="s">
        <v>1956</v>
      </c>
      <c r="O244" s="193" t="s">
        <v>1957</v>
      </c>
      <c r="P244" s="188" t="s">
        <v>1958</v>
      </c>
      <c r="Q244" s="190">
        <v>44967</v>
      </c>
      <c r="R244" s="191">
        <v>44967</v>
      </c>
      <c r="S244" s="191">
        <v>45275</v>
      </c>
      <c r="T244" s="177"/>
      <c r="U244" s="179"/>
      <c r="V244" s="173"/>
      <c r="W244" s="186">
        <v>30576000</v>
      </c>
      <c r="X244" s="184">
        <v>0</v>
      </c>
      <c r="Y244" s="172">
        <v>12545859</v>
      </c>
      <c r="Z244" s="172" t="s">
        <v>1284</v>
      </c>
      <c r="AC244" s="177"/>
      <c r="AD244" s="192" t="s">
        <v>1959</v>
      </c>
      <c r="AE244" s="172" t="s">
        <v>1416</v>
      </c>
      <c r="AF244" s="172" t="s">
        <v>176</v>
      </c>
      <c r="AG244" s="182"/>
      <c r="AH244" s="182"/>
      <c r="AI244" s="182"/>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c r="BD244" s="182"/>
      <c r="BE244" s="182"/>
      <c r="BF244" s="182"/>
      <c r="BG244" s="182"/>
      <c r="BH244" s="182"/>
      <c r="BI244" s="182"/>
      <c r="BJ244" s="182"/>
      <c r="BK244" s="182"/>
      <c r="BL244" s="182"/>
      <c r="BM244" s="182"/>
      <c r="BN244" s="182"/>
      <c r="BO244" s="182"/>
      <c r="BP244" s="182"/>
      <c r="BQ244" s="182"/>
      <c r="BR244" s="182"/>
      <c r="BS244" s="182"/>
      <c r="BT244" s="182"/>
      <c r="BU244" s="182"/>
      <c r="BV244" s="182"/>
      <c r="BW244" s="182"/>
      <c r="BX244" s="182"/>
      <c r="BY244" s="182"/>
      <c r="BZ244" s="182"/>
      <c r="CA244" s="182"/>
    </row>
    <row r="245" spans="1:79" s="172" customFormat="1">
      <c r="A245" s="242">
        <v>891780111</v>
      </c>
      <c r="B245" s="242" t="s">
        <v>55</v>
      </c>
      <c r="C245" s="172" t="s">
        <v>59</v>
      </c>
      <c r="D245" s="242" t="s">
        <v>61</v>
      </c>
      <c r="E245" s="197" t="s">
        <v>1960</v>
      </c>
      <c r="F245" s="171" t="s">
        <v>62</v>
      </c>
      <c r="G245" s="172" t="s">
        <v>62</v>
      </c>
      <c r="H245" s="185" t="s">
        <v>1347</v>
      </c>
      <c r="I245" s="186">
        <v>69713840</v>
      </c>
      <c r="J245" s="172">
        <v>0</v>
      </c>
      <c r="K245" s="174">
        <v>0</v>
      </c>
      <c r="L245" s="174">
        <v>0</v>
      </c>
      <c r="M245" s="175">
        <f t="shared" si="0"/>
        <v>69713840</v>
      </c>
      <c r="N245" s="194">
        <v>85465209</v>
      </c>
      <c r="O245" s="193" t="s">
        <v>1961</v>
      </c>
      <c r="P245" s="188" t="s">
        <v>1962</v>
      </c>
      <c r="Q245" s="190">
        <v>44967</v>
      </c>
      <c r="R245" s="191">
        <v>44967</v>
      </c>
      <c r="S245" s="191">
        <v>45275</v>
      </c>
      <c r="T245" s="177"/>
      <c r="U245" s="179"/>
      <c r="V245" s="173"/>
      <c r="W245" s="186">
        <v>69713840</v>
      </c>
      <c r="X245" s="184">
        <v>0</v>
      </c>
      <c r="Y245" s="172">
        <v>12545859</v>
      </c>
      <c r="Z245" s="172" t="s">
        <v>1284</v>
      </c>
      <c r="AC245" s="177"/>
      <c r="AD245" s="192" t="s">
        <v>1963</v>
      </c>
      <c r="AE245" s="172" t="s">
        <v>1416</v>
      </c>
      <c r="AF245" s="172" t="s">
        <v>176</v>
      </c>
      <c r="AG245" s="182"/>
      <c r="AH245" s="182"/>
      <c r="AI245" s="182"/>
      <c r="AJ245" s="182"/>
      <c r="AK245" s="182"/>
      <c r="AL245" s="182"/>
      <c r="AM245" s="182"/>
      <c r="AN245" s="182"/>
      <c r="AO245" s="182"/>
      <c r="AP245" s="182"/>
      <c r="AQ245" s="182"/>
      <c r="AR245" s="182"/>
      <c r="AS245" s="182"/>
      <c r="AT245" s="182"/>
      <c r="AU245" s="182"/>
      <c r="AV245" s="182"/>
      <c r="AW245" s="182"/>
      <c r="AX245" s="182"/>
      <c r="AY245" s="182"/>
      <c r="AZ245" s="182"/>
      <c r="BA245" s="182"/>
      <c r="BB245" s="182"/>
      <c r="BC245" s="182"/>
      <c r="BD245" s="182"/>
      <c r="BE245" s="182"/>
      <c r="BF245" s="182"/>
      <c r="BG245" s="182"/>
      <c r="BH245" s="182"/>
      <c r="BI245" s="182"/>
      <c r="BJ245" s="182"/>
      <c r="BK245" s="182"/>
      <c r="BL245" s="182"/>
      <c r="BM245" s="182"/>
      <c r="BN245" s="182"/>
      <c r="BO245" s="182"/>
      <c r="BP245" s="182"/>
      <c r="BQ245" s="182"/>
      <c r="BR245" s="182"/>
      <c r="BS245" s="182"/>
      <c r="BT245" s="182"/>
      <c r="BU245" s="182"/>
      <c r="BV245" s="182"/>
      <c r="BW245" s="182"/>
      <c r="BX245" s="182"/>
      <c r="BY245" s="182"/>
      <c r="BZ245" s="182"/>
      <c r="CA245" s="182"/>
    </row>
    <row r="246" spans="1:79" s="172" customFormat="1">
      <c r="A246" s="242">
        <v>891780111</v>
      </c>
      <c r="B246" s="242" t="s">
        <v>55</v>
      </c>
      <c r="C246" s="172" t="s">
        <v>59</v>
      </c>
      <c r="D246" s="242" t="s">
        <v>61</v>
      </c>
      <c r="E246" s="185" t="s">
        <v>1964</v>
      </c>
      <c r="F246" s="171" t="s">
        <v>62</v>
      </c>
      <c r="G246" s="172" t="s">
        <v>62</v>
      </c>
      <c r="H246" s="185" t="s">
        <v>1347</v>
      </c>
      <c r="I246" s="186">
        <v>17650080</v>
      </c>
      <c r="J246" s="172">
        <v>0</v>
      </c>
      <c r="K246" s="174">
        <v>0</v>
      </c>
      <c r="L246" s="174">
        <v>0</v>
      </c>
      <c r="M246" s="175">
        <f t="shared" si="0"/>
        <v>17650080</v>
      </c>
      <c r="N246" s="194">
        <v>1083000989</v>
      </c>
      <c r="O246" s="193" t="s">
        <v>1965</v>
      </c>
      <c r="P246" s="188" t="s">
        <v>1966</v>
      </c>
      <c r="Q246" s="190">
        <v>44967</v>
      </c>
      <c r="R246" s="191">
        <v>44967</v>
      </c>
      <c r="S246" s="191">
        <v>45199</v>
      </c>
      <c r="T246" s="177"/>
      <c r="U246" s="179"/>
      <c r="V246" s="173"/>
      <c r="W246" s="186">
        <v>17650080</v>
      </c>
      <c r="X246" s="184">
        <v>0</v>
      </c>
      <c r="Y246" s="172">
        <v>12545859</v>
      </c>
      <c r="Z246" s="172" t="s">
        <v>1284</v>
      </c>
      <c r="AC246" s="177"/>
      <c r="AD246" s="192" t="s">
        <v>1967</v>
      </c>
      <c r="AE246" s="172" t="s">
        <v>1416</v>
      </c>
      <c r="AF246" s="172" t="s">
        <v>176</v>
      </c>
      <c r="AG246" s="182"/>
      <c r="AH246" s="182"/>
      <c r="AI246" s="182"/>
      <c r="AJ246" s="182"/>
      <c r="AK246" s="182"/>
      <c r="AL246" s="182"/>
      <c r="AM246" s="182"/>
      <c r="AN246" s="182"/>
      <c r="AO246" s="182"/>
      <c r="AP246" s="182"/>
      <c r="AQ246" s="182"/>
      <c r="AR246" s="182"/>
      <c r="AS246" s="182"/>
      <c r="AT246" s="182"/>
      <c r="AU246" s="182"/>
      <c r="AV246" s="182"/>
      <c r="AW246" s="182"/>
      <c r="AX246" s="182"/>
      <c r="AY246" s="182"/>
      <c r="AZ246" s="182"/>
      <c r="BA246" s="182"/>
      <c r="BB246" s="182"/>
      <c r="BC246" s="182"/>
      <c r="BD246" s="182"/>
      <c r="BE246" s="182"/>
      <c r="BF246" s="182"/>
      <c r="BG246" s="182"/>
      <c r="BH246" s="182"/>
      <c r="BI246" s="182"/>
      <c r="BJ246" s="182"/>
      <c r="BK246" s="182"/>
      <c r="BL246" s="182"/>
      <c r="BM246" s="182"/>
      <c r="BN246" s="182"/>
      <c r="BO246" s="182"/>
      <c r="BP246" s="182"/>
      <c r="BQ246" s="182"/>
      <c r="BR246" s="182"/>
      <c r="BS246" s="182"/>
      <c r="BT246" s="182"/>
      <c r="BU246" s="182"/>
      <c r="BV246" s="182"/>
      <c r="BW246" s="182"/>
      <c r="BX246" s="182"/>
      <c r="BY246" s="182"/>
      <c r="BZ246" s="182"/>
      <c r="CA246" s="182"/>
    </row>
    <row r="247" spans="1:79" s="172" customFormat="1">
      <c r="A247" s="242">
        <v>891780111</v>
      </c>
      <c r="B247" s="242" t="s">
        <v>55</v>
      </c>
      <c r="C247" s="172" t="s">
        <v>59</v>
      </c>
      <c r="D247" s="242" t="s">
        <v>61</v>
      </c>
      <c r="E247" s="197" t="s">
        <v>1968</v>
      </c>
      <c r="F247" s="171" t="s">
        <v>62</v>
      </c>
      <c r="G247" s="172" t="s">
        <v>62</v>
      </c>
      <c r="H247" s="185" t="s">
        <v>1347</v>
      </c>
      <c r="I247" s="186">
        <v>22848000.000000004</v>
      </c>
      <c r="J247" s="172">
        <v>0</v>
      </c>
      <c r="K247" s="174">
        <v>0</v>
      </c>
      <c r="L247" s="174">
        <v>0</v>
      </c>
      <c r="M247" s="175">
        <f t="shared" si="0"/>
        <v>22848000.000000004</v>
      </c>
      <c r="N247" s="187">
        <v>1083014806</v>
      </c>
      <c r="O247" s="193" t="s">
        <v>1969</v>
      </c>
      <c r="P247" s="185" t="s">
        <v>1970</v>
      </c>
      <c r="Q247" s="190">
        <v>44967</v>
      </c>
      <c r="R247" s="191">
        <v>44967</v>
      </c>
      <c r="S247" s="191">
        <v>45214</v>
      </c>
      <c r="T247" s="177"/>
      <c r="U247" s="179"/>
      <c r="V247" s="173"/>
      <c r="W247" s="186">
        <v>22848000.000000004</v>
      </c>
      <c r="X247" s="184">
        <v>0</v>
      </c>
      <c r="Y247" s="172">
        <v>12545859</v>
      </c>
      <c r="Z247" s="172" t="s">
        <v>1284</v>
      </c>
      <c r="AC247" s="177"/>
      <c r="AD247" s="192" t="s">
        <v>1971</v>
      </c>
      <c r="AE247" s="172" t="s">
        <v>1416</v>
      </c>
      <c r="AF247" s="172" t="s">
        <v>176</v>
      </c>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c r="BD247" s="182"/>
      <c r="BE247" s="182"/>
      <c r="BF247" s="182"/>
      <c r="BG247" s="182"/>
      <c r="BH247" s="182"/>
      <c r="BI247" s="182"/>
      <c r="BJ247" s="182"/>
      <c r="BK247" s="182"/>
      <c r="BL247" s="182"/>
      <c r="BM247" s="182"/>
      <c r="BN247" s="182"/>
      <c r="BO247" s="182"/>
      <c r="BP247" s="182"/>
      <c r="BQ247" s="182"/>
      <c r="BR247" s="182"/>
      <c r="BS247" s="182"/>
      <c r="BT247" s="182"/>
      <c r="BU247" s="182"/>
      <c r="BV247" s="182"/>
      <c r="BW247" s="182"/>
      <c r="BX247" s="182"/>
      <c r="BY247" s="182"/>
      <c r="BZ247" s="182"/>
      <c r="CA247" s="182"/>
    </row>
    <row r="248" spans="1:79" s="172" customFormat="1">
      <c r="A248" s="242">
        <v>891780111</v>
      </c>
      <c r="B248" s="242" t="s">
        <v>55</v>
      </c>
      <c r="C248" s="172" t="s">
        <v>59</v>
      </c>
      <c r="D248" s="242" t="s">
        <v>61</v>
      </c>
      <c r="E248" s="197" t="s">
        <v>1972</v>
      </c>
      <c r="F248" s="171" t="s">
        <v>62</v>
      </c>
      <c r="G248" s="172" t="s">
        <v>62</v>
      </c>
      <c r="H248" s="185" t="s">
        <v>1347</v>
      </c>
      <c r="I248" s="186">
        <v>28436240</v>
      </c>
      <c r="J248" s="172">
        <v>0</v>
      </c>
      <c r="K248" s="174">
        <v>0</v>
      </c>
      <c r="L248" s="174">
        <v>0</v>
      </c>
      <c r="M248" s="175">
        <f t="shared" si="0"/>
        <v>28436240</v>
      </c>
      <c r="N248" s="194">
        <v>36695203</v>
      </c>
      <c r="O248" s="193" t="s">
        <v>1973</v>
      </c>
      <c r="P248" s="188" t="s">
        <v>1974</v>
      </c>
      <c r="Q248" s="190">
        <v>44967</v>
      </c>
      <c r="R248" s="191">
        <v>44967</v>
      </c>
      <c r="S248" s="191">
        <v>45199</v>
      </c>
      <c r="T248" s="177"/>
      <c r="U248" s="179"/>
      <c r="V248" s="173"/>
      <c r="W248" s="186">
        <v>28436240</v>
      </c>
      <c r="X248" s="184">
        <v>0</v>
      </c>
      <c r="Y248" s="172">
        <v>12545859</v>
      </c>
      <c r="Z248" s="172" t="s">
        <v>1284</v>
      </c>
      <c r="AC248" s="177"/>
      <c r="AD248" s="192" t="s">
        <v>1975</v>
      </c>
      <c r="AE248" s="172" t="s">
        <v>1416</v>
      </c>
      <c r="AF248" s="172" t="s">
        <v>176</v>
      </c>
      <c r="AG248" s="182"/>
      <c r="AH248" s="182"/>
      <c r="AI248" s="182"/>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c r="BR248" s="182"/>
      <c r="BS248" s="182"/>
      <c r="BT248" s="182"/>
      <c r="BU248" s="182"/>
      <c r="BV248" s="182"/>
      <c r="BW248" s="182"/>
      <c r="BX248" s="182"/>
      <c r="BY248" s="182"/>
      <c r="BZ248" s="182"/>
      <c r="CA248" s="182"/>
    </row>
    <row r="249" spans="1:79" s="172" customFormat="1">
      <c r="A249" s="242">
        <v>891780111</v>
      </c>
      <c r="B249" s="242" t="s">
        <v>55</v>
      </c>
      <c r="C249" s="172" t="s">
        <v>59</v>
      </c>
      <c r="D249" s="242" t="s">
        <v>61</v>
      </c>
      <c r="E249" s="185" t="s">
        <v>1976</v>
      </c>
      <c r="F249" s="171" t="s">
        <v>62</v>
      </c>
      <c r="G249" s="172" t="s">
        <v>62</v>
      </c>
      <c r="H249" s="185" t="s">
        <v>1347</v>
      </c>
      <c r="I249" s="186">
        <v>20469885</v>
      </c>
      <c r="J249" s="172">
        <v>0</v>
      </c>
      <c r="K249" s="174">
        <v>0</v>
      </c>
      <c r="L249" s="174">
        <v>0</v>
      </c>
      <c r="M249" s="175">
        <f t="shared" si="0"/>
        <v>20469885</v>
      </c>
      <c r="N249" s="194">
        <v>1110490275</v>
      </c>
      <c r="O249" s="193" t="s">
        <v>1977</v>
      </c>
      <c r="P249" s="188" t="s">
        <v>1978</v>
      </c>
      <c r="Q249" s="190">
        <v>44967</v>
      </c>
      <c r="R249" s="191">
        <v>44967</v>
      </c>
      <c r="S249" s="191">
        <v>45199</v>
      </c>
      <c r="T249" s="177"/>
      <c r="U249" s="179"/>
      <c r="V249" s="173"/>
      <c r="W249" s="186">
        <v>20469885</v>
      </c>
      <c r="X249" s="184">
        <v>0</v>
      </c>
      <c r="Y249" s="172">
        <v>12545859</v>
      </c>
      <c r="Z249" s="172" t="s">
        <v>1284</v>
      </c>
      <c r="AC249" s="177"/>
      <c r="AD249" s="192" t="s">
        <v>1979</v>
      </c>
      <c r="AE249" s="172" t="s">
        <v>1416</v>
      </c>
      <c r="AF249" s="172" t="s">
        <v>176</v>
      </c>
      <c r="AG249" s="182"/>
      <c r="AH249" s="182"/>
      <c r="AI249" s="182"/>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c r="BD249" s="182"/>
      <c r="BE249" s="182"/>
      <c r="BF249" s="182"/>
      <c r="BG249" s="182"/>
      <c r="BH249" s="182"/>
      <c r="BI249" s="182"/>
      <c r="BJ249" s="182"/>
      <c r="BK249" s="182"/>
      <c r="BL249" s="182"/>
      <c r="BM249" s="182"/>
      <c r="BN249" s="182"/>
      <c r="BO249" s="182"/>
      <c r="BP249" s="182"/>
      <c r="BQ249" s="182"/>
      <c r="BR249" s="182"/>
      <c r="BS249" s="182"/>
      <c r="BT249" s="182"/>
      <c r="BU249" s="182"/>
      <c r="BV249" s="182"/>
      <c r="BW249" s="182"/>
      <c r="BX249" s="182"/>
      <c r="BY249" s="182"/>
      <c r="BZ249" s="182"/>
      <c r="CA249" s="182"/>
    </row>
    <row r="250" spans="1:79" s="172" customFormat="1">
      <c r="A250" s="242">
        <v>891780111</v>
      </c>
      <c r="B250" s="242" t="s">
        <v>55</v>
      </c>
      <c r="C250" s="172" t="s">
        <v>59</v>
      </c>
      <c r="D250" s="242" t="s">
        <v>61</v>
      </c>
      <c r="E250" s="185" t="s">
        <v>1980</v>
      </c>
      <c r="F250" s="171" t="s">
        <v>62</v>
      </c>
      <c r="G250" s="172" t="s">
        <v>62</v>
      </c>
      <c r="H250" s="185" t="s">
        <v>1281</v>
      </c>
      <c r="I250" s="186">
        <v>16650356</v>
      </c>
      <c r="J250" s="172">
        <v>0</v>
      </c>
      <c r="K250" s="174">
        <v>0</v>
      </c>
      <c r="L250" s="174">
        <v>0</v>
      </c>
      <c r="M250" s="175">
        <f t="shared" si="0"/>
        <v>16650356</v>
      </c>
      <c r="N250" s="194">
        <v>1122727609</v>
      </c>
      <c r="O250" s="193" t="s">
        <v>1981</v>
      </c>
      <c r="P250" s="188" t="s">
        <v>1982</v>
      </c>
      <c r="Q250" s="190">
        <v>44967</v>
      </c>
      <c r="R250" s="191">
        <v>44967</v>
      </c>
      <c r="S250" s="191">
        <v>45199</v>
      </c>
      <c r="T250" s="177"/>
      <c r="U250" s="179"/>
      <c r="V250" s="173"/>
      <c r="W250" s="186">
        <v>16650356</v>
      </c>
      <c r="X250" s="184">
        <v>0</v>
      </c>
      <c r="Y250" s="172">
        <v>12545859</v>
      </c>
      <c r="Z250" s="172" t="s">
        <v>1284</v>
      </c>
      <c r="AC250" s="177"/>
      <c r="AD250" s="192" t="s">
        <v>1983</v>
      </c>
      <c r="AE250" s="172" t="s">
        <v>1416</v>
      </c>
      <c r="AF250" s="172" t="s">
        <v>176</v>
      </c>
      <c r="AG250" s="182"/>
      <c r="AH250" s="182"/>
      <c r="AI250" s="182"/>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c r="BR250" s="182"/>
      <c r="BS250" s="182"/>
      <c r="BT250" s="182"/>
      <c r="BU250" s="182"/>
      <c r="BV250" s="182"/>
      <c r="BW250" s="182"/>
      <c r="BX250" s="182"/>
      <c r="BY250" s="182"/>
      <c r="BZ250" s="182"/>
      <c r="CA250" s="182"/>
    </row>
    <row r="251" spans="1:79" s="172" customFormat="1">
      <c r="A251" s="242">
        <v>891780111</v>
      </c>
      <c r="B251" s="242" t="s">
        <v>55</v>
      </c>
      <c r="C251" s="172" t="s">
        <v>59</v>
      </c>
      <c r="D251" s="242" t="s">
        <v>61</v>
      </c>
      <c r="E251" s="197" t="s">
        <v>1984</v>
      </c>
      <c r="F251" s="171" t="s">
        <v>62</v>
      </c>
      <c r="G251" s="172" t="s">
        <v>62</v>
      </c>
      <c r="H251" s="185" t="s">
        <v>1281</v>
      </c>
      <c r="I251" s="186">
        <v>16650356</v>
      </c>
      <c r="J251" s="172">
        <v>0</v>
      </c>
      <c r="K251" s="174">
        <v>0</v>
      </c>
      <c r="L251" s="174">
        <v>0</v>
      </c>
      <c r="M251" s="175">
        <f t="shared" si="0"/>
        <v>16650356</v>
      </c>
      <c r="N251" s="194">
        <v>35263151</v>
      </c>
      <c r="O251" s="193" t="s">
        <v>1985</v>
      </c>
      <c r="P251" s="188" t="s">
        <v>1982</v>
      </c>
      <c r="Q251" s="190">
        <v>44967</v>
      </c>
      <c r="R251" s="191">
        <v>44967</v>
      </c>
      <c r="S251" s="191">
        <v>45199</v>
      </c>
      <c r="T251" s="177"/>
      <c r="U251" s="179"/>
      <c r="V251" s="173"/>
      <c r="W251" s="186">
        <v>16650356</v>
      </c>
      <c r="X251" s="184">
        <v>0</v>
      </c>
      <c r="Y251" s="172">
        <v>12545859</v>
      </c>
      <c r="Z251" s="172" t="s">
        <v>1284</v>
      </c>
      <c r="AC251" s="177"/>
      <c r="AD251" s="192" t="s">
        <v>1986</v>
      </c>
      <c r="AE251" s="172" t="s">
        <v>1416</v>
      </c>
      <c r="AF251" s="172" t="s">
        <v>176</v>
      </c>
      <c r="AG251" s="182"/>
      <c r="AH251" s="182"/>
      <c r="AI251" s="182"/>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c r="BD251" s="182"/>
      <c r="BE251" s="182"/>
      <c r="BF251" s="182"/>
      <c r="BG251" s="182"/>
      <c r="BH251" s="182"/>
      <c r="BI251" s="182"/>
      <c r="BJ251" s="182"/>
      <c r="BK251" s="182"/>
      <c r="BL251" s="182"/>
      <c r="BM251" s="182"/>
      <c r="BN251" s="182"/>
      <c r="BO251" s="182"/>
      <c r="BP251" s="182"/>
      <c r="BQ251" s="182"/>
      <c r="BR251" s="182"/>
      <c r="BS251" s="182"/>
      <c r="BT251" s="182"/>
      <c r="BU251" s="182"/>
      <c r="BV251" s="182"/>
      <c r="BW251" s="182"/>
      <c r="BX251" s="182"/>
      <c r="BY251" s="182"/>
      <c r="BZ251" s="182"/>
      <c r="CA251" s="182"/>
    </row>
    <row r="252" spans="1:79" s="172" customFormat="1">
      <c r="A252" s="242">
        <v>891780111</v>
      </c>
      <c r="B252" s="242" t="s">
        <v>55</v>
      </c>
      <c r="C252" s="172" t="s">
        <v>59</v>
      </c>
      <c r="D252" s="242" t="s">
        <v>61</v>
      </c>
      <c r="E252" s="185" t="s">
        <v>1987</v>
      </c>
      <c r="F252" s="171" t="s">
        <v>62</v>
      </c>
      <c r="G252" s="172" t="s">
        <v>62</v>
      </c>
      <c r="H252" s="185" t="s">
        <v>1281</v>
      </c>
      <c r="I252" s="186">
        <v>16650356</v>
      </c>
      <c r="J252" s="172">
        <v>0</v>
      </c>
      <c r="K252" s="174">
        <v>0</v>
      </c>
      <c r="L252" s="174">
        <v>0</v>
      </c>
      <c r="M252" s="175">
        <f t="shared" si="0"/>
        <v>16650356</v>
      </c>
      <c r="N252" s="194">
        <v>1124829922</v>
      </c>
      <c r="O252" s="193" t="s">
        <v>1988</v>
      </c>
      <c r="P252" s="188" t="s">
        <v>1982</v>
      </c>
      <c r="Q252" s="190">
        <v>44967</v>
      </c>
      <c r="R252" s="191">
        <v>44967</v>
      </c>
      <c r="S252" s="191">
        <v>45199</v>
      </c>
      <c r="T252" s="177"/>
      <c r="U252" s="179"/>
      <c r="V252" s="173"/>
      <c r="W252" s="186">
        <v>16650356</v>
      </c>
      <c r="X252" s="184">
        <v>0</v>
      </c>
      <c r="Y252" s="172">
        <v>12545859</v>
      </c>
      <c r="Z252" s="172" t="s">
        <v>1284</v>
      </c>
      <c r="AC252" s="177"/>
      <c r="AD252" s="192" t="s">
        <v>1989</v>
      </c>
      <c r="AE252" s="172" t="s">
        <v>1416</v>
      </c>
      <c r="AF252" s="172" t="s">
        <v>176</v>
      </c>
      <c r="AG252" s="182"/>
      <c r="AH252" s="182"/>
      <c r="AI252" s="182"/>
      <c r="AJ252" s="182"/>
      <c r="AK252" s="182"/>
      <c r="AL252" s="182"/>
      <c r="AM252" s="182"/>
      <c r="AN252" s="182"/>
      <c r="AO252" s="182"/>
      <c r="AP252" s="182"/>
      <c r="AQ252" s="182"/>
      <c r="AR252" s="182"/>
      <c r="AS252" s="182"/>
      <c r="AT252" s="182"/>
      <c r="AU252" s="182"/>
      <c r="AV252" s="182"/>
      <c r="AW252" s="182"/>
      <c r="AX252" s="182"/>
      <c r="AY252" s="182"/>
      <c r="AZ252" s="182"/>
      <c r="BA252" s="182"/>
      <c r="BB252" s="182"/>
      <c r="BC252" s="182"/>
      <c r="BD252" s="182"/>
      <c r="BE252" s="182"/>
      <c r="BF252" s="182"/>
      <c r="BG252" s="182"/>
      <c r="BH252" s="182"/>
      <c r="BI252" s="182"/>
      <c r="BJ252" s="182"/>
      <c r="BK252" s="182"/>
      <c r="BL252" s="182"/>
      <c r="BM252" s="182"/>
      <c r="BN252" s="182"/>
      <c r="BO252" s="182"/>
      <c r="BP252" s="182"/>
      <c r="BQ252" s="182"/>
      <c r="BR252" s="182"/>
      <c r="BS252" s="182"/>
      <c r="BT252" s="182"/>
      <c r="BU252" s="182"/>
      <c r="BV252" s="182"/>
      <c r="BW252" s="182"/>
      <c r="BX252" s="182"/>
      <c r="BY252" s="182"/>
      <c r="BZ252" s="182"/>
      <c r="CA252" s="182"/>
    </row>
    <row r="253" spans="1:79" s="172" customFormat="1">
      <c r="A253" s="242">
        <v>891780111</v>
      </c>
      <c r="B253" s="242" t="s">
        <v>55</v>
      </c>
      <c r="C253" s="172" t="s">
        <v>59</v>
      </c>
      <c r="D253" s="242" t="s">
        <v>61</v>
      </c>
      <c r="E253" s="185" t="s">
        <v>1990</v>
      </c>
      <c r="F253" s="171" t="s">
        <v>62</v>
      </c>
      <c r="G253" s="172" t="s">
        <v>62</v>
      </c>
      <c r="H253" s="185" t="s">
        <v>1281</v>
      </c>
      <c r="I253" s="186">
        <v>22062600</v>
      </c>
      <c r="J253" s="172">
        <v>0</v>
      </c>
      <c r="K253" s="174">
        <v>0</v>
      </c>
      <c r="L253" s="174">
        <v>0</v>
      </c>
      <c r="M253" s="175">
        <f t="shared" si="0"/>
        <v>22062600</v>
      </c>
      <c r="N253" s="194">
        <v>1116802818</v>
      </c>
      <c r="O253" s="193" t="s">
        <v>1991</v>
      </c>
      <c r="P253" s="188" t="s">
        <v>1992</v>
      </c>
      <c r="Q253" s="190">
        <v>44967</v>
      </c>
      <c r="R253" s="191">
        <v>44967</v>
      </c>
      <c r="S253" s="191">
        <v>45214</v>
      </c>
      <c r="T253" s="177"/>
      <c r="U253" s="179"/>
      <c r="V253" s="173"/>
      <c r="W253" s="186">
        <v>22062600</v>
      </c>
      <c r="X253" s="184">
        <v>0</v>
      </c>
      <c r="Y253" s="172">
        <v>12545859</v>
      </c>
      <c r="Z253" s="172" t="s">
        <v>1284</v>
      </c>
      <c r="AC253" s="177"/>
      <c r="AD253" s="192" t="s">
        <v>1993</v>
      </c>
      <c r="AE253" s="172" t="s">
        <v>1416</v>
      </c>
      <c r="AF253" s="172" t="s">
        <v>176</v>
      </c>
      <c r="AG253" s="182"/>
      <c r="AH253" s="182"/>
      <c r="AI253" s="182"/>
      <c r="AJ253" s="182"/>
      <c r="AK253" s="182"/>
      <c r="AL253" s="182"/>
      <c r="AM253" s="182"/>
      <c r="AN253" s="182"/>
      <c r="AO253" s="182"/>
      <c r="AP253" s="182"/>
      <c r="AQ253" s="182"/>
      <c r="AR253" s="182"/>
      <c r="AS253" s="182"/>
      <c r="AT253" s="182"/>
      <c r="AU253" s="182"/>
      <c r="AV253" s="182"/>
      <c r="AW253" s="182"/>
      <c r="AX253" s="182"/>
      <c r="AY253" s="182"/>
      <c r="AZ253" s="182"/>
      <c r="BA253" s="182"/>
      <c r="BB253" s="182"/>
      <c r="BC253" s="182"/>
      <c r="BD253" s="182"/>
      <c r="BE253" s="182"/>
      <c r="BF253" s="182"/>
      <c r="BG253" s="182"/>
      <c r="BH253" s="182"/>
      <c r="BI253" s="182"/>
      <c r="BJ253" s="182"/>
      <c r="BK253" s="182"/>
      <c r="BL253" s="182"/>
      <c r="BM253" s="182"/>
      <c r="BN253" s="182"/>
      <c r="BO253" s="182"/>
      <c r="BP253" s="182"/>
      <c r="BQ253" s="182"/>
      <c r="BR253" s="182"/>
      <c r="BS253" s="182"/>
      <c r="BT253" s="182"/>
      <c r="BU253" s="182"/>
      <c r="BV253" s="182"/>
      <c r="BW253" s="182"/>
      <c r="BX253" s="182"/>
      <c r="BY253" s="182"/>
      <c r="BZ253" s="182"/>
      <c r="CA253" s="182"/>
    </row>
    <row r="254" spans="1:79" s="172" customFormat="1">
      <c r="A254" s="242">
        <v>891780111</v>
      </c>
      <c r="B254" s="242" t="s">
        <v>55</v>
      </c>
      <c r="C254" s="172" t="s">
        <v>59</v>
      </c>
      <c r="D254" s="242" t="s">
        <v>61</v>
      </c>
      <c r="E254" s="197" t="s">
        <v>1994</v>
      </c>
      <c r="F254" s="171" t="s">
        <v>62</v>
      </c>
      <c r="G254" s="172" t="s">
        <v>62</v>
      </c>
      <c r="H254" s="185" t="s">
        <v>1281</v>
      </c>
      <c r="I254" s="186">
        <v>16354360</v>
      </c>
      <c r="J254" s="172">
        <v>0</v>
      </c>
      <c r="K254" s="174">
        <v>0</v>
      </c>
      <c r="L254" s="174">
        <v>0</v>
      </c>
      <c r="M254" s="175">
        <f t="shared" si="0"/>
        <v>16354360</v>
      </c>
      <c r="N254" s="187">
        <v>9103222</v>
      </c>
      <c r="O254" s="188" t="s">
        <v>1995</v>
      </c>
      <c r="P254" s="188" t="s">
        <v>1996</v>
      </c>
      <c r="Q254" s="190">
        <v>44967</v>
      </c>
      <c r="R254" s="191">
        <v>44967</v>
      </c>
      <c r="S254" s="191">
        <v>45199</v>
      </c>
      <c r="T254" s="177"/>
      <c r="U254" s="179"/>
      <c r="V254" s="173"/>
      <c r="W254" s="186">
        <v>16354360</v>
      </c>
      <c r="X254" s="184">
        <v>0</v>
      </c>
      <c r="Y254" s="172">
        <v>12545859</v>
      </c>
      <c r="Z254" s="172" t="s">
        <v>1284</v>
      </c>
      <c r="AC254" s="177"/>
      <c r="AD254" s="192" t="s">
        <v>1997</v>
      </c>
      <c r="AE254" s="172" t="s">
        <v>1416</v>
      </c>
      <c r="AF254" s="172" t="s">
        <v>176</v>
      </c>
      <c r="AG254" s="182"/>
      <c r="AH254" s="182"/>
      <c r="AI254" s="182"/>
      <c r="AJ254" s="182"/>
      <c r="AK254" s="182"/>
      <c r="AL254" s="182"/>
      <c r="AM254" s="182"/>
      <c r="AN254" s="182"/>
      <c r="AO254" s="182"/>
      <c r="AP254" s="182"/>
      <c r="AQ254" s="182"/>
      <c r="AR254" s="182"/>
      <c r="AS254" s="182"/>
      <c r="AT254" s="182"/>
      <c r="AU254" s="182"/>
      <c r="AV254" s="182"/>
      <c r="AW254" s="182"/>
      <c r="AX254" s="182"/>
      <c r="AY254" s="182"/>
      <c r="AZ254" s="182"/>
      <c r="BA254" s="182"/>
      <c r="BB254" s="182"/>
      <c r="BC254" s="182"/>
      <c r="BD254" s="182"/>
      <c r="BE254" s="182"/>
      <c r="BF254" s="182"/>
      <c r="BG254" s="182"/>
      <c r="BH254" s="182"/>
      <c r="BI254" s="182"/>
      <c r="BJ254" s="182"/>
      <c r="BK254" s="182"/>
      <c r="BL254" s="182"/>
      <c r="BM254" s="182"/>
      <c r="BN254" s="182"/>
      <c r="BO254" s="182"/>
      <c r="BP254" s="182"/>
      <c r="BQ254" s="182"/>
      <c r="BR254" s="182"/>
      <c r="BS254" s="182"/>
      <c r="BT254" s="182"/>
      <c r="BU254" s="182"/>
      <c r="BV254" s="182"/>
      <c r="BW254" s="182"/>
      <c r="BX254" s="182"/>
      <c r="BY254" s="182"/>
      <c r="BZ254" s="182"/>
      <c r="CA254" s="182"/>
    </row>
    <row r="255" spans="1:79" s="172" customFormat="1">
      <c r="A255" s="242">
        <v>891780111</v>
      </c>
      <c r="B255" s="242" t="s">
        <v>55</v>
      </c>
      <c r="C255" s="172" t="s">
        <v>59</v>
      </c>
      <c r="D255" s="242" t="s">
        <v>61</v>
      </c>
      <c r="E255" s="185" t="s">
        <v>1998</v>
      </c>
      <c r="F255" s="171" t="s">
        <v>62</v>
      </c>
      <c r="G255" s="172" t="s">
        <v>62</v>
      </c>
      <c r="H255" s="185" t="s">
        <v>1281</v>
      </c>
      <c r="I255" s="186">
        <v>16354360</v>
      </c>
      <c r="J255" s="172">
        <v>0</v>
      </c>
      <c r="K255" s="174">
        <v>0</v>
      </c>
      <c r="L255" s="174">
        <v>0</v>
      </c>
      <c r="M255" s="175">
        <f t="shared" si="0"/>
        <v>16354360</v>
      </c>
      <c r="N255" s="187">
        <v>16488500</v>
      </c>
      <c r="O255" s="188" t="s">
        <v>1999</v>
      </c>
      <c r="P255" s="188" t="s">
        <v>1996</v>
      </c>
      <c r="Q255" s="190">
        <v>44967</v>
      </c>
      <c r="R255" s="191">
        <v>44967</v>
      </c>
      <c r="S255" s="191">
        <v>45199</v>
      </c>
      <c r="T255" s="177"/>
      <c r="U255" s="179"/>
      <c r="V255" s="173"/>
      <c r="W255" s="186">
        <v>16354360</v>
      </c>
      <c r="X255" s="184">
        <v>0</v>
      </c>
      <c r="Y255" s="172">
        <v>12545859</v>
      </c>
      <c r="Z255" s="172" t="s">
        <v>1284</v>
      </c>
      <c r="AC255" s="177"/>
      <c r="AD255" s="192" t="s">
        <v>2000</v>
      </c>
      <c r="AE255" s="172" t="s">
        <v>1416</v>
      </c>
      <c r="AF255" s="172" t="s">
        <v>176</v>
      </c>
      <c r="AG255" s="182"/>
      <c r="AH255" s="182"/>
      <c r="AI255" s="182"/>
      <c r="AJ255" s="182"/>
      <c r="AK255" s="182"/>
      <c r="AL255" s="182"/>
      <c r="AM255" s="182"/>
      <c r="AN255" s="182"/>
      <c r="AO255" s="182"/>
      <c r="AP255" s="182"/>
      <c r="AQ255" s="182"/>
      <c r="AR255" s="182"/>
      <c r="AS255" s="182"/>
      <c r="AT255" s="182"/>
      <c r="AU255" s="182"/>
      <c r="AV255" s="182"/>
      <c r="AW255" s="182"/>
      <c r="AX255" s="182"/>
      <c r="AY255" s="182"/>
      <c r="AZ255" s="182"/>
      <c r="BA255" s="182"/>
      <c r="BB255" s="182"/>
      <c r="BC255" s="182"/>
      <c r="BD255" s="182"/>
      <c r="BE255" s="182"/>
      <c r="BF255" s="182"/>
      <c r="BG255" s="182"/>
      <c r="BH255" s="182"/>
      <c r="BI255" s="182"/>
      <c r="BJ255" s="182"/>
      <c r="BK255" s="182"/>
      <c r="BL255" s="182"/>
      <c r="BM255" s="182"/>
      <c r="BN255" s="182"/>
      <c r="BO255" s="182"/>
      <c r="BP255" s="182"/>
      <c r="BQ255" s="182"/>
      <c r="BR255" s="182"/>
      <c r="BS255" s="182"/>
      <c r="BT255" s="182"/>
      <c r="BU255" s="182"/>
      <c r="BV255" s="182"/>
      <c r="BW255" s="182"/>
      <c r="BX255" s="182"/>
      <c r="BY255" s="182"/>
      <c r="BZ255" s="182"/>
      <c r="CA255" s="182"/>
    </row>
    <row r="256" spans="1:79" s="172" customFormat="1">
      <c r="A256" s="242">
        <v>891780111</v>
      </c>
      <c r="B256" s="242" t="s">
        <v>55</v>
      </c>
      <c r="C256" s="172" t="s">
        <v>59</v>
      </c>
      <c r="D256" s="242" t="s">
        <v>61</v>
      </c>
      <c r="E256" s="185" t="s">
        <v>2001</v>
      </c>
      <c r="F256" s="171" t="s">
        <v>62</v>
      </c>
      <c r="G256" s="172" t="s">
        <v>62</v>
      </c>
      <c r="H256" s="185" t="s">
        <v>1281</v>
      </c>
      <c r="I256" s="186">
        <v>16354360</v>
      </c>
      <c r="J256" s="172">
        <v>0</v>
      </c>
      <c r="K256" s="174">
        <v>0</v>
      </c>
      <c r="L256" s="174">
        <v>0</v>
      </c>
      <c r="M256" s="175">
        <f t="shared" si="0"/>
        <v>16354360</v>
      </c>
      <c r="N256" s="187">
        <v>1114729292</v>
      </c>
      <c r="O256" s="188" t="s">
        <v>2002</v>
      </c>
      <c r="P256" s="188" t="s">
        <v>1996</v>
      </c>
      <c r="Q256" s="190">
        <v>44967</v>
      </c>
      <c r="R256" s="191">
        <v>44967</v>
      </c>
      <c r="S256" s="191">
        <v>45199</v>
      </c>
      <c r="T256" s="177"/>
      <c r="U256" s="179"/>
      <c r="V256" s="173"/>
      <c r="W256" s="186">
        <v>16354360</v>
      </c>
      <c r="X256" s="184">
        <v>0</v>
      </c>
      <c r="Y256" s="172">
        <v>12545859</v>
      </c>
      <c r="Z256" s="172" t="s">
        <v>1284</v>
      </c>
      <c r="AC256" s="177"/>
      <c r="AD256" s="192" t="s">
        <v>2003</v>
      </c>
      <c r="AE256" s="172" t="s">
        <v>1416</v>
      </c>
      <c r="AF256" s="172" t="s">
        <v>176</v>
      </c>
      <c r="AG256" s="182"/>
      <c r="AH256" s="182"/>
      <c r="AI256" s="182"/>
      <c r="AJ256" s="182"/>
      <c r="AK256" s="182"/>
      <c r="AL256" s="182"/>
      <c r="AM256" s="182"/>
      <c r="AN256" s="182"/>
      <c r="AO256" s="182"/>
      <c r="AP256" s="182"/>
      <c r="AQ256" s="182"/>
      <c r="AR256" s="182"/>
      <c r="AS256" s="182"/>
      <c r="AT256" s="182"/>
      <c r="AU256" s="182"/>
      <c r="AV256" s="182"/>
      <c r="AW256" s="182"/>
      <c r="AX256" s="182"/>
      <c r="AY256" s="182"/>
      <c r="AZ256" s="182"/>
      <c r="BA256" s="182"/>
      <c r="BB256" s="182"/>
      <c r="BC256" s="182"/>
      <c r="BD256" s="182"/>
      <c r="BE256" s="182"/>
      <c r="BF256" s="182"/>
      <c r="BG256" s="182"/>
      <c r="BH256" s="182"/>
      <c r="BI256" s="182"/>
      <c r="BJ256" s="182"/>
      <c r="BK256" s="182"/>
      <c r="BL256" s="182"/>
      <c r="BM256" s="182"/>
      <c r="BN256" s="182"/>
      <c r="BO256" s="182"/>
      <c r="BP256" s="182"/>
      <c r="BQ256" s="182"/>
      <c r="BR256" s="182"/>
      <c r="BS256" s="182"/>
      <c r="BT256" s="182"/>
      <c r="BU256" s="182"/>
      <c r="BV256" s="182"/>
      <c r="BW256" s="182"/>
      <c r="BX256" s="182"/>
      <c r="BY256" s="182"/>
      <c r="BZ256" s="182"/>
      <c r="CA256" s="182"/>
    </row>
    <row r="257" spans="1:79" s="172" customFormat="1">
      <c r="A257" s="242">
        <v>891780111</v>
      </c>
      <c r="B257" s="242" t="s">
        <v>55</v>
      </c>
      <c r="C257" s="172" t="s">
        <v>59</v>
      </c>
      <c r="D257" s="242" t="s">
        <v>61</v>
      </c>
      <c r="E257" s="197" t="s">
        <v>2004</v>
      </c>
      <c r="F257" s="171" t="s">
        <v>62</v>
      </c>
      <c r="G257" s="172" t="s">
        <v>62</v>
      </c>
      <c r="H257" s="185" t="s">
        <v>1347</v>
      </c>
      <c r="I257" s="186">
        <v>20967115</v>
      </c>
      <c r="J257" s="172">
        <v>0</v>
      </c>
      <c r="K257" s="174">
        <v>0</v>
      </c>
      <c r="L257" s="174">
        <v>0</v>
      </c>
      <c r="M257" s="175">
        <f t="shared" si="0"/>
        <v>20967115</v>
      </c>
      <c r="N257" s="187">
        <v>19431312</v>
      </c>
      <c r="O257" s="188" t="s">
        <v>2005</v>
      </c>
      <c r="P257" s="188" t="s">
        <v>2006</v>
      </c>
      <c r="Q257" s="190">
        <v>44967</v>
      </c>
      <c r="R257" s="191">
        <v>44967</v>
      </c>
      <c r="S257" s="191">
        <v>45199</v>
      </c>
      <c r="T257" s="177"/>
      <c r="U257" s="179"/>
      <c r="V257" s="173"/>
      <c r="W257" s="186">
        <v>20967115</v>
      </c>
      <c r="X257" s="184">
        <v>0</v>
      </c>
      <c r="Y257" s="172">
        <v>12545859</v>
      </c>
      <c r="Z257" s="172" t="s">
        <v>1284</v>
      </c>
      <c r="AC257" s="177"/>
      <c r="AD257" s="192" t="s">
        <v>2007</v>
      </c>
      <c r="AE257" s="172" t="s">
        <v>1416</v>
      </c>
      <c r="AF257" s="172" t="s">
        <v>176</v>
      </c>
      <c r="AG257" s="182"/>
      <c r="AH257" s="182"/>
      <c r="AI257" s="182"/>
      <c r="AJ257" s="182"/>
      <c r="AK257" s="182"/>
      <c r="AL257" s="182"/>
      <c r="AM257" s="182"/>
      <c r="AN257" s="182"/>
      <c r="AO257" s="182"/>
      <c r="AP257" s="182"/>
      <c r="AQ257" s="182"/>
      <c r="AR257" s="182"/>
      <c r="AS257" s="182"/>
      <c r="AT257" s="182"/>
      <c r="AU257" s="182"/>
      <c r="AV257" s="182"/>
      <c r="AW257" s="182"/>
      <c r="AX257" s="182"/>
      <c r="AY257" s="182"/>
      <c r="AZ257" s="182"/>
      <c r="BA257" s="182"/>
      <c r="BB257" s="182"/>
      <c r="BC257" s="182"/>
      <c r="BD257" s="182"/>
      <c r="BE257" s="182"/>
      <c r="BF257" s="182"/>
      <c r="BG257" s="182"/>
      <c r="BH257" s="182"/>
      <c r="BI257" s="182"/>
      <c r="BJ257" s="182"/>
      <c r="BK257" s="182"/>
      <c r="BL257" s="182"/>
      <c r="BM257" s="182"/>
      <c r="BN257" s="182"/>
      <c r="BO257" s="182"/>
      <c r="BP257" s="182"/>
      <c r="BQ257" s="182"/>
      <c r="BR257" s="182"/>
      <c r="BS257" s="182"/>
      <c r="BT257" s="182"/>
      <c r="BU257" s="182"/>
      <c r="BV257" s="182"/>
      <c r="BW257" s="182"/>
      <c r="BX257" s="182"/>
      <c r="BY257" s="182"/>
      <c r="BZ257" s="182"/>
      <c r="CA257" s="182"/>
    </row>
    <row r="258" spans="1:79" s="172" customFormat="1">
      <c r="A258" s="242">
        <v>891780111</v>
      </c>
      <c r="B258" s="242" t="s">
        <v>55</v>
      </c>
      <c r="C258" s="172" t="s">
        <v>59</v>
      </c>
      <c r="D258" s="242" t="s">
        <v>61</v>
      </c>
      <c r="E258" s="185" t="s">
        <v>2008</v>
      </c>
      <c r="F258" s="171" t="s">
        <v>62</v>
      </c>
      <c r="G258" s="172" t="s">
        <v>62</v>
      </c>
      <c r="H258" s="185" t="s">
        <v>1281</v>
      </c>
      <c r="I258" s="186">
        <v>28360080</v>
      </c>
      <c r="J258" s="172">
        <v>0</v>
      </c>
      <c r="K258" s="174">
        <v>0</v>
      </c>
      <c r="L258" s="174">
        <v>0</v>
      </c>
      <c r="M258" s="175">
        <f t="shared" si="0"/>
        <v>28360080</v>
      </c>
      <c r="N258" s="187">
        <v>1082961548</v>
      </c>
      <c r="O258" s="188" t="s">
        <v>2009</v>
      </c>
      <c r="P258" s="188" t="s">
        <v>2010</v>
      </c>
      <c r="Q258" s="190">
        <v>44967</v>
      </c>
      <c r="R258" s="191">
        <v>44967</v>
      </c>
      <c r="S258" s="191">
        <v>45199</v>
      </c>
      <c r="T258" s="177"/>
      <c r="U258" s="179"/>
      <c r="V258" s="173"/>
      <c r="W258" s="186">
        <v>28360080</v>
      </c>
      <c r="X258" s="184">
        <v>0</v>
      </c>
      <c r="Y258" s="172">
        <v>12545859</v>
      </c>
      <c r="Z258" s="172" t="s">
        <v>1284</v>
      </c>
      <c r="AC258" s="177"/>
      <c r="AD258" s="192" t="s">
        <v>2011</v>
      </c>
      <c r="AE258" s="172" t="s">
        <v>1416</v>
      </c>
      <c r="AF258" s="172" t="s">
        <v>176</v>
      </c>
      <c r="AG258" s="182"/>
      <c r="AH258" s="182"/>
      <c r="AI258" s="182"/>
      <c r="AJ258" s="182"/>
      <c r="AK258" s="182"/>
      <c r="AL258" s="182"/>
      <c r="AM258" s="182"/>
      <c r="AN258" s="182"/>
      <c r="AO258" s="182"/>
      <c r="AP258" s="182"/>
      <c r="AQ258" s="182"/>
      <c r="AR258" s="182"/>
      <c r="AS258" s="182"/>
      <c r="AT258" s="182"/>
      <c r="AU258" s="182"/>
      <c r="AV258" s="182"/>
      <c r="AW258" s="182"/>
      <c r="AX258" s="182"/>
      <c r="AY258" s="182"/>
      <c r="AZ258" s="182"/>
      <c r="BA258" s="182"/>
      <c r="BB258" s="182"/>
      <c r="BC258" s="182"/>
      <c r="BD258" s="182"/>
      <c r="BE258" s="182"/>
      <c r="BF258" s="182"/>
      <c r="BG258" s="182"/>
      <c r="BH258" s="182"/>
      <c r="BI258" s="182"/>
      <c r="BJ258" s="182"/>
      <c r="BK258" s="182"/>
      <c r="BL258" s="182"/>
      <c r="BM258" s="182"/>
      <c r="BN258" s="182"/>
      <c r="BO258" s="182"/>
      <c r="BP258" s="182"/>
      <c r="BQ258" s="182"/>
      <c r="BR258" s="182"/>
      <c r="BS258" s="182"/>
      <c r="BT258" s="182"/>
      <c r="BU258" s="182"/>
      <c r="BV258" s="182"/>
      <c r="BW258" s="182"/>
      <c r="BX258" s="182"/>
      <c r="BY258" s="182"/>
      <c r="BZ258" s="182"/>
      <c r="CA258" s="182"/>
    </row>
    <row r="259" spans="1:79" s="172" customFormat="1">
      <c r="A259" s="242">
        <v>891780111</v>
      </c>
      <c r="B259" s="242" t="s">
        <v>55</v>
      </c>
      <c r="C259" s="172" t="s">
        <v>59</v>
      </c>
      <c r="D259" s="242" t="s">
        <v>61</v>
      </c>
      <c r="E259" s="185" t="s">
        <v>2012</v>
      </c>
      <c r="F259" s="171" t="s">
        <v>62</v>
      </c>
      <c r="G259" s="172" t="s">
        <v>62</v>
      </c>
      <c r="H259" s="185" t="s">
        <v>1281</v>
      </c>
      <c r="I259" s="186">
        <v>16354360</v>
      </c>
      <c r="J259" s="172">
        <v>0</v>
      </c>
      <c r="K259" s="174">
        <v>0</v>
      </c>
      <c r="L259" s="174">
        <v>0</v>
      </c>
      <c r="M259" s="175">
        <f t="shared" si="0"/>
        <v>16354360</v>
      </c>
      <c r="N259" s="187">
        <v>94442853</v>
      </c>
      <c r="O259" s="188" t="s">
        <v>2013</v>
      </c>
      <c r="P259" s="188" t="s">
        <v>1996</v>
      </c>
      <c r="Q259" s="190">
        <v>44967</v>
      </c>
      <c r="R259" s="191">
        <v>44967</v>
      </c>
      <c r="S259" s="191">
        <v>45199</v>
      </c>
      <c r="T259" s="177"/>
      <c r="U259" s="179"/>
      <c r="V259" s="173"/>
      <c r="W259" s="186">
        <v>16354360</v>
      </c>
      <c r="X259" s="184">
        <v>0</v>
      </c>
      <c r="Y259" s="172">
        <v>12545859</v>
      </c>
      <c r="Z259" s="172" t="s">
        <v>1284</v>
      </c>
      <c r="AC259" s="177"/>
      <c r="AD259" s="192" t="s">
        <v>2014</v>
      </c>
      <c r="AE259" s="172" t="s">
        <v>1416</v>
      </c>
      <c r="AF259" s="172" t="s">
        <v>176</v>
      </c>
      <c r="AG259" s="182"/>
      <c r="AH259" s="182"/>
      <c r="AI259" s="182"/>
      <c r="AJ259" s="182"/>
      <c r="AK259" s="182"/>
      <c r="AL259" s="182"/>
      <c r="AM259" s="182"/>
      <c r="AN259" s="182"/>
      <c r="AO259" s="182"/>
      <c r="AP259" s="182"/>
      <c r="AQ259" s="182"/>
      <c r="AR259" s="182"/>
      <c r="AS259" s="182"/>
      <c r="AT259" s="182"/>
      <c r="AU259" s="182"/>
      <c r="AV259" s="182"/>
      <c r="AW259" s="182"/>
      <c r="AX259" s="182"/>
      <c r="AY259" s="182"/>
      <c r="AZ259" s="182"/>
      <c r="BA259" s="182"/>
      <c r="BB259" s="182"/>
      <c r="BC259" s="182"/>
      <c r="BD259" s="182"/>
      <c r="BE259" s="182"/>
      <c r="BF259" s="182"/>
      <c r="BG259" s="182"/>
      <c r="BH259" s="182"/>
      <c r="BI259" s="182"/>
      <c r="BJ259" s="182"/>
      <c r="BK259" s="182"/>
      <c r="BL259" s="182"/>
      <c r="BM259" s="182"/>
      <c r="BN259" s="182"/>
      <c r="BO259" s="182"/>
      <c r="BP259" s="182"/>
      <c r="BQ259" s="182"/>
      <c r="BR259" s="182"/>
      <c r="BS259" s="182"/>
      <c r="BT259" s="182"/>
      <c r="BU259" s="182"/>
      <c r="BV259" s="182"/>
      <c r="BW259" s="182"/>
      <c r="BX259" s="182"/>
      <c r="BY259" s="182"/>
      <c r="BZ259" s="182"/>
      <c r="CA259" s="182"/>
    </row>
    <row r="260" spans="1:79" s="172" customFormat="1">
      <c r="A260" s="242">
        <v>891780111</v>
      </c>
      <c r="B260" s="242" t="s">
        <v>55</v>
      </c>
      <c r="C260" s="172" t="s">
        <v>59</v>
      </c>
      <c r="D260" s="242" t="s">
        <v>61</v>
      </c>
      <c r="E260" s="197" t="s">
        <v>2015</v>
      </c>
      <c r="F260" s="171" t="s">
        <v>62</v>
      </c>
      <c r="G260" s="172" t="s">
        <v>62</v>
      </c>
      <c r="H260" s="185" t="s">
        <v>1281</v>
      </c>
      <c r="I260" s="186">
        <v>16354360</v>
      </c>
      <c r="J260" s="172">
        <v>0</v>
      </c>
      <c r="K260" s="174">
        <v>0</v>
      </c>
      <c r="L260" s="174">
        <v>0</v>
      </c>
      <c r="M260" s="175">
        <f t="shared" si="0"/>
        <v>16354360</v>
      </c>
      <c r="N260" s="187">
        <v>1083002394</v>
      </c>
      <c r="O260" s="188" t="s">
        <v>2016</v>
      </c>
      <c r="P260" s="188" t="s">
        <v>2017</v>
      </c>
      <c r="Q260" s="190">
        <v>44967</v>
      </c>
      <c r="R260" s="191">
        <v>44967</v>
      </c>
      <c r="S260" s="191">
        <v>45199</v>
      </c>
      <c r="T260" s="177"/>
      <c r="U260" s="179"/>
      <c r="V260" s="173"/>
      <c r="W260" s="186">
        <v>16354360</v>
      </c>
      <c r="X260" s="184">
        <v>0</v>
      </c>
      <c r="Y260" s="172">
        <v>12545859</v>
      </c>
      <c r="Z260" s="172" t="s">
        <v>1284</v>
      </c>
      <c r="AC260" s="177"/>
      <c r="AD260" s="192" t="s">
        <v>2018</v>
      </c>
      <c r="AE260" s="172" t="s">
        <v>1416</v>
      </c>
      <c r="AF260" s="172" t="s">
        <v>176</v>
      </c>
      <c r="AG260" s="182"/>
      <c r="AH260" s="182"/>
      <c r="AI260" s="182"/>
      <c r="AJ260" s="182"/>
      <c r="AK260" s="182"/>
      <c r="AL260" s="182"/>
      <c r="AM260" s="182"/>
      <c r="AN260" s="182"/>
      <c r="AO260" s="182"/>
      <c r="AP260" s="182"/>
      <c r="AQ260" s="182"/>
      <c r="AR260" s="182"/>
      <c r="AS260" s="182"/>
      <c r="AT260" s="182"/>
      <c r="AU260" s="182"/>
      <c r="AV260" s="182"/>
      <c r="AW260" s="182"/>
      <c r="AX260" s="182"/>
      <c r="AY260" s="182"/>
      <c r="AZ260" s="182"/>
      <c r="BA260" s="182"/>
      <c r="BB260" s="182"/>
      <c r="BC260" s="182"/>
      <c r="BD260" s="182"/>
      <c r="BE260" s="182"/>
      <c r="BF260" s="182"/>
      <c r="BG260" s="182"/>
      <c r="BH260" s="182"/>
      <c r="BI260" s="182"/>
      <c r="BJ260" s="182"/>
      <c r="BK260" s="182"/>
      <c r="BL260" s="182"/>
      <c r="BM260" s="182"/>
      <c r="BN260" s="182"/>
      <c r="BO260" s="182"/>
      <c r="BP260" s="182"/>
      <c r="BQ260" s="182"/>
      <c r="BR260" s="182"/>
      <c r="BS260" s="182"/>
      <c r="BT260" s="182"/>
      <c r="BU260" s="182"/>
      <c r="BV260" s="182"/>
      <c r="BW260" s="182"/>
      <c r="BX260" s="182"/>
      <c r="BY260" s="182"/>
      <c r="BZ260" s="182"/>
      <c r="CA260" s="182"/>
    </row>
    <row r="261" spans="1:79" s="172" customFormat="1">
      <c r="A261" s="242">
        <v>891780111</v>
      </c>
      <c r="B261" s="242" t="s">
        <v>55</v>
      </c>
      <c r="C261" s="172" t="s">
        <v>59</v>
      </c>
      <c r="D261" s="242" t="s">
        <v>61</v>
      </c>
      <c r="E261" s="185" t="s">
        <v>2019</v>
      </c>
      <c r="F261" s="171" t="s">
        <v>62</v>
      </c>
      <c r="G261" s="172" t="s">
        <v>62</v>
      </c>
      <c r="H261" s="185" t="s">
        <v>1347</v>
      </c>
      <c r="I261" s="186">
        <v>17316381</v>
      </c>
      <c r="J261" s="172">
        <v>0</v>
      </c>
      <c r="K261" s="174">
        <v>0</v>
      </c>
      <c r="L261" s="174">
        <v>0</v>
      </c>
      <c r="M261" s="175">
        <f t="shared" si="0"/>
        <v>17316381</v>
      </c>
      <c r="N261" s="187">
        <v>16702067</v>
      </c>
      <c r="O261" s="188" t="s">
        <v>2020</v>
      </c>
      <c r="P261" s="188" t="s">
        <v>1996</v>
      </c>
      <c r="Q261" s="190">
        <v>44967</v>
      </c>
      <c r="R261" s="191">
        <v>44967</v>
      </c>
      <c r="S261" s="191">
        <v>45199</v>
      </c>
      <c r="T261" s="177"/>
      <c r="U261" s="179"/>
      <c r="V261" s="173"/>
      <c r="W261" s="186">
        <v>17316381</v>
      </c>
      <c r="X261" s="184">
        <v>0</v>
      </c>
      <c r="Y261" s="172">
        <v>12545859</v>
      </c>
      <c r="Z261" s="172" t="s">
        <v>1284</v>
      </c>
      <c r="AC261" s="177"/>
      <c r="AD261" s="192" t="s">
        <v>2021</v>
      </c>
      <c r="AE261" s="172" t="s">
        <v>1416</v>
      </c>
      <c r="AF261" s="172" t="s">
        <v>176</v>
      </c>
      <c r="AG261" s="182"/>
      <c r="AH261" s="182"/>
      <c r="AI261" s="182"/>
      <c r="AJ261" s="182"/>
      <c r="AK261" s="182"/>
      <c r="AL261" s="182"/>
      <c r="AM261" s="182"/>
      <c r="AN261" s="182"/>
      <c r="AO261" s="182"/>
      <c r="AP261" s="182"/>
      <c r="AQ261" s="182"/>
      <c r="AR261" s="182"/>
      <c r="AS261" s="182"/>
      <c r="AT261" s="182"/>
      <c r="AU261" s="182"/>
      <c r="AV261" s="182"/>
      <c r="AW261" s="182"/>
      <c r="AX261" s="182"/>
      <c r="AY261" s="182"/>
      <c r="AZ261" s="182"/>
      <c r="BA261" s="182"/>
      <c r="BB261" s="182"/>
      <c r="BC261" s="182"/>
      <c r="BD261" s="182"/>
      <c r="BE261" s="182"/>
      <c r="BF261" s="182"/>
      <c r="BG261" s="182"/>
      <c r="BH261" s="182"/>
      <c r="BI261" s="182"/>
      <c r="BJ261" s="182"/>
      <c r="BK261" s="182"/>
      <c r="BL261" s="182"/>
      <c r="BM261" s="182"/>
      <c r="BN261" s="182"/>
      <c r="BO261" s="182"/>
      <c r="BP261" s="182"/>
      <c r="BQ261" s="182"/>
      <c r="BR261" s="182"/>
      <c r="BS261" s="182"/>
      <c r="BT261" s="182"/>
      <c r="BU261" s="182"/>
      <c r="BV261" s="182"/>
      <c r="BW261" s="182"/>
      <c r="BX261" s="182"/>
      <c r="BY261" s="182"/>
      <c r="BZ261" s="182"/>
      <c r="CA261" s="182"/>
    </row>
    <row r="262" spans="1:79" s="172" customFormat="1">
      <c r="A262" s="242">
        <v>891780111</v>
      </c>
      <c r="B262" s="242" t="s">
        <v>55</v>
      </c>
      <c r="C262" s="172" t="s">
        <v>59</v>
      </c>
      <c r="D262" s="242" t="s">
        <v>61</v>
      </c>
      <c r="E262" s="185" t="s">
        <v>2022</v>
      </c>
      <c r="F262" s="171" t="s">
        <v>62</v>
      </c>
      <c r="G262" s="172" t="s">
        <v>62</v>
      </c>
      <c r="H262" s="185" t="s">
        <v>1281</v>
      </c>
      <c r="I262" s="186">
        <v>19048225</v>
      </c>
      <c r="J262" s="172">
        <v>0</v>
      </c>
      <c r="K262" s="174">
        <v>0</v>
      </c>
      <c r="L262" s="174">
        <v>0</v>
      </c>
      <c r="M262" s="175">
        <f t="shared" ref="M262:M325" si="1">I262+K262-L262</f>
        <v>19048225</v>
      </c>
      <c r="N262" s="187">
        <v>1120332033</v>
      </c>
      <c r="O262" s="193" t="s">
        <v>2023</v>
      </c>
      <c r="P262" s="188" t="s">
        <v>1283</v>
      </c>
      <c r="Q262" s="190">
        <v>44967</v>
      </c>
      <c r="R262" s="191">
        <v>44967</v>
      </c>
      <c r="S262" s="191">
        <v>45275</v>
      </c>
      <c r="T262" s="177"/>
      <c r="U262" s="179"/>
      <c r="V262" s="173"/>
      <c r="W262" s="186">
        <v>19048225</v>
      </c>
      <c r="X262" s="184">
        <v>0</v>
      </c>
      <c r="Y262" s="172">
        <v>12545859</v>
      </c>
      <c r="Z262" s="172" t="s">
        <v>1284</v>
      </c>
      <c r="AC262" s="177"/>
      <c r="AD262" s="192" t="s">
        <v>2024</v>
      </c>
      <c r="AE262" s="172" t="s">
        <v>1416</v>
      </c>
      <c r="AF262" s="172" t="s">
        <v>176</v>
      </c>
      <c r="AG262" s="182"/>
      <c r="AH262" s="182"/>
      <c r="AI262" s="182"/>
      <c r="AJ262" s="182"/>
      <c r="AK262" s="182"/>
      <c r="AL262" s="182"/>
      <c r="AM262" s="182"/>
      <c r="AN262" s="182"/>
      <c r="AO262" s="182"/>
      <c r="AP262" s="182"/>
      <c r="AQ262" s="182"/>
      <c r="AR262" s="182"/>
      <c r="AS262" s="182"/>
      <c r="AT262" s="182"/>
      <c r="AU262" s="182"/>
      <c r="AV262" s="182"/>
      <c r="AW262" s="182"/>
      <c r="AX262" s="182"/>
      <c r="AY262" s="182"/>
      <c r="AZ262" s="182"/>
      <c r="BA262" s="182"/>
      <c r="BB262" s="182"/>
      <c r="BC262" s="182"/>
      <c r="BD262" s="182"/>
      <c r="BE262" s="182"/>
      <c r="BF262" s="182"/>
      <c r="BG262" s="182"/>
      <c r="BH262" s="182"/>
      <c r="BI262" s="182"/>
      <c r="BJ262" s="182"/>
      <c r="BK262" s="182"/>
      <c r="BL262" s="182"/>
      <c r="BM262" s="182"/>
      <c r="BN262" s="182"/>
      <c r="BO262" s="182"/>
      <c r="BP262" s="182"/>
      <c r="BQ262" s="182"/>
      <c r="BR262" s="182"/>
      <c r="BS262" s="182"/>
      <c r="BT262" s="182"/>
      <c r="BU262" s="182"/>
      <c r="BV262" s="182"/>
      <c r="BW262" s="182"/>
      <c r="BX262" s="182"/>
      <c r="BY262" s="182"/>
      <c r="BZ262" s="182"/>
      <c r="CA262" s="182"/>
    </row>
    <row r="263" spans="1:79" s="172" customFormat="1">
      <c r="A263" s="242">
        <v>891780111</v>
      </c>
      <c r="B263" s="242" t="s">
        <v>55</v>
      </c>
      <c r="C263" s="172" t="s">
        <v>59</v>
      </c>
      <c r="D263" s="242" t="s">
        <v>61</v>
      </c>
      <c r="E263" s="197" t="s">
        <v>2025</v>
      </c>
      <c r="F263" s="171" t="s">
        <v>62</v>
      </c>
      <c r="G263" s="172" t="s">
        <v>62</v>
      </c>
      <c r="H263" s="185" t="s">
        <v>1347</v>
      </c>
      <c r="I263" s="186">
        <v>19425415</v>
      </c>
      <c r="J263" s="172">
        <v>0</v>
      </c>
      <c r="K263" s="174">
        <v>0</v>
      </c>
      <c r="L263" s="174">
        <v>0</v>
      </c>
      <c r="M263" s="175">
        <f t="shared" si="1"/>
        <v>19425415</v>
      </c>
      <c r="N263" s="187">
        <v>1085266323</v>
      </c>
      <c r="O263" s="193" t="s">
        <v>2026</v>
      </c>
      <c r="P263" s="188" t="s">
        <v>1301</v>
      </c>
      <c r="Q263" s="190">
        <v>44967</v>
      </c>
      <c r="R263" s="191">
        <v>44967</v>
      </c>
      <c r="S263" s="191">
        <v>45275</v>
      </c>
      <c r="T263" s="177"/>
      <c r="U263" s="179"/>
      <c r="V263" s="173"/>
      <c r="W263" s="186">
        <v>19425415</v>
      </c>
      <c r="X263" s="184">
        <v>0</v>
      </c>
      <c r="Y263" s="172">
        <v>12545859</v>
      </c>
      <c r="Z263" s="172" t="s">
        <v>1284</v>
      </c>
      <c r="AC263" s="177"/>
      <c r="AD263" s="192" t="s">
        <v>2027</v>
      </c>
      <c r="AE263" s="172" t="s">
        <v>1416</v>
      </c>
      <c r="AF263" s="172" t="s">
        <v>176</v>
      </c>
      <c r="AG263" s="182"/>
      <c r="AH263" s="182"/>
      <c r="AI263" s="182"/>
      <c r="AJ263" s="182"/>
      <c r="AK263" s="182"/>
      <c r="AL263" s="182"/>
      <c r="AM263" s="182"/>
      <c r="AN263" s="182"/>
      <c r="AO263" s="182"/>
      <c r="AP263" s="182"/>
      <c r="AQ263" s="182"/>
      <c r="AR263" s="182"/>
      <c r="AS263" s="182"/>
      <c r="AT263" s="182"/>
      <c r="AU263" s="182"/>
      <c r="AV263" s="182"/>
      <c r="AW263" s="182"/>
      <c r="AX263" s="182"/>
      <c r="AY263" s="182"/>
      <c r="AZ263" s="182"/>
      <c r="BA263" s="182"/>
      <c r="BB263" s="182"/>
      <c r="BC263" s="182"/>
      <c r="BD263" s="182"/>
      <c r="BE263" s="182"/>
      <c r="BF263" s="182"/>
      <c r="BG263" s="182"/>
      <c r="BH263" s="182"/>
      <c r="BI263" s="182"/>
      <c r="BJ263" s="182"/>
      <c r="BK263" s="182"/>
      <c r="BL263" s="182"/>
      <c r="BM263" s="182"/>
      <c r="BN263" s="182"/>
      <c r="BO263" s="182"/>
      <c r="BP263" s="182"/>
      <c r="BQ263" s="182"/>
      <c r="BR263" s="182"/>
      <c r="BS263" s="182"/>
      <c r="BT263" s="182"/>
      <c r="BU263" s="182"/>
      <c r="BV263" s="182"/>
      <c r="BW263" s="182"/>
      <c r="BX263" s="182"/>
      <c r="BY263" s="182"/>
      <c r="BZ263" s="182"/>
      <c r="CA263" s="182"/>
    </row>
    <row r="264" spans="1:79" s="172" customFormat="1">
      <c r="A264" s="242">
        <v>891780111</v>
      </c>
      <c r="B264" s="242" t="s">
        <v>55</v>
      </c>
      <c r="C264" s="172" t="s">
        <v>59</v>
      </c>
      <c r="D264" s="242" t="s">
        <v>61</v>
      </c>
      <c r="E264" s="185" t="s">
        <v>2028</v>
      </c>
      <c r="F264" s="171" t="s">
        <v>62</v>
      </c>
      <c r="G264" s="172" t="s">
        <v>62</v>
      </c>
      <c r="H264" s="185" t="s">
        <v>1281</v>
      </c>
      <c r="I264" s="186">
        <v>20812225</v>
      </c>
      <c r="J264" s="172">
        <v>0</v>
      </c>
      <c r="K264" s="174">
        <v>0</v>
      </c>
      <c r="L264" s="174">
        <v>0</v>
      </c>
      <c r="M264" s="175">
        <f t="shared" si="1"/>
        <v>20812225</v>
      </c>
      <c r="N264" s="187">
        <v>3875613</v>
      </c>
      <c r="O264" s="185" t="s">
        <v>2029</v>
      </c>
      <c r="P264" s="188" t="s">
        <v>1524</v>
      </c>
      <c r="Q264" s="190">
        <v>44967</v>
      </c>
      <c r="R264" s="191">
        <v>44967</v>
      </c>
      <c r="S264" s="191">
        <v>45275</v>
      </c>
      <c r="T264" s="177"/>
      <c r="U264" s="179"/>
      <c r="V264" s="173"/>
      <c r="W264" s="186">
        <v>20812225</v>
      </c>
      <c r="X264" s="184">
        <v>0</v>
      </c>
      <c r="Y264" s="172">
        <v>12545859</v>
      </c>
      <c r="Z264" s="172" t="s">
        <v>1284</v>
      </c>
      <c r="AC264" s="177"/>
      <c r="AD264" s="192" t="s">
        <v>2030</v>
      </c>
      <c r="AE264" s="172" t="s">
        <v>1416</v>
      </c>
      <c r="AF264" s="172" t="s">
        <v>176</v>
      </c>
      <c r="AG264" s="182"/>
      <c r="AH264" s="182"/>
      <c r="AI264" s="182"/>
      <c r="AJ264" s="182"/>
      <c r="AK264" s="182"/>
      <c r="AL264" s="182"/>
      <c r="AM264" s="182"/>
      <c r="AN264" s="182"/>
      <c r="AO264" s="182"/>
      <c r="AP264" s="182"/>
      <c r="AQ264" s="182"/>
      <c r="AR264" s="182"/>
      <c r="AS264" s="182"/>
      <c r="AT264" s="182"/>
      <c r="AU264" s="182"/>
      <c r="AV264" s="182"/>
      <c r="AW264" s="182"/>
      <c r="AX264" s="182"/>
      <c r="AY264" s="182"/>
      <c r="AZ264" s="182"/>
      <c r="BA264" s="182"/>
      <c r="BB264" s="182"/>
      <c r="BC264" s="182"/>
      <c r="BD264" s="182"/>
      <c r="BE264" s="182"/>
      <c r="BF264" s="182"/>
      <c r="BG264" s="182"/>
      <c r="BH264" s="182"/>
      <c r="BI264" s="182"/>
      <c r="BJ264" s="182"/>
      <c r="BK264" s="182"/>
      <c r="BL264" s="182"/>
      <c r="BM264" s="182"/>
      <c r="BN264" s="182"/>
      <c r="BO264" s="182"/>
      <c r="BP264" s="182"/>
      <c r="BQ264" s="182"/>
      <c r="BR264" s="182"/>
      <c r="BS264" s="182"/>
      <c r="BT264" s="182"/>
      <c r="BU264" s="182"/>
      <c r="BV264" s="182"/>
      <c r="BW264" s="182"/>
      <c r="BX264" s="182"/>
      <c r="BY264" s="182"/>
      <c r="BZ264" s="182"/>
      <c r="CA264" s="182"/>
    </row>
    <row r="265" spans="1:79" s="172" customFormat="1">
      <c r="A265" s="242">
        <v>891780111</v>
      </c>
      <c r="B265" s="242" t="s">
        <v>55</v>
      </c>
      <c r="C265" s="172" t="s">
        <v>59</v>
      </c>
      <c r="D265" s="242" t="s">
        <v>61</v>
      </c>
      <c r="E265" s="185" t="s">
        <v>2031</v>
      </c>
      <c r="F265" s="171" t="s">
        <v>62</v>
      </c>
      <c r="G265" s="172" t="s">
        <v>62</v>
      </c>
      <c r="H265" s="185" t="s">
        <v>1281</v>
      </c>
      <c r="I265" s="186">
        <v>17095630</v>
      </c>
      <c r="J265" s="172">
        <v>0</v>
      </c>
      <c r="K265" s="174">
        <v>0</v>
      </c>
      <c r="L265" s="174">
        <v>0</v>
      </c>
      <c r="M265" s="175">
        <f t="shared" si="1"/>
        <v>17095630</v>
      </c>
      <c r="N265" s="187">
        <v>1053003173</v>
      </c>
      <c r="O265" s="185" t="s">
        <v>2032</v>
      </c>
      <c r="P265" s="188" t="s">
        <v>1443</v>
      </c>
      <c r="Q265" s="190">
        <v>44967</v>
      </c>
      <c r="R265" s="191">
        <v>44967</v>
      </c>
      <c r="S265" s="191">
        <v>45275</v>
      </c>
      <c r="T265" s="177"/>
      <c r="U265" s="179"/>
      <c r="V265" s="173"/>
      <c r="W265" s="186">
        <v>17095630</v>
      </c>
      <c r="X265" s="184">
        <v>0</v>
      </c>
      <c r="Y265" s="172">
        <v>12545859</v>
      </c>
      <c r="Z265" s="172" t="s">
        <v>1284</v>
      </c>
      <c r="AC265" s="177"/>
      <c r="AD265" s="192" t="s">
        <v>2033</v>
      </c>
      <c r="AE265" s="172" t="s">
        <v>1416</v>
      </c>
      <c r="AF265" s="172" t="s">
        <v>176</v>
      </c>
      <c r="AG265" s="182"/>
      <c r="AH265" s="182"/>
      <c r="AI265" s="182"/>
      <c r="AJ265" s="182"/>
      <c r="AK265" s="182"/>
      <c r="AL265" s="182"/>
      <c r="AM265" s="182"/>
      <c r="AN265" s="182"/>
      <c r="AO265" s="182"/>
      <c r="AP265" s="182"/>
      <c r="AQ265" s="182"/>
      <c r="AR265" s="182"/>
      <c r="AS265" s="182"/>
      <c r="AT265" s="182"/>
      <c r="AU265" s="182"/>
      <c r="AV265" s="182"/>
      <c r="AW265" s="182"/>
      <c r="AX265" s="182"/>
      <c r="AY265" s="182"/>
      <c r="AZ265" s="182"/>
      <c r="BA265" s="182"/>
      <c r="BB265" s="182"/>
      <c r="BC265" s="182"/>
      <c r="BD265" s="182"/>
      <c r="BE265" s="182"/>
      <c r="BF265" s="182"/>
      <c r="BG265" s="182"/>
      <c r="BH265" s="182"/>
      <c r="BI265" s="182"/>
      <c r="BJ265" s="182"/>
      <c r="BK265" s="182"/>
      <c r="BL265" s="182"/>
      <c r="BM265" s="182"/>
      <c r="BN265" s="182"/>
      <c r="BO265" s="182"/>
      <c r="BP265" s="182"/>
      <c r="BQ265" s="182"/>
      <c r="BR265" s="182"/>
      <c r="BS265" s="182"/>
      <c r="BT265" s="182"/>
      <c r="BU265" s="182"/>
      <c r="BV265" s="182"/>
      <c r="BW265" s="182"/>
      <c r="BX265" s="182"/>
      <c r="BY265" s="182"/>
      <c r="BZ265" s="182"/>
      <c r="CA265" s="182"/>
    </row>
    <row r="266" spans="1:79" s="172" customFormat="1">
      <c r="A266" s="242">
        <v>891780111</v>
      </c>
      <c r="B266" s="242" t="s">
        <v>55</v>
      </c>
      <c r="C266" s="172" t="s">
        <v>59</v>
      </c>
      <c r="D266" s="242" t="s">
        <v>61</v>
      </c>
      <c r="E266" s="197" t="s">
        <v>2034</v>
      </c>
      <c r="F266" s="171" t="s">
        <v>62</v>
      </c>
      <c r="G266" s="172" t="s">
        <v>62</v>
      </c>
      <c r="H266" s="185" t="s">
        <v>1281</v>
      </c>
      <c r="I266" s="186">
        <v>19048225</v>
      </c>
      <c r="J266" s="172">
        <v>0</v>
      </c>
      <c r="K266" s="174">
        <v>0</v>
      </c>
      <c r="L266" s="174">
        <v>0</v>
      </c>
      <c r="M266" s="175">
        <f t="shared" si="1"/>
        <v>19048225</v>
      </c>
      <c r="N266" s="187">
        <v>1131107518</v>
      </c>
      <c r="O266" s="188" t="s">
        <v>2035</v>
      </c>
      <c r="P266" s="188" t="s">
        <v>1283</v>
      </c>
      <c r="Q266" s="190">
        <v>44967</v>
      </c>
      <c r="R266" s="191">
        <v>44967</v>
      </c>
      <c r="S266" s="191">
        <v>45275</v>
      </c>
      <c r="T266" s="177"/>
      <c r="U266" s="179"/>
      <c r="V266" s="173"/>
      <c r="W266" s="186">
        <v>19048225</v>
      </c>
      <c r="X266" s="184">
        <v>0</v>
      </c>
      <c r="Y266" s="172">
        <v>12545859</v>
      </c>
      <c r="Z266" s="172" t="s">
        <v>1284</v>
      </c>
      <c r="AC266" s="177"/>
      <c r="AD266" s="192" t="s">
        <v>2036</v>
      </c>
      <c r="AE266" s="172" t="s">
        <v>1416</v>
      </c>
      <c r="AF266" s="172" t="s">
        <v>176</v>
      </c>
      <c r="AG266" s="182"/>
      <c r="AH266" s="182"/>
      <c r="AI266" s="182"/>
      <c r="AJ266" s="182"/>
      <c r="AK266" s="182"/>
      <c r="AL266" s="182"/>
      <c r="AM266" s="182"/>
      <c r="AN266" s="182"/>
      <c r="AO266" s="182"/>
      <c r="AP266" s="182"/>
      <c r="AQ266" s="182"/>
      <c r="AR266" s="182"/>
      <c r="AS266" s="182"/>
      <c r="AT266" s="182"/>
      <c r="AU266" s="182"/>
      <c r="AV266" s="182"/>
      <c r="AW266" s="182"/>
      <c r="AX266" s="182"/>
      <c r="AY266" s="182"/>
      <c r="AZ266" s="182"/>
      <c r="BA266" s="182"/>
      <c r="BB266" s="182"/>
      <c r="BC266" s="182"/>
      <c r="BD266" s="182"/>
      <c r="BE266" s="182"/>
      <c r="BF266" s="182"/>
      <c r="BG266" s="182"/>
      <c r="BH266" s="182"/>
      <c r="BI266" s="182"/>
      <c r="BJ266" s="182"/>
      <c r="BK266" s="182"/>
      <c r="BL266" s="182"/>
      <c r="BM266" s="182"/>
      <c r="BN266" s="182"/>
      <c r="BO266" s="182"/>
      <c r="BP266" s="182"/>
      <c r="BQ266" s="182"/>
      <c r="BR266" s="182"/>
      <c r="BS266" s="182"/>
      <c r="BT266" s="182"/>
      <c r="BU266" s="182"/>
      <c r="BV266" s="182"/>
      <c r="BW266" s="182"/>
      <c r="BX266" s="182"/>
      <c r="BY266" s="182"/>
      <c r="BZ266" s="182"/>
      <c r="CA266" s="182"/>
    </row>
    <row r="267" spans="1:79" s="172" customFormat="1">
      <c r="A267" s="242">
        <v>891780111</v>
      </c>
      <c r="B267" s="242" t="s">
        <v>55</v>
      </c>
      <c r="C267" s="172" t="s">
        <v>59</v>
      </c>
      <c r="D267" s="242" t="s">
        <v>61</v>
      </c>
      <c r="E267" s="185" t="s">
        <v>2037</v>
      </c>
      <c r="F267" s="171" t="s">
        <v>62</v>
      </c>
      <c r="G267" s="172" t="s">
        <v>62</v>
      </c>
      <c r="H267" s="185" t="s">
        <v>1347</v>
      </c>
      <c r="I267" s="186">
        <v>26107200.000000004</v>
      </c>
      <c r="J267" s="172">
        <v>0</v>
      </c>
      <c r="K267" s="174">
        <v>0</v>
      </c>
      <c r="L267" s="174">
        <v>0</v>
      </c>
      <c r="M267" s="175">
        <f t="shared" si="1"/>
        <v>26107200.000000004</v>
      </c>
      <c r="N267" s="187">
        <v>84459825</v>
      </c>
      <c r="O267" s="193" t="s">
        <v>2038</v>
      </c>
      <c r="P267" s="185" t="s">
        <v>2039</v>
      </c>
      <c r="Q267" s="190">
        <v>44971</v>
      </c>
      <c r="R267" s="191">
        <v>44971</v>
      </c>
      <c r="S267" s="191">
        <v>45275</v>
      </c>
      <c r="T267" s="177"/>
      <c r="U267" s="179"/>
      <c r="V267" s="173"/>
      <c r="W267" s="186">
        <v>26107200.000000004</v>
      </c>
      <c r="X267" s="184">
        <v>0</v>
      </c>
      <c r="Y267" s="172">
        <v>12545859</v>
      </c>
      <c r="Z267" s="172" t="s">
        <v>1284</v>
      </c>
      <c r="AC267" s="177"/>
      <c r="AD267" s="192" t="s">
        <v>2040</v>
      </c>
      <c r="AE267" s="172" t="s">
        <v>118</v>
      </c>
      <c r="AF267" s="172" t="s">
        <v>176</v>
      </c>
      <c r="AG267" s="182"/>
      <c r="AH267" s="182"/>
      <c r="AI267" s="182"/>
      <c r="AJ267" s="182"/>
      <c r="AK267" s="182"/>
      <c r="AL267" s="182"/>
      <c r="AM267" s="182"/>
      <c r="AN267" s="182"/>
      <c r="AO267" s="182"/>
      <c r="AP267" s="182"/>
      <c r="AQ267" s="182"/>
      <c r="AR267" s="182"/>
      <c r="AS267" s="182"/>
      <c r="AT267" s="182"/>
      <c r="AU267" s="182"/>
      <c r="AV267" s="182"/>
      <c r="AW267" s="182"/>
      <c r="AX267" s="182"/>
      <c r="AY267" s="182"/>
      <c r="AZ267" s="182"/>
      <c r="BA267" s="182"/>
      <c r="BB267" s="182"/>
      <c r="BC267" s="182"/>
      <c r="BD267" s="182"/>
      <c r="BE267" s="182"/>
      <c r="BF267" s="182"/>
      <c r="BG267" s="182"/>
      <c r="BH267" s="182"/>
      <c r="BI267" s="182"/>
      <c r="BJ267" s="182"/>
      <c r="BK267" s="182"/>
      <c r="BL267" s="182"/>
      <c r="BM267" s="182"/>
      <c r="BN267" s="182"/>
      <c r="BO267" s="182"/>
      <c r="BP267" s="182"/>
      <c r="BQ267" s="182"/>
      <c r="BR267" s="182"/>
      <c r="BS267" s="182"/>
      <c r="BT267" s="182"/>
      <c r="BU267" s="182"/>
      <c r="BV267" s="182"/>
      <c r="BW267" s="182"/>
      <c r="BX267" s="182"/>
      <c r="BY267" s="182"/>
      <c r="BZ267" s="182"/>
      <c r="CA267" s="182"/>
    </row>
    <row r="268" spans="1:79" s="172" customFormat="1">
      <c r="A268" s="242">
        <v>891780111</v>
      </c>
      <c r="B268" s="242" t="s">
        <v>55</v>
      </c>
      <c r="C268" s="172" t="s">
        <v>59</v>
      </c>
      <c r="D268" s="242" t="s">
        <v>61</v>
      </c>
      <c r="E268" s="185" t="s">
        <v>2041</v>
      </c>
      <c r="F268" s="171" t="s">
        <v>62</v>
      </c>
      <c r="G268" s="172" t="s">
        <v>62</v>
      </c>
      <c r="H268" s="185" t="s">
        <v>1347</v>
      </c>
      <c r="I268" s="186">
        <v>32375703</v>
      </c>
      <c r="J268" s="172">
        <v>0</v>
      </c>
      <c r="K268" s="174">
        <v>0</v>
      </c>
      <c r="L268" s="174">
        <v>0</v>
      </c>
      <c r="M268" s="175">
        <f t="shared" si="1"/>
        <v>32375703</v>
      </c>
      <c r="N268" s="187">
        <v>52991831</v>
      </c>
      <c r="O268" s="193" t="s">
        <v>2042</v>
      </c>
      <c r="P268" s="185" t="s">
        <v>2043</v>
      </c>
      <c r="Q268" s="190">
        <v>44971</v>
      </c>
      <c r="R268" s="191">
        <v>44971</v>
      </c>
      <c r="S268" s="191">
        <v>45275</v>
      </c>
      <c r="T268" s="177"/>
      <c r="U268" s="179"/>
      <c r="V268" s="173"/>
      <c r="W268" s="186">
        <v>32375703</v>
      </c>
      <c r="X268" s="184">
        <v>0</v>
      </c>
      <c r="Y268" s="172">
        <v>12545859</v>
      </c>
      <c r="Z268" s="172" t="s">
        <v>1284</v>
      </c>
      <c r="AC268" s="177"/>
      <c r="AD268" s="192" t="s">
        <v>2044</v>
      </c>
      <c r="AE268" s="172" t="s">
        <v>118</v>
      </c>
      <c r="AF268" s="172" t="s">
        <v>176</v>
      </c>
      <c r="AG268" s="182"/>
      <c r="AH268" s="182"/>
      <c r="AI268" s="182"/>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c r="BD268" s="182"/>
      <c r="BE268" s="182"/>
      <c r="BF268" s="182"/>
      <c r="BG268" s="182"/>
      <c r="BH268" s="182"/>
      <c r="BI268" s="182"/>
      <c r="BJ268" s="182"/>
      <c r="BK268" s="182"/>
      <c r="BL268" s="182"/>
      <c r="BM268" s="182"/>
      <c r="BN268" s="182"/>
      <c r="BO268" s="182"/>
      <c r="BP268" s="182"/>
      <c r="BQ268" s="182"/>
      <c r="BR268" s="182"/>
      <c r="BS268" s="182"/>
      <c r="BT268" s="182"/>
      <c r="BU268" s="182"/>
      <c r="BV268" s="182"/>
      <c r="BW268" s="182"/>
      <c r="BX268" s="182"/>
      <c r="BY268" s="182"/>
      <c r="BZ268" s="182"/>
      <c r="CA268" s="182"/>
    </row>
    <row r="269" spans="1:79" s="172" customFormat="1">
      <c r="A269" s="242">
        <v>891780111</v>
      </c>
      <c r="B269" s="242" t="s">
        <v>55</v>
      </c>
      <c r="C269" s="172" t="s">
        <v>59</v>
      </c>
      <c r="D269" s="242" t="s">
        <v>61</v>
      </c>
      <c r="E269" s="185" t="s">
        <v>2045</v>
      </c>
      <c r="F269" s="171" t="s">
        <v>62</v>
      </c>
      <c r="G269" s="172" t="s">
        <v>62</v>
      </c>
      <c r="H269" s="185" t="s">
        <v>1347</v>
      </c>
      <c r="I269" s="186">
        <v>24000000</v>
      </c>
      <c r="J269" s="172">
        <v>0</v>
      </c>
      <c r="K269" s="174">
        <v>0</v>
      </c>
      <c r="L269" s="174">
        <v>0</v>
      </c>
      <c r="M269" s="175">
        <f t="shared" si="1"/>
        <v>24000000</v>
      </c>
      <c r="N269" s="194" t="s">
        <v>2046</v>
      </c>
      <c r="O269" s="193" t="s">
        <v>2047</v>
      </c>
      <c r="P269" s="185" t="s">
        <v>2048</v>
      </c>
      <c r="Q269" s="190">
        <v>44971</v>
      </c>
      <c r="R269" s="191">
        <v>44971</v>
      </c>
      <c r="S269" s="191">
        <v>45138</v>
      </c>
      <c r="T269" s="177"/>
      <c r="U269" s="179"/>
      <c r="V269" s="173"/>
      <c r="W269" s="186">
        <v>24000000</v>
      </c>
      <c r="X269" s="184">
        <v>0</v>
      </c>
      <c r="Y269" s="172">
        <v>12545859</v>
      </c>
      <c r="Z269" s="172" t="s">
        <v>1284</v>
      </c>
      <c r="AC269" s="177"/>
      <c r="AD269" s="192" t="s">
        <v>2049</v>
      </c>
      <c r="AE269" s="172" t="s">
        <v>118</v>
      </c>
      <c r="AF269" s="172" t="s">
        <v>176</v>
      </c>
      <c r="AG269" s="182"/>
      <c r="AH269" s="182"/>
      <c r="AI269" s="182"/>
      <c r="AJ269" s="182"/>
      <c r="AK269" s="182"/>
      <c r="AL269" s="182"/>
      <c r="AM269" s="182"/>
      <c r="AN269" s="182"/>
      <c r="AO269" s="182"/>
      <c r="AP269" s="182"/>
      <c r="AQ269" s="182"/>
      <c r="AR269" s="182"/>
      <c r="AS269" s="182"/>
      <c r="AT269" s="182"/>
      <c r="AU269" s="182"/>
      <c r="AV269" s="182"/>
      <c r="AW269" s="182"/>
      <c r="AX269" s="182"/>
      <c r="AY269" s="182"/>
      <c r="AZ269" s="182"/>
      <c r="BA269" s="182"/>
      <c r="BB269" s="182"/>
      <c r="BC269" s="182"/>
      <c r="BD269" s="182"/>
      <c r="BE269" s="182"/>
      <c r="BF269" s="182"/>
      <c r="BG269" s="182"/>
      <c r="BH269" s="182"/>
      <c r="BI269" s="182"/>
      <c r="BJ269" s="182"/>
      <c r="BK269" s="182"/>
      <c r="BL269" s="182"/>
      <c r="BM269" s="182"/>
      <c r="BN269" s="182"/>
      <c r="BO269" s="182"/>
      <c r="BP269" s="182"/>
      <c r="BQ269" s="182"/>
      <c r="BR269" s="182"/>
      <c r="BS269" s="182"/>
      <c r="BT269" s="182"/>
      <c r="BU269" s="182"/>
      <c r="BV269" s="182"/>
      <c r="BW269" s="182"/>
      <c r="BX269" s="182"/>
      <c r="BY269" s="182"/>
      <c r="BZ269" s="182"/>
      <c r="CA269" s="182"/>
    </row>
    <row r="270" spans="1:79" s="172" customFormat="1">
      <c r="A270" s="242">
        <v>891780111</v>
      </c>
      <c r="B270" s="242" t="s">
        <v>55</v>
      </c>
      <c r="C270" s="172" t="s">
        <v>59</v>
      </c>
      <c r="D270" s="242" t="s">
        <v>61</v>
      </c>
      <c r="E270" s="185" t="s">
        <v>2050</v>
      </c>
      <c r="F270" s="171" t="s">
        <v>62</v>
      </c>
      <c r="G270" s="172" t="s">
        <v>62</v>
      </c>
      <c r="H270" s="185" t="s">
        <v>1347</v>
      </c>
      <c r="I270" s="186">
        <v>30140320</v>
      </c>
      <c r="J270" s="172">
        <v>0</v>
      </c>
      <c r="K270" s="174">
        <v>0</v>
      </c>
      <c r="L270" s="174">
        <v>0</v>
      </c>
      <c r="M270" s="175">
        <f t="shared" si="1"/>
        <v>30140320</v>
      </c>
      <c r="N270" s="187">
        <v>1082998091</v>
      </c>
      <c r="O270" s="188" t="s">
        <v>2051</v>
      </c>
      <c r="P270" s="188" t="s">
        <v>2052</v>
      </c>
      <c r="Q270" s="190">
        <v>44971</v>
      </c>
      <c r="R270" s="191">
        <v>44971</v>
      </c>
      <c r="S270" s="191">
        <v>45199</v>
      </c>
      <c r="T270" s="177"/>
      <c r="U270" s="179"/>
      <c r="V270" s="173"/>
      <c r="W270" s="186">
        <v>30140320</v>
      </c>
      <c r="X270" s="184">
        <v>0</v>
      </c>
      <c r="Y270" s="172">
        <v>12545859</v>
      </c>
      <c r="Z270" s="172" t="s">
        <v>1284</v>
      </c>
      <c r="AC270" s="177"/>
      <c r="AD270" s="192" t="s">
        <v>2053</v>
      </c>
      <c r="AE270" s="172" t="s">
        <v>118</v>
      </c>
      <c r="AF270" s="172" t="s">
        <v>176</v>
      </c>
      <c r="AG270" s="182"/>
      <c r="AH270" s="182"/>
      <c r="AI270" s="182"/>
      <c r="AJ270" s="182"/>
      <c r="AK270" s="182"/>
      <c r="AL270" s="182"/>
      <c r="AM270" s="182"/>
      <c r="AN270" s="182"/>
      <c r="AO270" s="182"/>
      <c r="AP270" s="182"/>
      <c r="AQ270" s="182"/>
      <c r="AR270" s="182"/>
      <c r="AS270" s="182"/>
      <c r="AT270" s="182"/>
      <c r="AU270" s="182"/>
      <c r="AV270" s="182"/>
      <c r="AW270" s="182"/>
      <c r="AX270" s="182"/>
      <c r="AY270" s="182"/>
      <c r="AZ270" s="182"/>
      <c r="BA270" s="182"/>
      <c r="BB270" s="182"/>
      <c r="BC270" s="182"/>
      <c r="BD270" s="182"/>
      <c r="BE270" s="182"/>
      <c r="BF270" s="182"/>
      <c r="BG270" s="182"/>
      <c r="BH270" s="182"/>
      <c r="BI270" s="182"/>
      <c r="BJ270" s="182"/>
      <c r="BK270" s="182"/>
      <c r="BL270" s="182"/>
      <c r="BM270" s="182"/>
      <c r="BN270" s="182"/>
      <c r="BO270" s="182"/>
      <c r="BP270" s="182"/>
      <c r="BQ270" s="182"/>
      <c r="BR270" s="182"/>
      <c r="BS270" s="182"/>
      <c r="BT270" s="182"/>
      <c r="BU270" s="182"/>
      <c r="BV270" s="182"/>
      <c r="BW270" s="182"/>
      <c r="BX270" s="182"/>
      <c r="BY270" s="182"/>
      <c r="BZ270" s="182"/>
      <c r="CA270" s="182"/>
    </row>
    <row r="271" spans="1:79" s="172" customFormat="1">
      <c r="A271" s="242">
        <v>891780111</v>
      </c>
      <c r="B271" s="242" t="s">
        <v>55</v>
      </c>
      <c r="C271" s="172" t="s">
        <v>59</v>
      </c>
      <c r="D271" s="242" t="s">
        <v>61</v>
      </c>
      <c r="E271" s="185" t="s">
        <v>2054</v>
      </c>
      <c r="F271" s="171" t="s">
        <v>62</v>
      </c>
      <c r="G271" s="172" t="s">
        <v>62</v>
      </c>
      <c r="H271" s="185" t="s">
        <v>1281</v>
      </c>
      <c r="I271" s="186">
        <v>16354360.4</v>
      </c>
      <c r="J271" s="172">
        <v>0</v>
      </c>
      <c r="K271" s="174">
        <v>0</v>
      </c>
      <c r="L271" s="174">
        <v>0</v>
      </c>
      <c r="M271" s="175">
        <f t="shared" si="1"/>
        <v>16354360.4</v>
      </c>
      <c r="N271" s="187">
        <v>1104871984</v>
      </c>
      <c r="O271" s="185" t="s">
        <v>2055</v>
      </c>
      <c r="P271" s="188" t="s">
        <v>1996</v>
      </c>
      <c r="Q271" s="190">
        <v>44971</v>
      </c>
      <c r="R271" s="191">
        <v>44971</v>
      </c>
      <c r="S271" s="191">
        <v>45199</v>
      </c>
      <c r="T271" s="177"/>
      <c r="U271" s="179"/>
      <c r="V271" s="173"/>
      <c r="W271" s="186">
        <v>16354360.4</v>
      </c>
      <c r="X271" s="184">
        <v>0</v>
      </c>
      <c r="Y271" s="172">
        <v>12545859</v>
      </c>
      <c r="Z271" s="172" t="s">
        <v>1284</v>
      </c>
      <c r="AC271" s="177"/>
      <c r="AD271" s="192" t="s">
        <v>2056</v>
      </c>
      <c r="AE271" s="172" t="s">
        <v>118</v>
      </c>
      <c r="AF271" s="172" t="s">
        <v>176</v>
      </c>
      <c r="AG271" s="182"/>
      <c r="AH271" s="182"/>
      <c r="AI271" s="182"/>
      <c r="AJ271" s="182"/>
      <c r="AK271" s="182"/>
      <c r="AL271" s="182"/>
      <c r="AM271" s="182"/>
      <c r="AN271" s="182"/>
      <c r="AO271" s="182"/>
      <c r="AP271" s="182"/>
      <c r="AQ271" s="182"/>
      <c r="AR271" s="182"/>
      <c r="AS271" s="182"/>
      <c r="AT271" s="182"/>
      <c r="AU271" s="182"/>
      <c r="AV271" s="182"/>
      <c r="AW271" s="182"/>
      <c r="AX271" s="182"/>
      <c r="AY271" s="182"/>
      <c r="AZ271" s="182"/>
      <c r="BA271" s="182"/>
      <c r="BB271" s="182"/>
      <c r="BC271" s="182"/>
      <c r="BD271" s="182"/>
      <c r="BE271" s="182"/>
      <c r="BF271" s="182"/>
      <c r="BG271" s="182"/>
      <c r="BH271" s="182"/>
      <c r="BI271" s="182"/>
      <c r="BJ271" s="182"/>
      <c r="BK271" s="182"/>
      <c r="BL271" s="182"/>
      <c r="BM271" s="182"/>
      <c r="BN271" s="182"/>
      <c r="BO271" s="182"/>
      <c r="BP271" s="182"/>
      <c r="BQ271" s="182"/>
      <c r="BR271" s="182"/>
      <c r="BS271" s="182"/>
      <c r="BT271" s="182"/>
      <c r="BU271" s="182"/>
      <c r="BV271" s="182"/>
      <c r="BW271" s="182"/>
      <c r="BX271" s="182"/>
      <c r="BY271" s="182"/>
      <c r="BZ271" s="182"/>
      <c r="CA271" s="182"/>
    </row>
    <row r="272" spans="1:79" s="172" customFormat="1">
      <c r="A272" s="242">
        <v>891780111</v>
      </c>
      <c r="B272" s="242" t="s">
        <v>55</v>
      </c>
      <c r="C272" s="172" t="s">
        <v>59</v>
      </c>
      <c r="D272" s="242" t="s">
        <v>61</v>
      </c>
      <c r="E272" s="185" t="s">
        <v>2057</v>
      </c>
      <c r="F272" s="171" t="s">
        <v>62</v>
      </c>
      <c r="G272" s="172" t="s">
        <v>62</v>
      </c>
      <c r="H272" s="185" t="s">
        <v>1281</v>
      </c>
      <c r="I272" s="186">
        <v>20821033</v>
      </c>
      <c r="J272" s="172">
        <v>0</v>
      </c>
      <c r="K272" s="174">
        <v>0</v>
      </c>
      <c r="L272" s="174">
        <v>0</v>
      </c>
      <c r="M272" s="175">
        <f t="shared" si="1"/>
        <v>20821033</v>
      </c>
      <c r="N272" s="187">
        <v>1102587402</v>
      </c>
      <c r="O272" s="188" t="s">
        <v>2058</v>
      </c>
      <c r="P272" s="189" t="s">
        <v>1314</v>
      </c>
      <c r="Q272" s="190">
        <v>44971</v>
      </c>
      <c r="R272" s="191">
        <v>44971</v>
      </c>
      <c r="S272" s="191">
        <v>45275</v>
      </c>
      <c r="T272" s="177"/>
      <c r="U272" s="179"/>
      <c r="V272" s="173"/>
      <c r="W272" s="186">
        <v>20821033</v>
      </c>
      <c r="X272" s="184">
        <v>0</v>
      </c>
      <c r="Y272" s="172">
        <v>12545859</v>
      </c>
      <c r="Z272" s="172" t="s">
        <v>1284</v>
      </c>
      <c r="AC272" s="177"/>
      <c r="AD272" s="192" t="s">
        <v>2059</v>
      </c>
      <c r="AE272" s="172" t="s">
        <v>118</v>
      </c>
      <c r="AF272" s="172" t="s">
        <v>176</v>
      </c>
      <c r="AG272" s="182"/>
      <c r="AH272" s="182"/>
      <c r="AI272" s="182"/>
      <c r="AJ272" s="182"/>
      <c r="AK272" s="182"/>
      <c r="AL272" s="182"/>
      <c r="AM272" s="182"/>
      <c r="AN272" s="182"/>
      <c r="AO272" s="182"/>
      <c r="AP272" s="182"/>
      <c r="AQ272" s="182"/>
      <c r="AR272" s="182"/>
      <c r="AS272" s="182"/>
      <c r="AT272" s="182"/>
      <c r="AU272" s="182"/>
      <c r="AV272" s="182"/>
      <c r="AW272" s="182"/>
      <c r="AX272" s="182"/>
      <c r="AY272" s="182"/>
      <c r="AZ272" s="182"/>
      <c r="BA272" s="182"/>
      <c r="BB272" s="182"/>
      <c r="BC272" s="182"/>
      <c r="BD272" s="182"/>
      <c r="BE272" s="182"/>
      <c r="BF272" s="182"/>
      <c r="BG272" s="182"/>
      <c r="BH272" s="182"/>
      <c r="BI272" s="182"/>
      <c r="BJ272" s="182"/>
      <c r="BK272" s="182"/>
      <c r="BL272" s="182"/>
      <c r="BM272" s="182"/>
      <c r="BN272" s="182"/>
      <c r="BO272" s="182"/>
      <c r="BP272" s="182"/>
      <c r="BQ272" s="182"/>
      <c r="BR272" s="182"/>
      <c r="BS272" s="182"/>
      <c r="BT272" s="182"/>
      <c r="BU272" s="182"/>
      <c r="BV272" s="182"/>
      <c r="BW272" s="182"/>
      <c r="BX272" s="182"/>
      <c r="BY272" s="182"/>
      <c r="BZ272" s="182"/>
      <c r="CA272" s="182"/>
    </row>
    <row r="273" spans="1:79" s="172" customFormat="1">
      <c r="A273" s="242">
        <v>891780111</v>
      </c>
      <c r="B273" s="242" t="s">
        <v>55</v>
      </c>
      <c r="C273" s="172" t="s">
        <v>59</v>
      </c>
      <c r="D273" s="242" t="s">
        <v>61</v>
      </c>
      <c r="E273" s="185" t="s">
        <v>2060</v>
      </c>
      <c r="F273" s="171" t="s">
        <v>62</v>
      </c>
      <c r="G273" s="172" t="s">
        <v>62</v>
      </c>
      <c r="H273" s="185" t="s">
        <v>1281</v>
      </c>
      <c r="I273" s="186">
        <v>19425415</v>
      </c>
      <c r="J273" s="172">
        <v>0</v>
      </c>
      <c r="K273" s="174">
        <v>0</v>
      </c>
      <c r="L273" s="174">
        <v>0</v>
      </c>
      <c r="M273" s="175">
        <f t="shared" si="1"/>
        <v>19425415</v>
      </c>
      <c r="N273" s="187">
        <v>1050429131</v>
      </c>
      <c r="O273" s="188" t="s">
        <v>2061</v>
      </c>
      <c r="P273" s="189" t="s">
        <v>1291</v>
      </c>
      <c r="Q273" s="190">
        <v>44971</v>
      </c>
      <c r="R273" s="191">
        <v>44971</v>
      </c>
      <c r="S273" s="191">
        <v>45275</v>
      </c>
      <c r="T273" s="177"/>
      <c r="U273" s="179"/>
      <c r="V273" s="173"/>
      <c r="W273" s="186">
        <v>19425415</v>
      </c>
      <c r="X273" s="184">
        <v>0</v>
      </c>
      <c r="Y273" s="172">
        <v>12545859</v>
      </c>
      <c r="Z273" s="172" t="s">
        <v>1284</v>
      </c>
      <c r="AC273" s="177"/>
      <c r="AD273" s="192" t="s">
        <v>2062</v>
      </c>
      <c r="AE273" s="172" t="s">
        <v>118</v>
      </c>
      <c r="AF273" s="172" t="s">
        <v>176</v>
      </c>
      <c r="AG273" s="182"/>
      <c r="AH273" s="182"/>
      <c r="AI273" s="182"/>
      <c r="AJ273" s="182"/>
      <c r="AK273" s="182"/>
      <c r="AL273" s="182"/>
      <c r="AM273" s="182"/>
      <c r="AN273" s="182"/>
      <c r="AO273" s="182"/>
      <c r="AP273" s="182"/>
      <c r="AQ273" s="182"/>
      <c r="AR273" s="182"/>
      <c r="AS273" s="182"/>
      <c r="AT273" s="182"/>
      <c r="AU273" s="182"/>
      <c r="AV273" s="182"/>
      <c r="AW273" s="182"/>
      <c r="AX273" s="182"/>
      <c r="AY273" s="182"/>
      <c r="AZ273" s="182"/>
      <c r="BA273" s="182"/>
      <c r="BB273" s="182"/>
      <c r="BC273" s="182"/>
      <c r="BD273" s="182"/>
      <c r="BE273" s="182"/>
      <c r="BF273" s="182"/>
      <c r="BG273" s="182"/>
      <c r="BH273" s="182"/>
      <c r="BI273" s="182"/>
      <c r="BJ273" s="182"/>
      <c r="BK273" s="182"/>
      <c r="BL273" s="182"/>
      <c r="BM273" s="182"/>
      <c r="BN273" s="182"/>
      <c r="BO273" s="182"/>
      <c r="BP273" s="182"/>
      <c r="BQ273" s="182"/>
      <c r="BR273" s="182"/>
      <c r="BS273" s="182"/>
      <c r="BT273" s="182"/>
      <c r="BU273" s="182"/>
      <c r="BV273" s="182"/>
      <c r="BW273" s="182"/>
      <c r="BX273" s="182"/>
      <c r="BY273" s="182"/>
      <c r="BZ273" s="182"/>
      <c r="CA273" s="182"/>
    </row>
    <row r="274" spans="1:79" s="172" customFormat="1">
      <c r="A274" s="242">
        <v>891780111</v>
      </c>
      <c r="B274" s="242" t="s">
        <v>55</v>
      </c>
      <c r="C274" s="172" t="s">
        <v>59</v>
      </c>
      <c r="D274" s="242" t="s">
        <v>61</v>
      </c>
      <c r="E274" s="185" t="s">
        <v>2063</v>
      </c>
      <c r="F274" s="171" t="s">
        <v>62</v>
      </c>
      <c r="G274" s="172" t="s">
        <v>62</v>
      </c>
      <c r="H274" s="185" t="s">
        <v>1281</v>
      </c>
      <c r="I274" s="186">
        <v>19425415</v>
      </c>
      <c r="J274" s="172">
        <v>0</v>
      </c>
      <c r="K274" s="174">
        <v>0</v>
      </c>
      <c r="L274" s="174">
        <v>0</v>
      </c>
      <c r="M274" s="175">
        <f t="shared" si="1"/>
        <v>19425415</v>
      </c>
      <c r="N274" s="187">
        <v>1102233394</v>
      </c>
      <c r="O274" s="188" t="s">
        <v>2064</v>
      </c>
      <c r="P274" s="189" t="s">
        <v>1314</v>
      </c>
      <c r="Q274" s="190">
        <v>44971</v>
      </c>
      <c r="R274" s="191">
        <v>44971</v>
      </c>
      <c r="S274" s="191">
        <v>45275</v>
      </c>
      <c r="T274" s="177"/>
      <c r="U274" s="179"/>
      <c r="V274" s="173"/>
      <c r="W274" s="186">
        <v>19425415</v>
      </c>
      <c r="X274" s="184">
        <v>0</v>
      </c>
      <c r="Y274" s="172">
        <v>12545859</v>
      </c>
      <c r="Z274" s="172" t="s">
        <v>1284</v>
      </c>
      <c r="AC274" s="177"/>
      <c r="AD274" s="192" t="s">
        <v>2065</v>
      </c>
      <c r="AE274" s="172" t="s">
        <v>118</v>
      </c>
      <c r="AF274" s="172" t="s">
        <v>176</v>
      </c>
      <c r="AG274" s="182"/>
      <c r="AH274" s="182"/>
      <c r="AI274" s="182"/>
      <c r="AJ274" s="182"/>
      <c r="AK274" s="182"/>
      <c r="AL274" s="182"/>
      <c r="AM274" s="182"/>
      <c r="AN274" s="182"/>
      <c r="AO274" s="182"/>
      <c r="AP274" s="182"/>
      <c r="AQ274" s="182"/>
      <c r="AR274" s="182"/>
      <c r="AS274" s="182"/>
      <c r="AT274" s="182"/>
      <c r="AU274" s="182"/>
      <c r="AV274" s="182"/>
      <c r="AW274" s="182"/>
      <c r="AX274" s="182"/>
      <c r="AY274" s="182"/>
      <c r="AZ274" s="182"/>
      <c r="BA274" s="182"/>
      <c r="BB274" s="182"/>
      <c r="BC274" s="182"/>
      <c r="BD274" s="182"/>
      <c r="BE274" s="182"/>
      <c r="BF274" s="182"/>
      <c r="BG274" s="182"/>
      <c r="BH274" s="182"/>
      <c r="BI274" s="182"/>
      <c r="BJ274" s="182"/>
      <c r="BK274" s="182"/>
      <c r="BL274" s="182"/>
      <c r="BM274" s="182"/>
      <c r="BN274" s="182"/>
      <c r="BO274" s="182"/>
      <c r="BP274" s="182"/>
      <c r="BQ274" s="182"/>
      <c r="BR274" s="182"/>
      <c r="BS274" s="182"/>
      <c r="BT274" s="182"/>
      <c r="BU274" s="182"/>
      <c r="BV274" s="182"/>
      <c r="BW274" s="182"/>
      <c r="BX274" s="182"/>
      <c r="BY274" s="182"/>
      <c r="BZ274" s="182"/>
      <c r="CA274" s="182"/>
    </row>
    <row r="275" spans="1:79" s="172" customFormat="1">
      <c r="A275" s="242">
        <v>891780111</v>
      </c>
      <c r="B275" s="242" t="s">
        <v>55</v>
      </c>
      <c r="C275" s="172" t="s">
        <v>59</v>
      </c>
      <c r="D275" s="242" t="s">
        <v>61</v>
      </c>
      <c r="E275" s="185" t="s">
        <v>2066</v>
      </c>
      <c r="F275" s="171" t="s">
        <v>62</v>
      </c>
      <c r="G275" s="172" t="s">
        <v>62</v>
      </c>
      <c r="H275" s="185" t="s">
        <v>1347</v>
      </c>
      <c r="I275" s="186">
        <v>19048225</v>
      </c>
      <c r="J275" s="172">
        <v>0</v>
      </c>
      <c r="K275" s="174">
        <v>0</v>
      </c>
      <c r="L275" s="174">
        <v>0</v>
      </c>
      <c r="M275" s="175">
        <f t="shared" si="1"/>
        <v>19048225</v>
      </c>
      <c r="N275" s="187">
        <v>1066741065</v>
      </c>
      <c r="O275" s="188" t="s">
        <v>2067</v>
      </c>
      <c r="P275" s="189" t="s">
        <v>1314</v>
      </c>
      <c r="Q275" s="190">
        <v>44971</v>
      </c>
      <c r="R275" s="191">
        <v>44971</v>
      </c>
      <c r="S275" s="191">
        <v>45275</v>
      </c>
      <c r="T275" s="177"/>
      <c r="U275" s="179"/>
      <c r="V275" s="173"/>
      <c r="W275" s="186">
        <v>19048225</v>
      </c>
      <c r="X275" s="184">
        <v>0</v>
      </c>
      <c r="Y275" s="172">
        <v>12545859</v>
      </c>
      <c r="Z275" s="172" t="s">
        <v>1284</v>
      </c>
      <c r="AC275" s="177"/>
      <c r="AD275" s="192" t="s">
        <v>2068</v>
      </c>
      <c r="AE275" s="172" t="s">
        <v>118</v>
      </c>
      <c r="AF275" s="172" t="s">
        <v>176</v>
      </c>
      <c r="AG275" s="182"/>
      <c r="AH275" s="182"/>
      <c r="AI275" s="182"/>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c r="BD275" s="182"/>
      <c r="BE275" s="182"/>
      <c r="BF275" s="182"/>
      <c r="BG275" s="182"/>
      <c r="BH275" s="182"/>
      <c r="BI275" s="182"/>
      <c r="BJ275" s="182"/>
      <c r="BK275" s="182"/>
      <c r="BL275" s="182"/>
      <c r="BM275" s="182"/>
      <c r="BN275" s="182"/>
      <c r="BO275" s="182"/>
      <c r="BP275" s="182"/>
      <c r="BQ275" s="182"/>
      <c r="BR275" s="182"/>
      <c r="BS275" s="182"/>
      <c r="BT275" s="182"/>
      <c r="BU275" s="182"/>
      <c r="BV275" s="182"/>
      <c r="BW275" s="182"/>
      <c r="BX275" s="182"/>
      <c r="BY275" s="182"/>
      <c r="BZ275" s="182"/>
      <c r="CA275" s="182"/>
    </row>
    <row r="276" spans="1:79" s="172" customFormat="1">
      <c r="A276" s="242">
        <v>891780111</v>
      </c>
      <c r="B276" s="242" t="s">
        <v>55</v>
      </c>
      <c r="C276" s="172" t="s">
        <v>59</v>
      </c>
      <c r="D276" s="242" t="s">
        <v>61</v>
      </c>
      <c r="E276" s="185" t="s">
        <v>2069</v>
      </c>
      <c r="F276" s="171" t="s">
        <v>62</v>
      </c>
      <c r="G276" s="172" t="s">
        <v>62</v>
      </c>
      <c r="H276" s="185" t="s">
        <v>1281</v>
      </c>
      <c r="I276" s="186">
        <v>19048225</v>
      </c>
      <c r="J276" s="172">
        <v>0</v>
      </c>
      <c r="K276" s="174">
        <v>0</v>
      </c>
      <c r="L276" s="174">
        <v>0</v>
      </c>
      <c r="M276" s="175">
        <f t="shared" si="1"/>
        <v>19048225</v>
      </c>
      <c r="N276" s="187">
        <v>43897859</v>
      </c>
      <c r="O276" s="188" t="s">
        <v>2070</v>
      </c>
      <c r="P276" s="189" t="s">
        <v>1291</v>
      </c>
      <c r="Q276" s="190">
        <v>44971</v>
      </c>
      <c r="R276" s="191">
        <v>44971</v>
      </c>
      <c r="S276" s="191">
        <v>45275</v>
      </c>
      <c r="T276" s="177"/>
      <c r="U276" s="179"/>
      <c r="V276" s="173"/>
      <c r="W276" s="186">
        <v>19048225</v>
      </c>
      <c r="X276" s="184">
        <v>0</v>
      </c>
      <c r="Y276" s="172">
        <v>12545859</v>
      </c>
      <c r="Z276" s="172" t="s">
        <v>1284</v>
      </c>
      <c r="AC276" s="177"/>
      <c r="AD276" s="192" t="s">
        <v>2071</v>
      </c>
      <c r="AE276" s="172" t="s">
        <v>118</v>
      </c>
      <c r="AF276" s="172" t="s">
        <v>176</v>
      </c>
      <c r="AG276" s="182"/>
      <c r="AH276" s="182"/>
      <c r="AI276" s="182"/>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c r="BD276" s="182"/>
      <c r="BE276" s="182"/>
      <c r="BF276" s="182"/>
      <c r="BG276" s="182"/>
      <c r="BH276" s="182"/>
      <c r="BI276" s="182"/>
      <c r="BJ276" s="182"/>
      <c r="BK276" s="182"/>
      <c r="BL276" s="182"/>
      <c r="BM276" s="182"/>
      <c r="BN276" s="182"/>
      <c r="BO276" s="182"/>
      <c r="BP276" s="182"/>
      <c r="BQ276" s="182"/>
      <c r="BR276" s="182"/>
      <c r="BS276" s="182"/>
      <c r="BT276" s="182"/>
      <c r="BU276" s="182"/>
      <c r="BV276" s="182"/>
      <c r="BW276" s="182"/>
      <c r="BX276" s="182"/>
      <c r="BY276" s="182"/>
      <c r="BZ276" s="182"/>
      <c r="CA276" s="182"/>
    </row>
    <row r="277" spans="1:79" s="172" customFormat="1">
      <c r="A277" s="242">
        <v>891780111</v>
      </c>
      <c r="B277" s="242" t="s">
        <v>55</v>
      </c>
      <c r="C277" s="172" t="s">
        <v>59</v>
      </c>
      <c r="D277" s="242" t="s">
        <v>61</v>
      </c>
      <c r="E277" s="185" t="s">
        <v>2072</v>
      </c>
      <c r="F277" s="171" t="s">
        <v>62</v>
      </c>
      <c r="G277" s="172" t="s">
        <v>62</v>
      </c>
      <c r="H277" s="185" t="s">
        <v>1281</v>
      </c>
      <c r="I277" s="186">
        <v>19048225</v>
      </c>
      <c r="J277" s="172">
        <v>0</v>
      </c>
      <c r="K277" s="174">
        <v>0</v>
      </c>
      <c r="L277" s="174">
        <v>0</v>
      </c>
      <c r="M277" s="175">
        <f t="shared" si="1"/>
        <v>19048225</v>
      </c>
      <c r="N277" s="187">
        <v>84109948</v>
      </c>
      <c r="O277" s="188" t="s">
        <v>2073</v>
      </c>
      <c r="P277" s="189" t="s">
        <v>1283</v>
      </c>
      <c r="Q277" s="190">
        <v>44971</v>
      </c>
      <c r="R277" s="191">
        <v>44971</v>
      </c>
      <c r="S277" s="191">
        <v>45275</v>
      </c>
      <c r="T277" s="177"/>
      <c r="U277" s="179"/>
      <c r="V277" s="173"/>
      <c r="W277" s="186">
        <v>19048225</v>
      </c>
      <c r="X277" s="184">
        <v>0</v>
      </c>
      <c r="Y277" s="172">
        <v>12545859</v>
      </c>
      <c r="Z277" s="172" t="s">
        <v>1284</v>
      </c>
      <c r="AC277" s="177"/>
      <c r="AD277" s="192" t="s">
        <v>2074</v>
      </c>
      <c r="AE277" s="172" t="s">
        <v>118</v>
      </c>
      <c r="AF277" s="172" t="s">
        <v>176</v>
      </c>
      <c r="AG277" s="182"/>
      <c r="AH277" s="182"/>
      <c r="AI277" s="182"/>
      <c r="AJ277" s="182"/>
      <c r="AK277" s="182"/>
      <c r="AL277" s="182"/>
      <c r="AM277" s="182"/>
      <c r="AN277" s="182"/>
      <c r="AO277" s="182"/>
      <c r="AP277" s="182"/>
      <c r="AQ277" s="182"/>
      <c r="AR277" s="182"/>
      <c r="AS277" s="182"/>
      <c r="AT277" s="182"/>
      <c r="AU277" s="182"/>
      <c r="AV277" s="182"/>
      <c r="AW277" s="182"/>
      <c r="AX277" s="182"/>
      <c r="AY277" s="182"/>
      <c r="AZ277" s="182"/>
      <c r="BA277" s="182"/>
      <c r="BB277" s="182"/>
      <c r="BC277" s="182"/>
      <c r="BD277" s="182"/>
      <c r="BE277" s="182"/>
      <c r="BF277" s="182"/>
      <c r="BG277" s="182"/>
      <c r="BH277" s="182"/>
      <c r="BI277" s="182"/>
      <c r="BJ277" s="182"/>
      <c r="BK277" s="182"/>
      <c r="BL277" s="182"/>
      <c r="BM277" s="182"/>
      <c r="BN277" s="182"/>
      <c r="BO277" s="182"/>
      <c r="BP277" s="182"/>
      <c r="BQ277" s="182"/>
      <c r="BR277" s="182"/>
      <c r="BS277" s="182"/>
      <c r="BT277" s="182"/>
      <c r="BU277" s="182"/>
      <c r="BV277" s="182"/>
      <c r="BW277" s="182"/>
      <c r="BX277" s="182"/>
      <c r="BY277" s="182"/>
      <c r="BZ277" s="182"/>
      <c r="CA277" s="182"/>
    </row>
    <row r="278" spans="1:79" s="172" customFormat="1">
      <c r="A278" s="242">
        <v>891780111</v>
      </c>
      <c r="B278" s="242" t="s">
        <v>55</v>
      </c>
      <c r="C278" s="172" t="s">
        <v>59</v>
      </c>
      <c r="D278" s="242" t="s">
        <v>61</v>
      </c>
      <c r="E278" s="185" t="s">
        <v>2075</v>
      </c>
      <c r="F278" s="171" t="s">
        <v>62</v>
      </c>
      <c r="G278" s="172" t="s">
        <v>62</v>
      </c>
      <c r="H278" s="185" t="s">
        <v>1347</v>
      </c>
      <c r="I278" s="186">
        <v>50639998.5</v>
      </c>
      <c r="J278" s="172">
        <v>0</v>
      </c>
      <c r="K278" s="174">
        <v>0</v>
      </c>
      <c r="L278" s="174">
        <v>0</v>
      </c>
      <c r="M278" s="175">
        <f t="shared" si="1"/>
        <v>50639998.5</v>
      </c>
      <c r="N278" s="187">
        <v>1082978022</v>
      </c>
      <c r="O278" s="185" t="s">
        <v>2076</v>
      </c>
      <c r="P278" s="188" t="s">
        <v>2077</v>
      </c>
      <c r="Q278" s="190">
        <v>44971</v>
      </c>
      <c r="R278" s="191">
        <v>44971</v>
      </c>
      <c r="S278" s="191">
        <v>45275</v>
      </c>
      <c r="T278" s="177"/>
      <c r="U278" s="179"/>
      <c r="V278" s="173"/>
      <c r="W278" s="186">
        <v>50639998.5</v>
      </c>
      <c r="X278" s="184">
        <v>0</v>
      </c>
      <c r="Y278" s="172">
        <v>12545859</v>
      </c>
      <c r="Z278" s="172" t="s">
        <v>1284</v>
      </c>
      <c r="AC278" s="177"/>
      <c r="AD278" s="192" t="s">
        <v>2078</v>
      </c>
      <c r="AE278" s="172" t="s">
        <v>118</v>
      </c>
      <c r="AF278" s="172" t="s">
        <v>176</v>
      </c>
      <c r="AG278" s="182"/>
      <c r="AH278" s="182"/>
      <c r="AI278" s="182"/>
      <c r="AJ278" s="182"/>
      <c r="AK278" s="182"/>
      <c r="AL278" s="182"/>
      <c r="AM278" s="182"/>
      <c r="AN278" s="182"/>
      <c r="AO278" s="182"/>
      <c r="AP278" s="182"/>
      <c r="AQ278" s="182"/>
      <c r="AR278" s="182"/>
      <c r="AS278" s="182"/>
      <c r="AT278" s="182"/>
      <c r="AU278" s="182"/>
      <c r="AV278" s="182"/>
      <c r="AW278" s="182"/>
      <c r="AX278" s="182"/>
      <c r="AY278" s="182"/>
      <c r="AZ278" s="182"/>
      <c r="BA278" s="182"/>
      <c r="BB278" s="182"/>
      <c r="BC278" s="182"/>
      <c r="BD278" s="182"/>
      <c r="BE278" s="182"/>
      <c r="BF278" s="182"/>
      <c r="BG278" s="182"/>
      <c r="BH278" s="182"/>
      <c r="BI278" s="182"/>
      <c r="BJ278" s="182"/>
      <c r="BK278" s="182"/>
      <c r="BL278" s="182"/>
      <c r="BM278" s="182"/>
      <c r="BN278" s="182"/>
      <c r="BO278" s="182"/>
      <c r="BP278" s="182"/>
      <c r="BQ278" s="182"/>
      <c r="BR278" s="182"/>
      <c r="BS278" s="182"/>
      <c r="BT278" s="182"/>
      <c r="BU278" s="182"/>
      <c r="BV278" s="182"/>
      <c r="BW278" s="182"/>
      <c r="BX278" s="182"/>
      <c r="BY278" s="182"/>
      <c r="BZ278" s="182"/>
      <c r="CA278" s="182"/>
    </row>
    <row r="279" spans="1:79" s="172" customFormat="1">
      <c r="A279" s="242">
        <v>891780111</v>
      </c>
      <c r="B279" s="242" t="s">
        <v>55</v>
      </c>
      <c r="C279" s="172" t="s">
        <v>59</v>
      </c>
      <c r="D279" s="242" t="s">
        <v>61</v>
      </c>
      <c r="E279" s="185" t="s">
        <v>2079</v>
      </c>
      <c r="F279" s="171" t="s">
        <v>62</v>
      </c>
      <c r="G279" s="172" t="s">
        <v>62</v>
      </c>
      <c r="H279" s="185" t="s">
        <v>1347</v>
      </c>
      <c r="I279" s="186">
        <v>26271000</v>
      </c>
      <c r="J279" s="172">
        <v>0</v>
      </c>
      <c r="K279" s="174">
        <v>0</v>
      </c>
      <c r="L279" s="174">
        <v>0</v>
      </c>
      <c r="M279" s="175">
        <f t="shared" si="1"/>
        <v>26271000</v>
      </c>
      <c r="N279" s="187">
        <v>1105788867</v>
      </c>
      <c r="O279" s="185" t="s">
        <v>2080</v>
      </c>
      <c r="P279" s="188" t="s">
        <v>2081</v>
      </c>
      <c r="Q279" s="190">
        <v>44971</v>
      </c>
      <c r="R279" s="191">
        <v>44971</v>
      </c>
      <c r="S279" s="191">
        <v>45275</v>
      </c>
      <c r="T279" s="177"/>
      <c r="U279" s="179"/>
      <c r="V279" s="173"/>
      <c r="W279" s="186">
        <v>26271000</v>
      </c>
      <c r="X279" s="184">
        <v>0</v>
      </c>
      <c r="Y279" s="172">
        <v>12545859</v>
      </c>
      <c r="Z279" s="172" t="s">
        <v>1284</v>
      </c>
      <c r="AC279" s="177"/>
      <c r="AD279" s="192" t="s">
        <v>2082</v>
      </c>
      <c r="AE279" s="172" t="s">
        <v>118</v>
      </c>
      <c r="AF279" s="172" t="s">
        <v>176</v>
      </c>
      <c r="AG279" s="182"/>
      <c r="AH279" s="182"/>
      <c r="AI279" s="182"/>
      <c r="AJ279" s="182"/>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row>
    <row r="280" spans="1:79" s="172" customFormat="1">
      <c r="A280" s="242">
        <v>891780111</v>
      </c>
      <c r="B280" s="242" t="s">
        <v>55</v>
      </c>
      <c r="C280" s="172" t="s">
        <v>59</v>
      </c>
      <c r="D280" s="242" t="s">
        <v>61</v>
      </c>
      <c r="E280" s="185" t="s">
        <v>2083</v>
      </c>
      <c r="F280" s="171" t="s">
        <v>62</v>
      </c>
      <c r="G280" s="172" t="s">
        <v>62</v>
      </c>
      <c r="H280" s="185" t="s">
        <v>1281</v>
      </c>
      <c r="I280" s="186">
        <v>16650356</v>
      </c>
      <c r="J280" s="172">
        <v>0</v>
      </c>
      <c r="K280" s="174">
        <v>0</v>
      </c>
      <c r="L280" s="174">
        <v>0</v>
      </c>
      <c r="M280" s="175">
        <f t="shared" si="1"/>
        <v>16650356</v>
      </c>
      <c r="N280" s="194">
        <v>17684823</v>
      </c>
      <c r="O280" s="188" t="s">
        <v>2084</v>
      </c>
      <c r="P280" s="188" t="s">
        <v>1982</v>
      </c>
      <c r="Q280" s="190">
        <v>44971</v>
      </c>
      <c r="R280" s="191">
        <v>44971</v>
      </c>
      <c r="S280" s="191">
        <v>45199</v>
      </c>
      <c r="T280" s="177"/>
      <c r="U280" s="179"/>
      <c r="V280" s="173"/>
      <c r="W280" s="186">
        <v>16650356</v>
      </c>
      <c r="X280" s="184">
        <v>0</v>
      </c>
      <c r="Y280" s="172">
        <v>12545859</v>
      </c>
      <c r="Z280" s="172" t="s">
        <v>1284</v>
      </c>
      <c r="AC280" s="177"/>
      <c r="AD280" s="192" t="s">
        <v>2085</v>
      </c>
      <c r="AE280" s="172" t="s">
        <v>118</v>
      </c>
      <c r="AF280" s="172" t="s">
        <v>176</v>
      </c>
      <c r="AG280" s="182"/>
      <c r="AH280" s="182"/>
      <c r="AI280" s="182"/>
      <c r="AJ280" s="182"/>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row>
    <row r="281" spans="1:79" s="172" customFormat="1">
      <c r="A281" s="242">
        <v>891780111</v>
      </c>
      <c r="B281" s="242" t="s">
        <v>55</v>
      </c>
      <c r="C281" s="172" t="s">
        <v>59</v>
      </c>
      <c r="D281" s="242" t="s">
        <v>61</v>
      </c>
      <c r="E281" s="185" t="s">
        <v>2086</v>
      </c>
      <c r="F281" s="171" t="s">
        <v>62</v>
      </c>
      <c r="G281" s="172" t="s">
        <v>62</v>
      </c>
      <c r="H281" s="185" t="s">
        <v>1347</v>
      </c>
      <c r="I281" s="186">
        <v>16650356</v>
      </c>
      <c r="J281" s="172">
        <v>0</v>
      </c>
      <c r="K281" s="174">
        <v>0</v>
      </c>
      <c r="L281" s="174">
        <v>0</v>
      </c>
      <c r="M281" s="175">
        <f t="shared" si="1"/>
        <v>16650356</v>
      </c>
      <c r="N281" s="187">
        <v>41061383</v>
      </c>
      <c r="O281" s="188" t="s">
        <v>2087</v>
      </c>
      <c r="P281" s="188" t="s">
        <v>1982</v>
      </c>
      <c r="Q281" s="190">
        <v>44971</v>
      </c>
      <c r="R281" s="191">
        <v>44971</v>
      </c>
      <c r="S281" s="191">
        <v>45199</v>
      </c>
      <c r="T281" s="177"/>
      <c r="U281" s="179"/>
      <c r="V281" s="173"/>
      <c r="W281" s="186">
        <v>16650356</v>
      </c>
      <c r="X281" s="184">
        <v>0</v>
      </c>
      <c r="Y281" s="172">
        <v>12545859</v>
      </c>
      <c r="Z281" s="172" t="s">
        <v>1284</v>
      </c>
      <c r="AC281" s="177"/>
      <c r="AD281" s="192" t="s">
        <v>2088</v>
      </c>
      <c r="AE281" s="172" t="s">
        <v>118</v>
      </c>
      <c r="AF281" s="172" t="s">
        <v>176</v>
      </c>
      <c r="AG281" s="182"/>
      <c r="AH281" s="182"/>
      <c r="AI281" s="182"/>
      <c r="AJ281" s="182"/>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row>
    <row r="282" spans="1:79" s="172" customFormat="1">
      <c r="A282" s="242">
        <v>891780111</v>
      </c>
      <c r="B282" s="242" t="s">
        <v>55</v>
      </c>
      <c r="C282" s="172" t="s">
        <v>59</v>
      </c>
      <c r="D282" s="242" t="s">
        <v>61</v>
      </c>
      <c r="E282" s="185" t="s">
        <v>2089</v>
      </c>
      <c r="F282" s="171" t="s">
        <v>62</v>
      </c>
      <c r="G282" s="172" t="s">
        <v>62</v>
      </c>
      <c r="H282" s="185" t="s">
        <v>1281</v>
      </c>
      <c r="I282" s="186">
        <v>15725336</v>
      </c>
      <c r="J282" s="172">
        <v>0</v>
      </c>
      <c r="K282" s="174">
        <v>0</v>
      </c>
      <c r="L282" s="174">
        <v>0</v>
      </c>
      <c r="M282" s="175">
        <f t="shared" si="1"/>
        <v>15725336</v>
      </c>
      <c r="N282" s="187">
        <v>1110478239</v>
      </c>
      <c r="O282" s="185" t="s">
        <v>2090</v>
      </c>
      <c r="P282" s="185" t="s">
        <v>1658</v>
      </c>
      <c r="Q282" s="190">
        <v>44971</v>
      </c>
      <c r="R282" s="191">
        <v>44971</v>
      </c>
      <c r="S282" s="191">
        <v>45214</v>
      </c>
      <c r="T282" s="177"/>
      <c r="U282" s="179"/>
      <c r="V282" s="173"/>
      <c r="W282" s="186">
        <v>15725336</v>
      </c>
      <c r="X282" s="184">
        <v>0</v>
      </c>
      <c r="Y282" s="172">
        <v>12545859</v>
      </c>
      <c r="Z282" s="172" t="s">
        <v>1284</v>
      </c>
      <c r="AC282" s="177"/>
      <c r="AD282" s="192" t="s">
        <v>2091</v>
      </c>
      <c r="AE282" s="172" t="s">
        <v>118</v>
      </c>
      <c r="AF282" s="172" t="s">
        <v>176</v>
      </c>
      <c r="AG282" s="182"/>
      <c r="AH282" s="182"/>
      <c r="AI282" s="182"/>
      <c r="AJ282" s="182"/>
      <c r="AK282" s="182"/>
      <c r="AL282" s="182"/>
      <c r="AM282" s="182"/>
      <c r="AN282" s="182"/>
      <c r="AO282" s="182"/>
      <c r="AP282" s="182"/>
      <c r="AQ282" s="182"/>
      <c r="AR282" s="182"/>
      <c r="AS282" s="182"/>
      <c r="AT282" s="182"/>
      <c r="AU282" s="182"/>
      <c r="AV282" s="182"/>
      <c r="AW282" s="182"/>
      <c r="AX282" s="182"/>
      <c r="AY282" s="182"/>
      <c r="AZ282" s="182"/>
      <c r="BA282" s="182"/>
      <c r="BB282" s="182"/>
      <c r="BC282" s="182"/>
      <c r="BD282" s="182"/>
      <c r="BE282" s="182"/>
      <c r="BF282" s="182"/>
      <c r="BG282" s="182"/>
      <c r="BH282" s="182"/>
      <c r="BI282" s="182"/>
      <c r="BJ282" s="182"/>
      <c r="BK282" s="182"/>
      <c r="BL282" s="182"/>
      <c r="BM282" s="182"/>
      <c r="BN282" s="182"/>
      <c r="BO282" s="182"/>
      <c r="BP282" s="182"/>
      <c r="BQ282" s="182"/>
      <c r="BR282" s="182"/>
      <c r="BS282" s="182"/>
      <c r="BT282" s="182"/>
      <c r="BU282" s="182"/>
      <c r="BV282" s="182"/>
      <c r="BW282" s="182"/>
      <c r="BX282" s="182"/>
      <c r="BY282" s="182"/>
      <c r="BZ282" s="182"/>
      <c r="CA282" s="182"/>
    </row>
    <row r="283" spans="1:79" s="172" customFormat="1">
      <c r="A283" s="242">
        <v>891780111</v>
      </c>
      <c r="B283" s="242" t="s">
        <v>55</v>
      </c>
      <c r="C283" s="172" t="s">
        <v>59</v>
      </c>
      <c r="D283" s="242" t="s">
        <v>61</v>
      </c>
      <c r="E283" s="185" t="s">
        <v>2092</v>
      </c>
      <c r="F283" s="171" t="s">
        <v>62</v>
      </c>
      <c r="G283" s="172" t="s">
        <v>62</v>
      </c>
      <c r="H283" s="185" t="s">
        <v>1281</v>
      </c>
      <c r="I283" s="186">
        <v>19048225</v>
      </c>
      <c r="J283" s="172">
        <v>0</v>
      </c>
      <c r="K283" s="174">
        <v>0</v>
      </c>
      <c r="L283" s="174">
        <v>0</v>
      </c>
      <c r="M283" s="175">
        <f t="shared" si="1"/>
        <v>19048225</v>
      </c>
      <c r="N283" s="187">
        <v>1089796041</v>
      </c>
      <c r="O283" s="188" t="s">
        <v>2093</v>
      </c>
      <c r="P283" s="189" t="s">
        <v>1283</v>
      </c>
      <c r="Q283" s="190">
        <v>44971</v>
      </c>
      <c r="R283" s="191">
        <v>44971</v>
      </c>
      <c r="S283" s="191">
        <v>45275</v>
      </c>
      <c r="T283" s="177"/>
      <c r="U283" s="179"/>
      <c r="V283" s="173"/>
      <c r="W283" s="186">
        <v>19048225</v>
      </c>
      <c r="X283" s="184">
        <v>0</v>
      </c>
      <c r="Y283" s="172">
        <v>12545859</v>
      </c>
      <c r="Z283" s="172" t="s">
        <v>1284</v>
      </c>
      <c r="AC283" s="177"/>
      <c r="AD283" s="192" t="s">
        <v>2094</v>
      </c>
      <c r="AE283" s="172" t="s">
        <v>118</v>
      </c>
      <c r="AF283" s="172" t="s">
        <v>176</v>
      </c>
      <c r="AG283" s="182"/>
      <c r="AH283" s="182"/>
      <c r="AI283" s="182"/>
      <c r="AJ283" s="182"/>
      <c r="AK283" s="182"/>
      <c r="AL283" s="182"/>
      <c r="AM283" s="182"/>
      <c r="AN283" s="182"/>
      <c r="AO283" s="182"/>
      <c r="AP283" s="182"/>
      <c r="AQ283" s="182"/>
      <c r="AR283" s="182"/>
      <c r="AS283" s="182"/>
      <c r="AT283" s="182"/>
      <c r="AU283" s="182"/>
      <c r="AV283" s="182"/>
      <c r="AW283" s="182"/>
      <c r="AX283" s="182"/>
      <c r="AY283" s="182"/>
      <c r="AZ283" s="182"/>
      <c r="BA283" s="182"/>
      <c r="BB283" s="182"/>
      <c r="BC283" s="182"/>
      <c r="BD283" s="182"/>
      <c r="BE283" s="182"/>
      <c r="BF283" s="182"/>
      <c r="BG283" s="182"/>
      <c r="BH283" s="182"/>
      <c r="BI283" s="182"/>
      <c r="BJ283" s="182"/>
      <c r="BK283" s="182"/>
      <c r="BL283" s="182"/>
      <c r="BM283" s="182"/>
      <c r="BN283" s="182"/>
      <c r="BO283" s="182"/>
      <c r="BP283" s="182"/>
      <c r="BQ283" s="182"/>
      <c r="BR283" s="182"/>
      <c r="BS283" s="182"/>
      <c r="BT283" s="182"/>
      <c r="BU283" s="182"/>
      <c r="BV283" s="182"/>
      <c r="BW283" s="182"/>
      <c r="BX283" s="182"/>
      <c r="BY283" s="182"/>
      <c r="BZ283" s="182"/>
      <c r="CA283" s="182"/>
    </row>
    <row r="284" spans="1:79" s="172" customFormat="1">
      <c r="A284" s="242">
        <v>891780111</v>
      </c>
      <c r="B284" s="242" t="s">
        <v>55</v>
      </c>
      <c r="C284" s="172" t="s">
        <v>59</v>
      </c>
      <c r="D284" s="242" t="s">
        <v>61</v>
      </c>
      <c r="E284" s="185" t="s">
        <v>2095</v>
      </c>
      <c r="F284" s="171" t="s">
        <v>62</v>
      </c>
      <c r="G284" s="172" t="s">
        <v>62</v>
      </c>
      <c r="H284" s="185" t="s">
        <v>1281</v>
      </c>
      <c r="I284" s="186">
        <v>19048225</v>
      </c>
      <c r="J284" s="172">
        <v>0</v>
      </c>
      <c r="K284" s="174">
        <v>0</v>
      </c>
      <c r="L284" s="174">
        <v>0</v>
      </c>
      <c r="M284" s="175">
        <f t="shared" si="1"/>
        <v>19048225</v>
      </c>
      <c r="N284" s="187">
        <v>82384739</v>
      </c>
      <c r="O284" s="188" t="s">
        <v>2096</v>
      </c>
      <c r="P284" s="189" t="s">
        <v>1283</v>
      </c>
      <c r="Q284" s="190">
        <v>44971</v>
      </c>
      <c r="R284" s="191">
        <v>44971</v>
      </c>
      <c r="S284" s="191">
        <v>45275</v>
      </c>
      <c r="T284" s="177"/>
      <c r="U284" s="179"/>
      <c r="V284" s="173"/>
      <c r="W284" s="186">
        <v>19048225</v>
      </c>
      <c r="X284" s="184">
        <v>0</v>
      </c>
      <c r="Y284" s="172">
        <v>12545859</v>
      </c>
      <c r="Z284" s="172" t="s">
        <v>1284</v>
      </c>
      <c r="AC284" s="177"/>
      <c r="AD284" s="192" t="s">
        <v>2097</v>
      </c>
      <c r="AE284" s="172" t="s">
        <v>118</v>
      </c>
      <c r="AF284" s="172" t="s">
        <v>176</v>
      </c>
      <c r="AG284" s="182"/>
      <c r="AH284" s="182"/>
      <c r="AI284" s="182"/>
      <c r="AJ284" s="182"/>
      <c r="AK284" s="182"/>
      <c r="AL284" s="182"/>
      <c r="AM284" s="182"/>
      <c r="AN284" s="182"/>
      <c r="AO284" s="182"/>
      <c r="AP284" s="182"/>
      <c r="AQ284" s="182"/>
      <c r="AR284" s="182"/>
      <c r="AS284" s="182"/>
      <c r="AT284" s="182"/>
      <c r="AU284" s="182"/>
      <c r="AV284" s="182"/>
      <c r="AW284" s="182"/>
      <c r="AX284" s="182"/>
      <c r="AY284" s="182"/>
      <c r="AZ284" s="182"/>
      <c r="BA284" s="182"/>
      <c r="BB284" s="182"/>
      <c r="BC284" s="182"/>
      <c r="BD284" s="182"/>
      <c r="BE284" s="182"/>
      <c r="BF284" s="182"/>
      <c r="BG284" s="182"/>
      <c r="BH284" s="182"/>
      <c r="BI284" s="182"/>
      <c r="BJ284" s="182"/>
      <c r="BK284" s="182"/>
      <c r="BL284" s="182"/>
      <c r="BM284" s="182"/>
      <c r="BN284" s="182"/>
      <c r="BO284" s="182"/>
      <c r="BP284" s="182"/>
      <c r="BQ284" s="182"/>
      <c r="BR284" s="182"/>
      <c r="BS284" s="182"/>
      <c r="BT284" s="182"/>
      <c r="BU284" s="182"/>
      <c r="BV284" s="182"/>
      <c r="BW284" s="182"/>
      <c r="BX284" s="182"/>
      <c r="BY284" s="182"/>
      <c r="BZ284" s="182"/>
      <c r="CA284" s="182"/>
    </row>
    <row r="285" spans="1:79" s="172" customFormat="1">
      <c r="A285" s="242">
        <v>891780111</v>
      </c>
      <c r="B285" s="242" t="s">
        <v>55</v>
      </c>
      <c r="C285" s="172" t="s">
        <v>59</v>
      </c>
      <c r="D285" s="242" t="s">
        <v>61</v>
      </c>
      <c r="E285" s="185" t="s">
        <v>2098</v>
      </c>
      <c r="F285" s="171" t="s">
        <v>62</v>
      </c>
      <c r="G285" s="172" t="s">
        <v>62</v>
      </c>
      <c r="H285" s="185" t="s">
        <v>1281</v>
      </c>
      <c r="I285" s="186">
        <v>19048225</v>
      </c>
      <c r="J285" s="172">
        <v>0</v>
      </c>
      <c r="K285" s="174">
        <v>0</v>
      </c>
      <c r="L285" s="174">
        <v>0</v>
      </c>
      <c r="M285" s="175">
        <f t="shared" si="1"/>
        <v>19048225</v>
      </c>
      <c r="N285" s="187">
        <v>1076876126</v>
      </c>
      <c r="O285" s="188" t="s">
        <v>2099</v>
      </c>
      <c r="P285" s="189" t="s">
        <v>1283</v>
      </c>
      <c r="Q285" s="190">
        <v>44971</v>
      </c>
      <c r="R285" s="191">
        <v>44971</v>
      </c>
      <c r="S285" s="191">
        <v>45275</v>
      </c>
      <c r="T285" s="177"/>
      <c r="U285" s="179"/>
      <c r="V285" s="173"/>
      <c r="W285" s="186">
        <v>19048225</v>
      </c>
      <c r="X285" s="184">
        <v>0</v>
      </c>
      <c r="Y285" s="172">
        <v>12545859</v>
      </c>
      <c r="Z285" s="172" t="s">
        <v>1284</v>
      </c>
      <c r="AC285" s="177"/>
      <c r="AD285" s="192" t="s">
        <v>2100</v>
      </c>
      <c r="AE285" s="172" t="s">
        <v>118</v>
      </c>
      <c r="AF285" s="172" t="s">
        <v>176</v>
      </c>
      <c r="AG285" s="182"/>
      <c r="AH285" s="182"/>
      <c r="AI285" s="182"/>
      <c r="AJ285" s="182"/>
      <c r="AK285" s="182"/>
      <c r="AL285" s="182"/>
      <c r="AM285" s="182"/>
      <c r="AN285" s="182"/>
      <c r="AO285" s="182"/>
      <c r="AP285" s="182"/>
      <c r="AQ285" s="182"/>
      <c r="AR285" s="182"/>
      <c r="AS285" s="182"/>
      <c r="AT285" s="182"/>
      <c r="AU285" s="182"/>
      <c r="AV285" s="182"/>
      <c r="AW285" s="182"/>
      <c r="AX285" s="182"/>
      <c r="AY285" s="182"/>
      <c r="AZ285" s="182"/>
      <c r="BA285" s="182"/>
      <c r="BB285" s="182"/>
      <c r="BC285" s="182"/>
      <c r="BD285" s="182"/>
      <c r="BE285" s="182"/>
      <c r="BF285" s="182"/>
      <c r="BG285" s="182"/>
      <c r="BH285" s="182"/>
      <c r="BI285" s="182"/>
      <c r="BJ285" s="182"/>
      <c r="BK285" s="182"/>
      <c r="BL285" s="182"/>
      <c r="BM285" s="182"/>
      <c r="BN285" s="182"/>
      <c r="BO285" s="182"/>
      <c r="BP285" s="182"/>
      <c r="BQ285" s="182"/>
      <c r="BR285" s="182"/>
      <c r="BS285" s="182"/>
      <c r="BT285" s="182"/>
      <c r="BU285" s="182"/>
      <c r="BV285" s="182"/>
      <c r="BW285" s="182"/>
      <c r="BX285" s="182"/>
      <c r="BY285" s="182"/>
      <c r="BZ285" s="182"/>
      <c r="CA285" s="182"/>
    </row>
    <row r="286" spans="1:79" s="172" customFormat="1">
      <c r="A286" s="242">
        <v>891780111</v>
      </c>
      <c r="B286" s="242" t="s">
        <v>55</v>
      </c>
      <c r="C286" s="172" t="s">
        <v>59</v>
      </c>
      <c r="D286" s="242" t="s">
        <v>61</v>
      </c>
      <c r="E286" s="185" t="s">
        <v>2101</v>
      </c>
      <c r="F286" s="171" t="s">
        <v>62</v>
      </c>
      <c r="G286" s="172" t="s">
        <v>62</v>
      </c>
      <c r="H286" s="185" t="s">
        <v>1281</v>
      </c>
      <c r="I286" s="186">
        <v>19048225</v>
      </c>
      <c r="J286" s="172">
        <v>0</v>
      </c>
      <c r="K286" s="174">
        <v>0</v>
      </c>
      <c r="L286" s="174">
        <v>0</v>
      </c>
      <c r="M286" s="175">
        <f t="shared" si="1"/>
        <v>19048225</v>
      </c>
      <c r="N286" s="187">
        <v>1077173190</v>
      </c>
      <c r="O286" s="188" t="s">
        <v>2102</v>
      </c>
      <c r="P286" s="189" t="s">
        <v>1283</v>
      </c>
      <c r="Q286" s="190">
        <v>44971</v>
      </c>
      <c r="R286" s="191">
        <v>44971</v>
      </c>
      <c r="S286" s="191">
        <v>45275</v>
      </c>
      <c r="T286" s="177"/>
      <c r="U286" s="179"/>
      <c r="V286" s="173"/>
      <c r="W286" s="186">
        <v>19048225</v>
      </c>
      <c r="X286" s="184">
        <v>0</v>
      </c>
      <c r="Y286" s="172">
        <v>12545859</v>
      </c>
      <c r="Z286" s="172" t="s">
        <v>1284</v>
      </c>
      <c r="AC286" s="177"/>
      <c r="AD286" s="192" t="s">
        <v>2103</v>
      </c>
      <c r="AE286" s="172" t="s">
        <v>118</v>
      </c>
      <c r="AF286" s="172" t="s">
        <v>176</v>
      </c>
      <c r="AG286" s="182"/>
      <c r="AH286" s="182"/>
      <c r="AI286" s="182"/>
      <c r="AJ286" s="182"/>
      <c r="AK286" s="182"/>
      <c r="AL286" s="182"/>
      <c r="AM286" s="182"/>
      <c r="AN286" s="182"/>
      <c r="AO286" s="182"/>
      <c r="AP286" s="182"/>
      <c r="AQ286" s="182"/>
      <c r="AR286" s="182"/>
      <c r="AS286" s="182"/>
      <c r="AT286" s="182"/>
      <c r="AU286" s="182"/>
      <c r="AV286" s="182"/>
      <c r="AW286" s="182"/>
      <c r="AX286" s="182"/>
      <c r="AY286" s="182"/>
      <c r="AZ286" s="182"/>
      <c r="BA286" s="182"/>
      <c r="BB286" s="182"/>
      <c r="BC286" s="182"/>
      <c r="BD286" s="182"/>
      <c r="BE286" s="182"/>
      <c r="BF286" s="182"/>
      <c r="BG286" s="182"/>
      <c r="BH286" s="182"/>
      <c r="BI286" s="182"/>
      <c r="BJ286" s="182"/>
      <c r="BK286" s="182"/>
      <c r="BL286" s="182"/>
      <c r="BM286" s="182"/>
      <c r="BN286" s="182"/>
      <c r="BO286" s="182"/>
      <c r="BP286" s="182"/>
      <c r="BQ286" s="182"/>
      <c r="BR286" s="182"/>
      <c r="BS286" s="182"/>
      <c r="BT286" s="182"/>
      <c r="BU286" s="182"/>
      <c r="BV286" s="182"/>
      <c r="BW286" s="182"/>
      <c r="BX286" s="182"/>
      <c r="BY286" s="182"/>
      <c r="BZ286" s="182"/>
      <c r="CA286" s="182"/>
    </row>
    <row r="287" spans="1:79" s="172" customFormat="1">
      <c r="A287" s="242">
        <v>891780111</v>
      </c>
      <c r="B287" s="242" t="s">
        <v>55</v>
      </c>
      <c r="C287" s="172" t="s">
        <v>59</v>
      </c>
      <c r="D287" s="242" t="s">
        <v>61</v>
      </c>
      <c r="E287" s="185" t="s">
        <v>2104</v>
      </c>
      <c r="F287" s="171" t="s">
        <v>62</v>
      </c>
      <c r="G287" s="172" t="s">
        <v>62</v>
      </c>
      <c r="H287" s="185" t="s">
        <v>1281</v>
      </c>
      <c r="I287" s="186">
        <v>19048225</v>
      </c>
      <c r="J287" s="172">
        <v>0</v>
      </c>
      <c r="K287" s="174">
        <v>0</v>
      </c>
      <c r="L287" s="174">
        <v>0</v>
      </c>
      <c r="M287" s="175">
        <f t="shared" si="1"/>
        <v>19048225</v>
      </c>
      <c r="N287" s="187">
        <v>1003914460</v>
      </c>
      <c r="O287" s="188" t="s">
        <v>2105</v>
      </c>
      <c r="P287" s="189" t="s">
        <v>1283</v>
      </c>
      <c r="Q287" s="190">
        <v>44971</v>
      </c>
      <c r="R287" s="191">
        <v>44971</v>
      </c>
      <c r="S287" s="191">
        <v>45275</v>
      </c>
      <c r="T287" s="177"/>
      <c r="U287" s="179"/>
      <c r="V287" s="173"/>
      <c r="W287" s="186">
        <v>19048225</v>
      </c>
      <c r="X287" s="184">
        <v>0</v>
      </c>
      <c r="Y287" s="172">
        <v>12545859</v>
      </c>
      <c r="Z287" s="172" t="s">
        <v>1284</v>
      </c>
      <c r="AC287" s="177"/>
      <c r="AD287" s="192" t="s">
        <v>2106</v>
      </c>
      <c r="AE287" s="172" t="s">
        <v>118</v>
      </c>
      <c r="AF287" s="172" t="s">
        <v>176</v>
      </c>
      <c r="AG287" s="182"/>
      <c r="AH287" s="182"/>
      <c r="AI287" s="182"/>
      <c r="AJ287" s="182"/>
      <c r="AK287" s="182"/>
      <c r="AL287" s="182"/>
      <c r="AM287" s="182"/>
      <c r="AN287" s="182"/>
      <c r="AO287" s="182"/>
      <c r="AP287" s="182"/>
      <c r="AQ287" s="182"/>
      <c r="AR287" s="182"/>
      <c r="AS287" s="182"/>
      <c r="AT287" s="182"/>
      <c r="AU287" s="182"/>
      <c r="AV287" s="182"/>
      <c r="AW287" s="182"/>
      <c r="AX287" s="182"/>
      <c r="AY287" s="182"/>
      <c r="AZ287" s="182"/>
      <c r="BA287" s="182"/>
      <c r="BB287" s="182"/>
      <c r="BC287" s="182"/>
      <c r="BD287" s="182"/>
      <c r="BE287" s="182"/>
      <c r="BF287" s="182"/>
      <c r="BG287" s="182"/>
      <c r="BH287" s="182"/>
      <c r="BI287" s="182"/>
      <c r="BJ287" s="182"/>
      <c r="BK287" s="182"/>
      <c r="BL287" s="182"/>
      <c r="BM287" s="182"/>
      <c r="BN287" s="182"/>
      <c r="BO287" s="182"/>
      <c r="BP287" s="182"/>
      <c r="BQ287" s="182"/>
      <c r="BR287" s="182"/>
      <c r="BS287" s="182"/>
      <c r="BT287" s="182"/>
      <c r="BU287" s="182"/>
      <c r="BV287" s="182"/>
      <c r="BW287" s="182"/>
      <c r="BX287" s="182"/>
      <c r="BY287" s="182"/>
      <c r="BZ287" s="182"/>
      <c r="CA287" s="182"/>
    </row>
    <row r="288" spans="1:79" s="172" customFormat="1">
      <c r="A288" s="242">
        <v>891780111</v>
      </c>
      <c r="B288" s="242" t="s">
        <v>55</v>
      </c>
      <c r="C288" s="172" t="s">
        <v>59</v>
      </c>
      <c r="D288" s="242" t="s">
        <v>61</v>
      </c>
      <c r="E288" s="185" t="s">
        <v>2107</v>
      </c>
      <c r="F288" s="171" t="s">
        <v>62</v>
      </c>
      <c r="G288" s="172" t="s">
        <v>62</v>
      </c>
      <c r="H288" s="185" t="s">
        <v>1281</v>
      </c>
      <c r="I288" s="186">
        <v>19425415</v>
      </c>
      <c r="J288" s="172">
        <v>0</v>
      </c>
      <c r="K288" s="174">
        <v>0</v>
      </c>
      <c r="L288" s="174">
        <v>0</v>
      </c>
      <c r="M288" s="175">
        <f t="shared" si="1"/>
        <v>19425415</v>
      </c>
      <c r="N288" s="187">
        <v>35990852</v>
      </c>
      <c r="O288" s="188" t="s">
        <v>2108</v>
      </c>
      <c r="P288" s="189" t="s">
        <v>1301</v>
      </c>
      <c r="Q288" s="190">
        <v>44971</v>
      </c>
      <c r="R288" s="191">
        <v>44971</v>
      </c>
      <c r="S288" s="191">
        <v>45275</v>
      </c>
      <c r="T288" s="177"/>
      <c r="U288" s="179"/>
      <c r="V288" s="173"/>
      <c r="W288" s="186">
        <v>19425415</v>
      </c>
      <c r="X288" s="184">
        <v>0</v>
      </c>
      <c r="Y288" s="172">
        <v>12545859</v>
      </c>
      <c r="Z288" s="172" t="s">
        <v>1284</v>
      </c>
      <c r="AC288" s="177"/>
      <c r="AD288" s="192" t="s">
        <v>2109</v>
      </c>
      <c r="AE288" s="172" t="s">
        <v>118</v>
      </c>
      <c r="AF288" s="172" t="s">
        <v>176</v>
      </c>
      <c r="AG288" s="182"/>
      <c r="AH288" s="182"/>
      <c r="AI288" s="182"/>
      <c r="AJ288" s="182"/>
      <c r="AK288" s="182"/>
      <c r="AL288" s="182"/>
      <c r="AM288" s="182"/>
      <c r="AN288" s="182"/>
      <c r="AO288" s="182"/>
      <c r="AP288" s="182"/>
      <c r="AQ288" s="182"/>
      <c r="AR288" s="182"/>
      <c r="AS288" s="182"/>
      <c r="AT288" s="182"/>
      <c r="AU288" s="182"/>
      <c r="AV288" s="182"/>
      <c r="AW288" s="182"/>
      <c r="AX288" s="182"/>
      <c r="AY288" s="182"/>
      <c r="AZ288" s="182"/>
      <c r="BA288" s="182"/>
      <c r="BB288" s="182"/>
      <c r="BC288" s="182"/>
      <c r="BD288" s="182"/>
      <c r="BE288" s="182"/>
      <c r="BF288" s="182"/>
      <c r="BG288" s="182"/>
      <c r="BH288" s="182"/>
      <c r="BI288" s="182"/>
      <c r="BJ288" s="182"/>
      <c r="BK288" s="182"/>
      <c r="BL288" s="182"/>
      <c r="BM288" s="182"/>
      <c r="BN288" s="182"/>
      <c r="BO288" s="182"/>
      <c r="BP288" s="182"/>
      <c r="BQ288" s="182"/>
      <c r="BR288" s="182"/>
      <c r="BS288" s="182"/>
      <c r="BT288" s="182"/>
      <c r="BU288" s="182"/>
      <c r="BV288" s="182"/>
      <c r="BW288" s="182"/>
      <c r="BX288" s="182"/>
      <c r="BY288" s="182"/>
      <c r="BZ288" s="182"/>
      <c r="CA288" s="182"/>
    </row>
    <row r="289" spans="1:79" s="172" customFormat="1">
      <c r="A289" s="242">
        <v>891780111</v>
      </c>
      <c r="B289" s="242" t="s">
        <v>55</v>
      </c>
      <c r="C289" s="172" t="s">
        <v>59</v>
      </c>
      <c r="D289" s="242" t="s">
        <v>61</v>
      </c>
      <c r="E289" s="185" t="s">
        <v>2110</v>
      </c>
      <c r="F289" s="171" t="s">
        <v>62</v>
      </c>
      <c r="G289" s="172" t="s">
        <v>62</v>
      </c>
      <c r="H289" s="185" t="s">
        <v>1281</v>
      </c>
      <c r="I289" s="186">
        <v>19048225</v>
      </c>
      <c r="J289" s="172">
        <v>0</v>
      </c>
      <c r="K289" s="174">
        <v>0</v>
      </c>
      <c r="L289" s="174">
        <v>0</v>
      </c>
      <c r="M289" s="175">
        <f t="shared" si="1"/>
        <v>19048225</v>
      </c>
      <c r="N289" s="187">
        <v>26371430</v>
      </c>
      <c r="O289" s="188" t="s">
        <v>2111</v>
      </c>
      <c r="P289" s="189" t="s">
        <v>1283</v>
      </c>
      <c r="Q289" s="190">
        <v>44971</v>
      </c>
      <c r="R289" s="191">
        <v>44971</v>
      </c>
      <c r="S289" s="191">
        <v>45275</v>
      </c>
      <c r="T289" s="177"/>
      <c r="U289" s="179"/>
      <c r="V289" s="173"/>
      <c r="W289" s="186">
        <v>19048225</v>
      </c>
      <c r="X289" s="184">
        <v>0</v>
      </c>
      <c r="Y289" s="172">
        <v>12545859</v>
      </c>
      <c r="Z289" s="172" t="s">
        <v>1284</v>
      </c>
      <c r="AC289" s="177"/>
      <c r="AD289" s="192" t="s">
        <v>2112</v>
      </c>
      <c r="AE289" s="172" t="s">
        <v>118</v>
      </c>
      <c r="AF289" s="172" t="s">
        <v>176</v>
      </c>
      <c r="AG289" s="182"/>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c r="BD289" s="182"/>
      <c r="BE289" s="182"/>
      <c r="BF289" s="182"/>
      <c r="BG289" s="182"/>
      <c r="BH289" s="182"/>
      <c r="BI289" s="182"/>
      <c r="BJ289" s="182"/>
      <c r="BK289" s="182"/>
      <c r="BL289" s="182"/>
      <c r="BM289" s="182"/>
      <c r="BN289" s="182"/>
      <c r="BO289" s="182"/>
      <c r="BP289" s="182"/>
      <c r="BQ289" s="182"/>
      <c r="BR289" s="182"/>
      <c r="BS289" s="182"/>
      <c r="BT289" s="182"/>
      <c r="BU289" s="182"/>
      <c r="BV289" s="182"/>
      <c r="BW289" s="182"/>
      <c r="BX289" s="182"/>
      <c r="BY289" s="182"/>
      <c r="BZ289" s="182"/>
      <c r="CA289" s="182"/>
    </row>
    <row r="290" spans="1:79" s="172" customFormat="1">
      <c r="A290" s="242">
        <v>891780111</v>
      </c>
      <c r="B290" s="242" t="s">
        <v>55</v>
      </c>
      <c r="C290" s="172" t="s">
        <v>59</v>
      </c>
      <c r="D290" s="242" t="s">
        <v>61</v>
      </c>
      <c r="E290" s="185" t="s">
        <v>2113</v>
      </c>
      <c r="F290" s="171" t="s">
        <v>62</v>
      </c>
      <c r="G290" s="172" t="s">
        <v>62</v>
      </c>
      <c r="H290" s="185" t="s">
        <v>1281</v>
      </c>
      <c r="I290" s="186">
        <v>19425415</v>
      </c>
      <c r="J290" s="172">
        <v>0</v>
      </c>
      <c r="K290" s="174">
        <v>0</v>
      </c>
      <c r="L290" s="174">
        <v>0</v>
      </c>
      <c r="M290" s="175">
        <f t="shared" si="1"/>
        <v>19425415</v>
      </c>
      <c r="N290" s="187">
        <v>59679871</v>
      </c>
      <c r="O290" s="188" t="s">
        <v>2114</v>
      </c>
      <c r="P290" s="189" t="s">
        <v>1301</v>
      </c>
      <c r="Q290" s="190">
        <v>44971</v>
      </c>
      <c r="R290" s="191">
        <v>44971</v>
      </c>
      <c r="S290" s="191">
        <v>45275</v>
      </c>
      <c r="T290" s="177"/>
      <c r="U290" s="179"/>
      <c r="V290" s="173"/>
      <c r="W290" s="186">
        <v>19425415</v>
      </c>
      <c r="X290" s="184">
        <v>0</v>
      </c>
      <c r="Y290" s="172">
        <v>12545859</v>
      </c>
      <c r="Z290" s="172" t="s">
        <v>1284</v>
      </c>
      <c r="AC290" s="177"/>
      <c r="AD290" s="192" t="s">
        <v>2115</v>
      </c>
      <c r="AE290" s="172" t="s">
        <v>118</v>
      </c>
      <c r="AF290" s="172" t="s">
        <v>176</v>
      </c>
      <c r="AG290" s="182"/>
      <c r="AH290" s="182"/>
      <c r="AI290" s="182"/>
      <c r="AJ290" s="182"/>
      <c r="AK290" s="182"/>
      <c r="AL290" s="182"/>
      <c r="AM290" s="182"/>
      <c r="AN290" s="182"/>
      <c r="AO290" s="182"/>
      <c r="AP290" s="182"/>
      <c r="AQ290" s="182"/>
      <c r="AR290" s="182"/>
      <c r="AS290" s="182"/>
      <c r="AT290" s="182"/>
      <c r="AU290" s="182"/>
      <c r="AV290" s="182"/>
      <c r="AW290" s="182"/>
      <c r="AX290" s="182"/>
      <c r="AY290" s="182"/>
      <c r="AZ290" s="182"/>
      <c r="BA290" s="182"/>
      <c r="BB290" s="182"/>
      <c r="BC290" s="182"/>
      <c r="BD290" s="182"/>
      <c r="BE290" s="182"/>
      <c r="BF290" s="182"/>
      <c r="BG290" s="182"/>
      <c r="BH290" s="182"/>
      <c r="BI290" s="182"/>
      <c r="BJ290" s="182"/>
      <c r="BK290" s="182"/>
      <c r="BL290" s="182"/>
      <c r="BM290" s="182"/>
      <c r="BN290" s="182"/>
      <c r="BO290" s="182"/>
      <c r="BP290" s="182"/>
      <c r="BQ290" s="182"/>
      <c r="BR290" s="182"/>
      <c r="BS290" s="182"/>
      <c r="BT290" s="182"/>
      <c r="BU290" s="182"/>
      <c r="BV290" s="182"/>
      <c r="BW290" s="182"/>
      <c r="BX290" s="182"/>
      <c r="BY290" s="182"/>
      <c r="BZ290" s="182"/>
      <c r="CA290" s="182"/>
    </row>
    <row r="291" spans="1:79" s="172" customFormat="1">
      <c r="A291" s="242">
        <v>891780111</v>
      </c>
      <c r="B291" s="242" t="s">
        <v>55</v>
      </c>
      <c r="C291" s="172" t="s">
        <v>59</v>
      </c>
      <c r="D291" s="242" t="s">
        <v>61</v>
      </c>
      <c r="E291" s="185" t="s">
        <v>2116</v>
      </c>
      <c r="F291" s="171" t="s">
        <v>62</v>
      </c>
      <c r="G291" s="172" t="s">
        <v>62</v>
      </c>
      <c r="H291" s="185" t="s">
        <v>1281</v>
      </c>
      <c r="I291" s="186">
        <v>19048225</v>
      </c>
      <c r="J291" s="172">
        <v>0</v>
      </c>
      <c r="K291" s="174">
        <v>0</v>
      </c>
      <c r="L291" s="174">
        <v>0</v>
      </c>
      <c r="M291" s="175">
        <f t="shared" si="1"/>
        <v>19048225</v>
      </c>
      <c r="N291" s="187">
        <v>29681097</v>
      </c>
      <c r="O291" s="188" t="s">
        <v>2117</v>
      </c>
      <c r="P291" s="189" t="s">
        <v>1291</v>
      </c>
      <c r="Q291" s="190">
        <v>44971</v>
      </c>
      <c r="R291" s="191">
        <v>44971</v>
      </c>
      <c r="S291" s="191">
        <v>45275</v>
      </c>
      <c r="T291" s="177"/>
      <c r="U291" s="179"/>
      <c r="V291" s="173"/>
      <c r="W291" s="186">
        <v>19048225</v>
      </c>
      <c r="X291" s="184">
        <v>0</v>
      </c>
      <c r="Y291" s="172">
        <v>12545859</v>
      </c>
      <c r="Z291" s="172" t="s">
        <v>1284</v>
      </c>
      <c r="AC291" s="177"/>
      <c r="AD291" s="192" t="s">
        <v>2118</v>
      </c>
      <c r="AE291" s="172" t="s">
        <v>118</v>
      </c>
      <c r="AF291" s="172" t="s">
        <v>176</v>
      </c>
      <c r="AG291" s="182"/>
      <c r="AH291" s="182"/>
      <c r="AI291" s="182"/>
      <c r="AJ291" s="182"/>
      <c r="AK291" s="182"/>
      <c r="AL291" s="182"/>
      <c r="AM291" s="182"/>
      <c r="AN291" s="182"/>
      <c r="AO291" s="182"/>
      <c r="AP291" s="182"/>
      <c r="AQ291" s="182"/>
      <c r="AR291" s="182"/>
      <c r="AS291" s="182"/>
      <c r="AT291" s="182"/>
      <c r="AU291" s="182"/>
      <c r="AV291" s="182"/>
      <c r="AW291" s="182"/>
      <c r="AX291" s="182"/>
      <c r="AY291" s="182"/>
      <c r="AZ291" s="182"/>
      <c r="BA291" s="182"/>
      <c r="BB291" s="182"/>
      <c r="BC291" s="182"/>
      <c r="BD291" s="182"/>
      <c r="BE291" s="182"/>
      <c r="BF291" s="182"/>
      <c r="BG291" s="182"/>
      <c r="BH291" s="182"/>
      <c r="BI291" s="182"/>
      <c r="BJ291" s="182"/>
      <c r="BK291" s="182"/>
      <c r="BL291" s="182"/>
      <c r="BM291" s="182"/>
      <c r="BN291" s="182"/>
      <c r="BO291" s="182"/>
      <c r="BP291" s="182"/>
      <c r="BQ291" s="182"/>
      <c r="BR291" s="182"/>
      <c r="BS291" s="182"/>
      <c r="BT291" s="182"/>
      <c r="BU291" s="182"/>
      <c r="BV291" s="182"/>
      <c r="BW291" s="182"/>
      <c r="BX291" s="182"/>
      <c r="BY291" s="182"/>
      <c r="BZ291" s="182"/>
      <c r="CA291" s="182"/>
    </row>
    <row r="292" spans="1:79" s="172" customFormat="1">
      <c r="A292" s="242">
        <v>891780111</v>
      </c>
      <c r="B292" s="242" t="s">
        <v>55</v>
      </c>
      <c r="C292" s="172" t="s">
        <v>59</v>
      </c>
      <c r="D292" s="242" t="s">
        <v>61</v>
      </c>
      <c r="E292" s="185" t="s">
        <v>2119</v>
      </c>
      <c r="F292" s="171" t="s">
        <v>62</v>
      </c>
      <c r="G292" s="172" t="s">
        <v>62</v>
      </c>
      <c r="H292" s="185" t="s">
        <v>1281</v>
      </c>
      <c r="I292" s="186">
        <v>19425415</v>
      </c>
      <c r="J292" s="172">
        <v>0</v>
      </c>
      <c r="K292" s="174">
        <v>0</v>
      </c>
      <c r="L292" s="174">
        <v>0</v>
      </c>
      <c r="M292" s="175">
        <f t="shared" si="1"/>
        <v>19425415</v>
      </c>
      <c r="N292" s="187">
        <v>1079358404</v>
      </c>
      <c r="O292" s="188" t="s">
        <v>2120</v>
      </c>
      <c r="P292" s="189" t="s">
        <v>1283</v>
      </c>
      <c r="Q292" s="190">
        <v>44971</v>
      </c>
      <c r="R292" s="191">
        <v>44971</v>
      </c>
      <c r="S292" s="191">
        <v>45275</v>
      </c>
      <c r="T292" s="177"/>
      <c r="U292" s="179"/>
      <c r="V292" s="173"/>
      <c r="W292" s="186">
        <v>19425415</v>
      </c>
      <c r="X292" s="184">
        <v>0</v>
      </c>
      <c r="Y292" s="172">
        <v>12545859</v>
      </c>
      <c r="Z292" s="172" t="s">
        <v>1284</v>
      </c>
      <c r="AC292" s="177"/>
      <c r="AD292" s="192" t="s">
        <v>2121</v>
      </c>
      <c r="AE292" s="172" t="s">
        <v>118</v>
      </c>
      <c r="AF292" s="172" t="s">
        <v>176</v>
      </c>
      <c r="AG292" s="182"/>
      <c r="AH292" s="182"/>
      <c r="AI292" s="182"/>
      <c r="AJ292" s="182"/>
      <c r="AK292" s="182"/>
      <c r="AL292" s="182"/>
      <c r="AM292" s="182"/>
      <c r="AN292" s="182"/>
      <c r="AO292" s="182"/>
      <c r="AP292" s="182"/>
      <c r="AQ292" s="182"/>
      <c r="AR292" s="182"/>
      <c r="AS292" s="182"/>
      <c r="AT292" s="182"/>
      <c r="AU292" s="182"/>
      <c r="AV292" s="182"/>
      <c r="AW292" s="182"/>
      <c r="AX292" s="182"/>
      <c r="AY292" s="182"/>
      <c r="AZ292" s="182"/>
      <c r="BA292" s="182"/>
      <c r="BB292" s="182"/>
      <c r="BC292" s="182"/>
      <c r="BD292" s="182"/>
      <c r="BE292" s="182"/>
      <c r="BF292" s="182"/>
      <c r="BG292" s="182"/>
      <c r="BH292" s="182"/>
      <c r="BI292" s="182"/>
      <c r="BJ292" s="182"/>
      <c r="BK292" s="182"/>
      <c r="BL292" s="182"/>
      <c r="BM292" s="182"/>
      <c r="BN292" s="182"/>
      <c r="BO292" s="182"/>
      <c r="BP292" s="182"/>
      <c r="BQ292" s="182"/>
      <c r="BR292" s="182"/>
      <c r="BS292" s="182"/>
      <c r="BT292" s="182"/>
      <c r="BU292" s="182"/>
      <c r="BV292" s="182"/>
      <c r="BW292" s="182"/>
      <c r="BX292" s="182"/>
      <c r="BY292" s="182"/>
      <c r="BZ292" s="182"/>
      <c r="CA292" s="182"/>
    </row>
    <row r="293" spans="1:79" s="172" customFormat="1">
      <c r="A293" s="242">
        <v>891780111</v>
      </c>
      <c r="B293" s="242" t="s">
        <v>55</v>
      </c>
      <c r="C293" s="172" t="s">
        <v>59</v>
      </c>
      <c r="D293" s="242" t="s">
        <v>61</v>
      </c>
      <c r="E293" s="185" t="s">
        <v>2122</v>
      </c>
      <c r="F293" s="171" t="s">
        <v>62</v>
      </c>
      <c r="G293" s="172" t="s">
        <v>62</v>
      </c>
      <c r="H293" s="185" t="s">
        <v>1347</v>
      </c>
      <c r="I293" s="186">
        <v>53222400</v>
      </c>
      <c r="J293" s="172">
        <v>0</v>
      </c>
      <c r="K293" s="174">
        <v>0</v>
      </c>
      <c r="L293" s="174">
        <v>0</v>
      </c>
      <c r="M293" s="175">
        <f t="shared" si="1"/>
        <v>53222400</v>
      </c>
      <c r="N293" s="187">
        <v>1082886770</v>
      </c>
      <c r="O293" s="193" t="s">
        <v>2123</v>
      </c>
      <c r="P293" s="185" t="s">
        <v>2124</v>
      </c>
      <c r="Q293" s="190">
        <v>44964</v>
      </c>
      <c r="R293" s="191">
        <v>44964</v>
      </c>
      <c r="S293" s="191">
        <v>45275</v>
      </c>
      <c r="T293" s="177"/>
      <c r="U293" s="179"/>
      <c r="V293" s="173"/>
      <c r="W293" s="186">
        <v>53222400</v>
      </c>
      <c r="X293" s="184">
        <v>0</v>
      </c>
      <c r="Y293" s="172">
        <v>12545859</v>
      </c>
      <c r="Z293" s="172" t="s">
        <v>1284</v>
      </c>
      <c r="AC293" s="177"/>
      <c r="AD293" s="192" t="s">
        <v>2125</v>
      </c>
      <c r="AE293" s="172" t="s">
        <v>2126</v>
      </c>
      <c r="AF293" s="172" t="s">
        <v>176</v>
      </c>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c r="BK293" s="182"/>
      <c r="BL293" s="182"/>
      <c r="BM293" s="182"/>
      <c r="BN293" s="182"/>
      <c r="BO293" s="182"/>
      <c r="BP293" s="182"/>
      <c r="BQ293" s="182"/>
      <c r="BR293" s="182"/>
      <c r="BS293" s="182"/>
      <c r="BT293" s="182"/>
      <c r="BU293" s="182"/>
      <c r="BV293" s="182"/>
      <c r="BW293" s="182"/>
      <c r="BX293" s="182"/>
      <c r="BY293" s="182"/>
      <c r="BZ293" s="182"/>
      <c r="CA293" s="182"/>
    </row>
    <row r="294" spans="1:79" s="172" customFormat="1">
      <c r="A294" s="242">
        <v>891780111</v>
      </c>
      <c r="B294" s="242" t="s">
        <v>55</v>
      </c>
      <c r="C294" s="172" t="s">
        <v>59</v>
      </c>
      <c r="D294" s="242" t="s">
        <v>61</v>
      </c>
      <c r="E294" s="185" t="s">
        <v>2127</v>
      </c>
      <c r="F294" s="171" t="s">
        <v>62</v>
      </c>
      <c r="G294" s="172" t="s">
        <v>62</v>
      </c>
      <c r="H294" s="185" t="s">
        <v>1347</v>
      </c>
      <c r="I294" s="186">
        <v>39670400</v>
      </c>
      <c r="J294" s="172">
        <v>0</v>
      </c>
      <c r="K294" s="174">
        <v>0</v>
      </c>
      <c r="L294" s="174">
        <v>0</v>
      </c>
      <c r="M294" s="175">
        <f t="shared" si="1"/>
        <v>39670400</v>
      </c>
      <c r="N294" s="187">
        <v>36727138</v>
      </c>
      <c r="O294" s="193" t="s">
        <v>2128</v>
      </c>
      <c r="P294" s="185" t="s">
        <v>2129</v>
      </c>
      <c r="Q294" s="190">
        <v>44964</v>
      </c>
      <c r="R294" s="191">
        <v>44964</v>
      </c>
      <c r="S294" s="191">
        <v>45275</v>
      </c>
      <c r="T294" s="177"/>
      <c r="U294" s="179"/>
      <c r="V294" s="173"/>
      <c r="W294" s="186">
        <v>39670400</v>
      </c>
      <c r="X294" s="184">
        <v>0</v>
      </c>
      <c r="Y294" s="172">
        <v>12545859</v>
      </c>
      <c r="Z294" s="172" t="s">
        <v>1284</v>
      </c>
      <c r="AC294" s="177"/>
      <c r="AD294" s="192" t="s">
        <v>2130</v>
      </c>
      <c r="AE294" s="172" t="s">
        <v>2126</v>
      </c>
      <c r="AF294" s="172" t="s">
        <v>176</v>
      </c>
      <c r="AG294" s="182"/>
      <c r="AH294" s="182"/>
      <c r="AI294" s="182"/>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c r="BD294" s="182"/>
      <c r="BE294" s="182"/>
      <c r="BF294" s="182"/>
      <c r="BG294" s="182"/>
      <c r="BH294" s="182"/>
      <c r="BI294" s="182"/>
      <c r="BJ294" s="182"/>
      <c r="BK294" s="182"/>
      <c r="BL294" s="182"/>
      <c r="BM294" s="182"/>
      <c r="BN294" s="182"/>
      <c r="BO294" s="182"/>
      <c r="BP294" s="182"/>
      <c r="BQ294" s="182"/>
      <c r="BR294" s="182"/>
      <c r="BS294" s="182"/>
      <c r="BT294" s="182"/>
      <c r="BU294" s="182"/>
      <c r="BV294" s="182"/>
      <c r="BW294" s="182"/>
      <c r="BX294" s="182"/>
      <c r="BY294" s="182"/>
      <c r="BZ294" s="182"/>
      <c r="CA294" s="182"/>
    </row>
    <row r="295" spans="1:79" s="172" customFormat="1">
      <c r="A295" s="242">
        <v>891780111</v>
      </c>
      <c r="B295" s="242" t="s">
        <v>55</v>
      </c>
      <c r="C295" s="172" t="s">
        <v>59</v>
      </c>
      <c r="D295" s="242" t="s">
        <v>61</v>
      </c>
      <c r="E295" s="185" t="s">
        <v>2131</v>
      </c>
      <c r="F295" s="171" t="s">
        <v>62</v>
      </c>
      <c r="G295" s="172" t="s">
        <v>62</v>
      </c>
      <c r="H295" s="185" t="s">
        <v>1347</v>
      </c>
      <c r="I295" s="186">
        <v>39670400</v>
      </c>
      <c r="J295" s="172">
        <v>0</v>
      </c>
      <c r="K295" s="174">
        <v>0</v>
      </c>
      <c r="L295" s="174">
        <v>0</v>
      </c>
      <c r="M295" s="175">
        <f t="shared" si="1"/>
        <v>39670400</v>
      </c>
      <c r="N295" s="187">
        <v>1124034719</v>
      </c>
      <c r="O295" s="193" t="s">
        <v>2132</v>
      </c>
      <c r="P295" s="185" t="s">
        <v>2133</v>
      </c>
      <c r="Q295" s="190">
        <v>44964</v>
      </c>
      <c r="R295" s="191">
        <v>44964</v>
      </c>
      <c r="S295" s="191">
        <v>45275</v>
      </c>
      <c r="T295" s="177"/>
      <c r="U295" s="179"/>
      <c r="V295" s="173"/>
      <c r="W295" s="186">
        <v>39670400</v>
      </c>
      <c r="X295" s="184">
        <v>0</v>
      </c>
      <c r="Y295" s="172">
        <v>12545859</v>
      </c>
      <c r="Z295" s="172" t="s">
        <v>1284</v>
      </c>
      <c r="AC295" s="177"/>
      <c r="AD295" s="192" t="s">
        <v>2134</v>
      </c>
      <c r="AE295" s="172" t="s">
        <v>2126</v>
      </c>
      <c r="AF295" s="172" t="s">
        <v>176</v>
      </c>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182"/>
      <c r="BS295" s="182"/>
      <c r="BT295" s="182"/>
      <c r="BU295" s="182"/>
      <c r="BV295" s="182"/>
      <c r="BW295" s="182"/>
      <c r="BX295" s="182"/>
      <c r="BY295" s="182"/>
      <c r="BZ295" s="182"/>
      <c r="CA295" s="182"/>
    </row>
    <row r="296" spans="1:79" s="172" customFormat="1">
      <c r="A296" s="242">
        <v>891780111</v>
      </c>
      <c r="B296" s="242" t="s">
        <v>55</v>
      </c>
      <c r="C296" s="172" t="s">
        <v>59</v>
      </c>
      <c r="D296" s="242" t="s">
        <v>61</v>
      </c>
      <c r="E296" s="185" t="s">
        <v>2135</v>
      </c>
      <c r="F296" s="171" t="s">
        <v>62</v>
      </c>
      <c r="G296" s="172" t="s">
        <v>62</v>
      </c>
      <c r="H296" s="185" t="s">
        <v>1347</v>
      </c>
      <c r="I296" s="186">
        <v>41799998</v>
      </c>
      <c r="J296" s="172">
        <v>0</v>
      </c>
      <c r="K296" s="174">
        <v>0</v>
      </c>
      <c r="L296" s="174">
        <v>0</v>
      </c>
      <c r="M296" s="175">
        <f t="shared" si="1"/>
        <v>41799998</v>
      </c>
      <c r="N296" s="187">
        <v>57304414</v>
      </c>
      <c r="O296" s="193" t="s">
        <v>2136</v>
      </c>
      <c r="P296" s="185" t="s">
        <v>2137</v>
      </c>
      <c r="Q296" s="190">
        <v>44964</v>
      </c>
      <c r="R296" s="191">
        <v>44964</v>
      </c>
      <c r="S296" s="191">
        <v>45275</v>
      </c>
      <c r="T296" s="177"/>
      <c r="U296" s="179"/>
      <c r="V296" s="173"/>
      <c r="W296" s="186">
        <v>41799998</v>
      </c>
      <c r="X296" s="184">
        <v>0</v>
      </c>
      <c r="Y296" s="172">
        <v>12545859</v>
      </c>
      <c r="Z296" s="172" t="s">
        <v>1284</v>
      </c>
      <c r="AC296" s="177"/>
      <c r="AD296" s="192" t="s">
        <v>2138</v>
      </c>
      <c r="AE296" s="172" t="s">
        <v>2126</v>
      </c>
      <c r="AF296" s="172" t="s">
        <v>176</v>
      </c>
      <c r="AG296" s="182"/>
      <c r="AH296" s="182"/>
      <c r="AI296" s="182"/>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c r="BD296" s="182"/>
      <c r="BE296" s="182"/>
      <c r="BF296" s="182"/>
      <c r="BG296" s="182"/>
      <c r="BH296" s="182"/>
      <c r="BI296" s="182"/>
      <c r="BJ296" s="182"/>
      <c r="BK296" s="182"/>
      <c r="BL296" s="182"/>
      <c r="BM296" s="182"/>
      <c r="BN296" s="182"/>
      <c r="BO296" s="182"/>
      <c r="BP296" s="182"/>
      <c r="BQ296" s="182"/>
      <c r="BR296" s="182"/>
      <c r="BS296" s="182"/>
      <c r="BT296" s="182"/>
      <c r="BU296" s="182"/>
      <c r="BV296" s="182"/>
      <c r="BW296" s="182"/>
      <c r="BX296" s="182"/>
      <c r="BY296" s="182"/>
      <c r="BZ296" s="182"/>
      <c r="CA296" s="182"/>
    </row>
    <row r="297" spans="1:79" s="172" customFormat="1">
      <c r="A297" s="242">
        <v>891780111</v>
      </c>
      <c r="B297" s="242" t="s">
        <v>55</v>
      </c>
      <c r="C297" s="172" t="s">
        <v>59</v>
      </c>
      <c r="D297" s="242" t="s">
        <v>61</v>
      </c>
      <c r="E297" s="185" t="s">
        <v>2139</v>
      </c>
      <c r="F297" s="171" t="s">
        <v>62</v>
      </c>
      <c r="G297" s="172" t="s">
        <v>62</v>
      </c>
      <c r="H297" s="185" t="s">
        <v>1347</v>
      </c>
      <c r="I297" s="186">
        <v>30913256</v>
      </c>
      <c r="J297" s="172">
        <v>0</v>
      </c>
      <c r="K297" s="174">
        <v>0</v>
      </c>
      <c r="L297" s="174">
        <v>0</v>
      </c>
      <c r="M297" s="175">
        <f t="shared" si="1"/>
        <v>30913256</v>
      </c>
      <c r="N297" s="187">
        <v>36724831</v>
      </c>
      <c r="O297" s="193" t="s">
        <v>2140</v>
      </c>
      <c r="P297" s="185" t="s">
        <v>2141</v>
      </c>
      <c r="Q297" s="190">
        <v>44964</v>
      </c>
      <c r="R297" s="191">
        <v>44964</v>
      </c>
      <c r="S297" s="191">
        <v>45275</v>
      </c>
      <c r="T297" s="177"/>
      <c r="U297" s="179"/>
      <c r="V297" s="173"/>
      <c r="W297" s="186">
        <v>30913256</v>
      </c>
      <c r="X297" s="184">
        <v>0</v>
      </c>
      <c r="Y297" s="172">
        <v>12545859</v>
      </c>
      <c r="Z297" s="172" t="s">
        <v>1284</v>
      </c>
      <c r="AC297" s="177"/>
      <c r="AD297" s="192" t="s">
        <v>2142</v>
      </c>
      <c r="AE297" s="172" t="s">
        <v>2126</v>
      </c>
      <c r="AF297" s="172" t="s">
        <v>176</v>
      </c>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c r="BK297" s="182"/>
      <c r="BL297" s="182"/>
      <c r="BM297" s="182"/>
      <c r="BN297" s="182"/>
      <c r="BO297" s="182"/>
      <c r="BP297" s="182"/>
      <c r="BQ297" s="182"/>
      <c r="BR297" s="182"/>
      <c r="BS297" s="182"/>
      <c r="BT297" s="182"/>
      <c r="BU297" s="182"/>
      <c r="BV297" s="182"/>
      <c r="BW297" s="182"/>
      <c r="BX297" s="182"/>
      <c r="BY297" s="182"/>
      <c r="BZ297" s="182"/>
      <c r="CA297" s="182"/>
    </row>
    <row r="298" spans="1:79" s="172" customFormat="1">
      <c r="A298" s="242">
        <v>891780111</v>
      </c>
      <c r="B298" s="242" t="s">
        <v>55</v>
      </c>
      <c r="C298" s="172" t="s">
        <v>59</v>
      </c>
      <c r="D298" s="242" t="s">
        <v>61</v>
      </c>
      <c r="E298" s="185" t="s">
        <v>2143</v>
      </c>
      <c r="F298" s="171" t="s">
        <v>62</v>
      </c>
      <c r="G298" s="172" t="s">
        <v>62</v>
      </c>
      <c r="H298" s="185" t="s">
        <v>1347</v>
      </c>
      <c r="I298" s="186">
        <v>33712000</v>
      </c>
      <c r="J298" s="172">
        <v>0</v>
      </c>
      <c r="K298" s="174">
        <v>0</v>
      </c>
      <c r="L298" s="174">
        <v>0</v>
      </c>
      <c r="M298" s="175">
        <f t="shared" si="1"/>
        <v>33712000</v>
      </c>
      <c r="N298" s="187">
        <v>1082932895</v>
      </c>
      <c r="O298" s="193" t="s">
        <v>2144</v>
      </c>
      <c r="P298" s="185" t="s">
        <v>2145</v>
      </c>
      <c r="Q298" s="190">
        <v>44964</v>
      </c>
      <c r="R298" s="191">
        <v>44964</v>
      </c>
      <c r="S298" s="191">
        <v>45275</v>
      </c>
      <c r="T298" s="177"/>
      <c r="U298" s="179"/>
      <c r="V298" s="173"/>
      <c r="W298" s="186">
        <v>33712000</v>
      </c>
      <c r="X298" s="184">
        <v>0</v>
      </c>
      <c r="Y298" s="172">
        <v>12545859</v>
      </c>
      <c r="Z298" s="172" t="s">
        <v>1284</v>
      </c>
      <c r="AC298" s="177"/>
      <c r="AD298" s="192" t="s">
        <v>2146</v>
      </c>
      <c r="AE298" s="172" t="s">
        <v>2126</v>
      </c>
      <c r="AF298" s="172" t="s">
        <v>176</v>
      </c>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c r="BK298" s="182"/>
      <c r="BL298" s="182"/>
      <c r="BM298" s="182"/>
      <c r="BN298" s="182"/>
      <c r="BO298" s="182"/>
      <c r="BP298" s="182"/>
      <c r="BQ298" s="182"/>
      <c r="BR298" s="182"/>
      <c r="BS298" s="182"/>
      <c r="BT298" s="182"/>
      <c r="BU298" s="182"/>
      <c r="BV298" s="182"/>
      <c r="BW298" s="182"/>
      <c r="BX298" s="182"/>
      <c r="BY298" s="182"/>
      <c r="BZ298" s="182"/>
      <c r="CA298" s="182"/>
    </row>
    <row r="299" spans="1:79" s="172" customFormat="1">
      <c r="A299" s="242">
        <v>891780111</v>
      </c>
      <c r="B299" s="242" t="s">
        <v>55</v>
      </c>
      <c r="C299" s="172" t="s">
        <v>59</v>
      </c>
      <c r="D299" s="242" t="s">
        <v>61</v>
      </c>
      <c r="E299" s="185" t="s">
        <v>2147</v>
      </c>
      <c r="F299" s="171" t="s">
        <v>62</v>
      </c>
      <c r="G299" s="172" t="s">
        <v>62</v>
      </c>
      <c r="H299" s="185" t="s">
        <v>1347</v>
      </c>
      <c r="I299" s="186">
        <v>32245920</v>
      </c>
      <c r="J299" s="172">
        <v>0</v>
      </c>
      <c r="K299" s="174">
        <v>0</v>
      </c>
      <c r="L299" s="174">
        <v>0</v>
      </c>
      <c r="M299" s="175">
        <f t="shared" si="1"/>
        <v>32245920</v>
      </c>
      <c r="N299" s="187">
        <v>85164268</v>
      </c>
      <c r="O299" s="198" t="s">
        <v>2148</v>
      </c>
      <c r="P299" s="199" t="s">
        <v>2149</v>
      </c>
      <c r="Q299" s="190">
        <v>44964</v>
      </c>
      <c r="R299" s="191">
        <v>44964</v>
      </c>
      <c r="S299" s="191">
        <v>45275</v>
      </c>
      <c r="T299" s="177"/>
      <c r="U299" s="179"/>
      <c r="V299" s="173"/>
      <c r="W299" s="186">
        <v>32245920</v>
      </c>
      <c r="X299" s="184">
        <v>0</v>
      </c>
      <c r="Y299" s="172">
        <v>12545859</v>
      </c>
      <c r="Z299" s="172" t="s">
        <v>1284</v>
      </c>
      <c r="AC299" s="177"/>
      <c r="AD299" s="192" t="s">
        <v>2150</v>
      </c>
      <c r="AE299" s="172" t="s">
        <v>2126</v>
      </c>
      <c r="AF299" s="172" t="s">
        <v>176</v>
      </c>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c r="BK299" s="182"/>
      <c r="BL299" s="182"/>
      <c r="BM299" s="182"/>
      <c r="BN299" s="182"/>
      <c r="BO299" s="182"/>
      <c r="BP299" s="182"/>
      <c r="BQ299" s="182"/>
      <c r="BR299" s="182"/>
      <c r="BS299" s="182"/>
      <c r="BT299" s="182"/>
      <c r="BU299" s="182"/>
      <c r="BV299" s="182"/>
      <c r="BW299" s="182"/>
      <c r="BX299" s="182"/>
      <c r="BY299" s="182"/>
      <c r="BZ299" s="182"/>
      <c r="CA299" s="182"/>
    </row>
    <row r="300" spans="1:79" s="172" customFormat="1">
      <c r="A300" s="242">
        <v>891780111</v>
      </c>
      <c r="B300" s="242" t="s">
        <v>55</v>
      </c>
      <c r="C300" s="172" t="s">
        <v>59</v>
      </c>
      <c r="D300" s="242" t="s">
        <v>61</v>
      </c>
      <c r="E300" s="185" t="s">
        <v>2151</v>
      </c>
      <c r="F300" s="171" t="s">
        <v>62</v>
      </c>
      <c r="G300" s="172" t="s">
        <v>62</v>
      </c>
      <c r="H300" s="185" t="s">
        <v>1347</v>
      </c>
      <c r="I300" s="186">
        <v>41160000</v>
      </c>
      <c r="J300" s="172">
        <v>0</v>
      </c>
      <c r="K300" s="174">
        <v>0</v>
      </c>
      <c r="L300" s="174">
        <v>0</v>
      </c>
      <c r="M300" s="175">
        <f t="shared" si="1"/>
        <v>41160000</v>
      </c>
      <c r="N300" s="187">
        <v>52861365</v>
      </c>
      <c r="O300" s="198" t="s">
        <v>2152</v>
      </c>
      <c r="P300" s="185" t="s">
        <v>2153</v>
      </c>
      <c r="Q300" s="190">
        <v>44964</v>
      </c>
      <c r="R300" s="191">
        <v>44964</v>
      </c>
      <c r="S300" s="191">
        <v>45275</v>
      </c>
      <c r="T300" s="177"/>
      <c r="U300" s="179"/>
      <c r="V300" s="173"/>
      <c r="W300" s="186">
        <v>41160000</v>
      </c>
      <c r="X300" s="184">
        <v>0</v>
      </c>
      <c r="Y300" s="172">
        <v>12545859</v>
      </c>
      <c r="Z300" s="172" t="s">
        <v>1284</v>
      </c>
      <c r="AC300" s="177"/>
      <c r="AD300" s="192" t="s">
        <v>2154</v>
      </c>
      <c r="AE300" s="172" t="s">
        <v>2126</v>
      </c>
      <c r="AF300" s="172" t="s">
        <v>176</v>
      </c>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c r="BK300" s="182"/>
      <c r="BL300" s="182"/>
      <c r="BM300" s="182"/>
      <c r="BN300" s="182"/>
      <c r="BO300" s="182"/>
      <c r="BP300" s="182"/>
      <c r="BQ300" s="182"/>
      <c r="BR300" s="182"/>
      <c r="BS300" s="182"/>
      <c r="BT300" s="182"/>
      <c r="BU300" s="182"/>
      <c r="BV300" s="182"/>
      <c r="BW300" s="182"/>
      <c r="BX300" s="182"/>
      <c r="BY300" s="182"/>
      <c r="BZ300" s="182"/>
      <c r="CA300" s="182"/>
    </row>
    <row r="301" spans="1:79" s="172" customFormat="1">
      <c r="A301" s="242">
        <v>891780111</v>
      </c>
      <c r="B301" s="242" t="s">
        <v>55</v>
      </c>
      <c r="C301" s="172" t="s">
        <v>59</v>
      </c>
      <c r="D301" s="242" t="s">
        <v>61</v>
      </c>
      <c r="E301" s="185" t="s">
        <v>2155</v>
      </c>
      <c r="F301" s="171" t="s">
        <v>62</v>
      </c>
      <c r="G301" s="172" t="s">
        <v>62</v>
      </c>
      <c r="H301" s="185" t="s">
        <v>1347</v>
      </c>
      <c r="I301" s="186">
        <v>22979040</v>
      </c>
      <c r="J301" s="172">
        <v>0</v>
      </c>
      <c r="K301" s="174">
        <v>0</v>
      </c>
      <c r="L301" s="174">
        <v>0</v>
      </c>
      <c r="M301" s="175">
        <f t="shared" si="1"/>
        <v>22979040</v>
      </c>
      <c r="N301" s="187">
        <v>5054039</v>
      </c>
      <c r="O301" s="198" t="s">
        <v>2156</v>
      </c>
      <c r="P301" s="199" t="s">
        <v>2157</v>
      </c>
      <c r="Q301" s="190">
        <v>44964</v>
      </c>
      <c r="R301" s="191">
        <v>44964</v>
      </c>
      <c r="S301" s="191">
        <v>45275</v>
      </c>
      <c r="T301" s="177"/>
      <c r="U301" s="179"/>
      <c r="V301" s="173"/>
      <c r="W301" s="186">
        <v>22979040</v>
      </c>
      <c r="X301" s="184">
        <v>0</v>
      </c>
      <c r="Y301" s="172">
        <v>12545859</v>
      </c>
      <c r="Z301" s="172" t="s">
        <v>1284</v>
      </c>
      <c r="AC301" s="177"/>
      <c r="AD301" s="192" t="s">
        <v>2158</v>
      </c>
      <c r="AE301" s="172" t="s">
        <v>2126</v>
      </c>
      <c r="AF301" s="172" t="s">
        <v>176</v>
      </c>
      <c r="AG301" s="182"/>
      <c r="AH301" s="182"/>
      <c r="AI301" s="182"/>
      <c r="AJ301" s="182"/>
      <c r="AK301" s="182"/>
      <c r="AL301" s="182"/>
      <c r="AM301" s="182"/>
      <c r="AN301" s="182"/>
      <c r="AO301" s="182"/>
      <c r="AP301" s="182"/>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2"/>
      <c r="BS301" s="182"/>
      <c r="BT301" s="182"/>
      <c r="BU301" s="182"/>
      <c r="BV301" s="182"/>
      <c r="BW301" s="182"/>
      <c r="BX301" s="182"/>
      <c r="BY301" s="182"/>
      <c r="BZ301" s="182"/>
      <c r="CA301" s="182"/>
    </row>
    <row r="302" spans="1:79" s="172" customFormat="1">
      <c r="A302" s="242">
        <v>891780111</v>
      </c>
      <c r="B302" s="242" t="s">
        <v>55</v>
      </c>
      <c r="C302" s="172" t="s">
        <v>59</v>
      </c>
      <c r="D302" s="242" t="s">
        <v>61</v>
      </c>
      <c r="E302" s="188" t="s">
        <v>2159</v>
      </c>
      <c r="F302" s="171" t="s">
        <v>62</v>
      </c>
      <c r="G302" s="172" t="s">
        <v>62</v>
      </c>
      <c r="H302" s="185" t="s">
        <v>1347</v>
      </c>
      <c r="I302" s="186">
        <v>63000000</v>
      </c>
      <c r="J302" s="172">
        <v>0</v>
      </c>
      <c r="K302" s="174">
        <v>0</v>
      </c>
      <c r="L302" s="174">
        <v>0</v>
      </c>
      <c r="M302" s="175">
        <f t="shared" si="1"/>
        <v>63000000</v>
      </c>
      <c r="N302" s="187">
        <v>1082843154</v>
      </c>
      <c r="O302" s="198" t="s">
        <v>2160</v>
      </c>
      <c r="P302" s="185" t="s">
        <v>2161</v>
      </c>
      <c r="Q302" s="190">
        <v>44964</v>
      </c>
      <c r="R302" s="191">
        <v>44964</v>
      </c>
      <c r="S302" s="191">
        <v>45275</v>
      </c>
      <c r="T302" s="177"/>
      <c r="U302" s="179"/>
      <c r="V302" s="173"/>
      <c r="W302" s="186">
        <v>63000000</v>
      </c>
      <c r="X302" s="184">
        <v>0</v>
      </c>
      <c r="Y302" s="172">
        <v>12545859</v>
      </c>
      <c r="Z302" s="172" t="s">
        <v>1284</v>
      </c>
      <c r="AC302" s="177"/>
      <c r="AD302" s="192" t="s">
        <v>2162</v>
      </c>
      <c r="AE302" s="172" t="s">
        <v>2126</v>
      </c>
      <c r="AF302" s="172" t="s">
        <v>176</v>
      </c>
      <c r="AG302" s="182"/>
      <c r="AH302" s="182"/>
      <c r="AI302" s="182"/>
      <c r="AJ302" s="182"/>
      <c r="AK302" s="182"/>
      <c r="AL302" s="182"/>
      <c r="AM302" s="182"/>
      <c r="AN302" s="182"/>
      <c r="AO302" s="182"/>
      <c r="AP302" s="182"/>
      <c r="AQ302" s="182"/>
      <c r="AR302" s="182"/>
      <c r="AS302" s="182"/>
      <c r="AT302" s="182"/>
      <c r="AU302" s="182"/>
      <c r="AV302" s="182"/>
      <c r="AW302" s="182"/>
      <c r="AX302" s="182"/>
      <c r="AY302" s="182"/>
      <c r="AZ302" s="182"/>
      <c r="BA302" s="182"/>
      <c r="BB302" s="182"/>
      <c r="BC302" s="182"/>
      <c r="BD302" s="182"/>
      <c r="BE302" s="182"/>
      <c r="BF302" s="182"/>
      <c r="BG302" s="182"/>
      <c r="BH302" s="182"/>
      <c r="BI302" s="182"/>
      <c r="BJ302" s="182"/>
      <c r="BK302" s="182"/>
      <c r="BL302" s="182"/>
      <c r="BM302" s="182"/>
      <c r="BN302" s="182"/>
      <c r="BO302" s="182"/>
      <c r="BP302" s="182"/>
      <c r="BQ302" s="182"/>
      <c r="BR302" s="182"/>
      <c r="BS302" s="182"/>
      <c r="BT302" s="182"/>
      <c r="BU302" s="182"/>
      <c r="BV302" s="182"/>
      <c r="BW302" s="182"/>
      <c r="BX302" s="182"/>
      <c r="BY302" s="182"/>
      <c r="BZ302" s="182"/>
      <c r="CA302" s="182"/>
    </row>
    <row r="303" spans="1:79" s="172" customFormat="1">
      <c r="A303" s="242">
        <v>891780111</v>
      </c>
      <c r="B303" s="242" t="s">
        <v>55</v>
      </c>
      <c r="C303" s="172" t="s">
        <v>59</v>
      </c>
      <c r="D303" s="242" t="s">
        <v>61</v>
      </c>
      <c r="E303" s="185" t="s">
        <v>2163</v>
      </c>
      <c r="F303" s="171" t="s">
        <v>62</v>
      </c>
      <c r="G303" s="172" t="s">
        <v>62</v>
      </c>
      <c r="H303" s="185" t="s">
        <v>1281</v>
      </c>
      <c r="I303" s="186">
        <v>22979040</v>
      </c>
      <c r="J303" s="172">
        <v>0</v>
      </c>
      <c r="K303" s="174">
        <v>0</v>
      </c>
      <c r="L303" s="174">
        <v>0</v>
      </c>
      <c r="M303" s="175">
        <f t="shared" si="1"/>
        <v>22979040</v>
      </c>
      <c r="N303" s="187">
        <v>1082838731</v>
      </c>
      <c r="O303" s="198" t="s">
        <v>2164</v>
      </c>
      <c r="P303" s="199" t="s">
        <v>2165</v>
      </c>
      <c r="Q303" s="190">
        <v>44964</v>
      </c>
      <c r="R303" s="191">
        <v>44964</v>
      </c>
      <c r="S303" s="191">
        <v>45275</v>
      </c>
      <c r="T303" s="177"/>
      <c r="U303" s="179"/>
      <c r="V303" s="173"/>
      <c r="W303" s="186">
        <v>22979040</v>
      </c>
      <c r="X303" s="184">
        <v>0</v>
      </c>
      <c r="Y303" s="172">
        <v>12545859</v>
      </c>
      <c r="Z303" s="172" t="s">
        <v>1284</v>
      </c>
      <c r="AC303" s="177"/>
      <c r="AD303" s="192" t="s">
        <v>2166</v>
      </c>
      <c r="AE303" s="172" t="s">
        <v>2126</v>
      </c>
      <c r="AF303" s="172" t="s">
        <v>176</v>
      </c>
      <c r="AG303" s="182"/>
      <c r="AH303" s="182"/>
      <c r="AI303" s="182"/>
      <c r="AJ303" s="182"/>
      <c r="AK303" s="182"/>
      <c r="AL303" s="182"/>
      <c r="AM303" s="182"/>
      <c r="AN303" s="182"/>
      <c r="AO303" s="182"/>
      <c r="AP303" s="182"/>
      <c r="AQ303" s="182"/>
      <c r="AR303" s="182"/>
      <c r="AS303" s="182"/>
      <c r="AT303" s="182"/>
      <c r="AU303" s="182"/>
      <c r="AV303" s="182"/>
      <c r="AW303" s="182"/>
      <c r="AX303" s="182"/>
      <c r="AY303" s="182"/>
      <c r="AZ303" s="182"/>
      <c r="BA303" s="182"/>
      <c r="BB303" s="182"/>
      <c r="BC303" s="182"/>
      <c r="BD303" s="182"/>
      <c r="BE303" s="182"/>
      <c r="BF303" s="182"/>
      <c r="BG303" s="182"/>
      <c r="BH303" s="182"/>
      <c r="BI303" s="182"/>
      <c r="BJ303" s="182"/>
      <c r="BK303" s="182"/>
      <c r="BL303" s="182"/>
      <c r="BM303" s="182"/>
      <c r="BN303" s="182"/>
      <c r="BO303" s="182"/>
      <c r="BP303" s="182"/>
      <c r="BQ303" s="182"/>
      <c r="BR303" s="182"/>
      <c r="BS303" s="182"/>
      <c r="BT303" s="182"/>
      <c r="BU303" s="182"/>
      <c r="BV303" s="182"/>
      <c r="BW303" s="182"/>
      <c r="BX303" s="182"/>
      <c r="BY303" s="182"/>
      <c r="BZ303" s="182"/>
      <c r="CA303" s="182"/>
    </row>
    <row r="304" spans="1:79" s="172" customFormat="1">
      <c r="A304" s="242">
        <v>891780111</v>
      </c>
      <c r="B304" s="242" t="s">
        <v>55</v>
      </c>
      <c r="C304" s="172" t="s">
        <v>59</v>
      </c>
      <c r="D304" s="242" t="s">
        <v>61</v>
      </c>
      <c r="E304" s="188" t="s">
        <v>2167</v>
      </c>
      <c r="F304" s="171" t="s">
        <v>62</v>
      </c>
      <c r="G304" s="172" t="s">
        <v>62</v>
      </c>
      <c r="H304" s="185" t="s">
        <v>1347</v>
      </c>
      <c r="I304" s="186">
        <v>27048000</v>
      </c>
      <c r="J304" s="172">
        <v>0</v>
      </c>
      <c r="K304" s="174">
        <v>0</v>
      </c>
      <c r="L304" s="174">
        <v>0</v>
      </c>
      <c r="M304" s="175">
        <f t="shared" si="1"/>
        <v>27048000</v>
      </c>
      <c r="N304" s="187">
        <v>1082992606</v>
      </c>
      <c r="O304" s="193" t="s">
        <v>2168</v>
      </c>
      <c r="P304" s="185" t="s">
        <v>2169</v>
      </c>
      <c r="Q304" s="190">
        <v>44964</v>
      </c>
      <c r="R304" s="191">
        <v>44964</v>
      </c>
      <c r="S304" s="191">
        <v>45275</v>
      </c>
      <c r="T304" s="177"/>
      <c r="U304" s="179"/>
      <c r="V304" s="173"/>
      <c r="W304" s="186">
        <v>27048000</v>
      </c>
      <c r="X304" s="184">
        <v>0</v>
      </c>
      <c r="Y304" s="172">
        <v>12545859</v>
      </c>
      <c r="Z304" s="172" t="s">
        <v>1284</v>
      </c>
      <c r="AC304" s="177"/>
      <c r="AD304" s="192" t="s">
        <v>2170</v>
      </c>
      <c r="AE304" s="172" t="s">
        <v>2126</v>
      </c>
      <c r="AF304" s="172" t="s">
        <v>176</v>
      </c>
      <c r="AG304" s="182"/>
      <c r="AH304" s="182"/>
      <c r="AI304" s="182"/>
      <c r="AJ304" s="182"/>
      <c r="AK304" s="182"/>
      <c r="AL304" s="182"/>
      <c r="AM304" s="182"/>
      <c r="AN304" s="182"/>
      <c r="AO304" s="182"/>
      <c r="AP304" s="182"/>
      <c r="AQ304" s="182"/>
      <c r="AR304" s="182"/>
      <c r="AS304" s="182"/>
      <c r="AT304" s="182"/>
      <c r="AU304" s="182"/>
      <c r="AV304" s="182"/>
      <c r="AW304" s="182"/>
      <c r="AX304" s="182"/>
      <c r="AY304" s="182"/>
      <c r="AZ304" s="182"/>
      <c r="BA304" s="182"/>
      <c r="BB304" s="182"/>
      <c r="BC304" s="182"/>
      <c r="BD304" s="182"/>
      <c r="BE304" s="182"/>
      <c r="BF304" s="182"/>
      <c r="BG304" s="182"/>
      <c r="BH304" s="182"/>
      <c r="BI304" s="182"/>
      <c r="BJ304" s="182"/>
      <c r="BK304" s="182"/>
      <c r="BL304" s="182"/>
      <c r="BM304" s="182"/>
      <c r="BN304" s="182"/>
      <c r="BO304" s="182"/>
      <c r="BP304" s="182"/>
      <c r="BQ304" s="182"/>
      <c r="BR304" s="182"/>
      <c r="BS304" s="182"/>
      <c r="BT304" s="182"/>
      <c r="BU304" s="182"/>
      <c r="BV304" s="182"/>
      <c r="BW304" s="182"/>
      <c r="BX304" s="182"/>
      <c r="BY304" s="182"/>
      <c r="BZ304" s="182"/>
      <c r="CA304" s="182"/>
    </row>
    <row r="305" spans="1:79" s="172" customFormat="1">
      <c r="A305" s="242">
        <v>891780111</v>
      </c>
      <c r="B305" s="242" t="s">
        <v>55</v>
      </c>
      <c r="C305" s="172" t="s">
        <v>59</v>
      </c>
      <c r="D305" s="242" t="s">
        <v>61</v>
      </c>
      <c r="E305" s="185" t="s">
        <v>2171</v>
      </c>
      <c r="F305" s="171" t="s">
        <v>62</v>
      </c>
      <c r="G305" s="172" t="s">
        <v>62</v>
      </c>
      <c r="H305" s="185" t="s">
        <v>1347</v>
      </c>
      <c r="I305" s="186">
        <v>24696000</v>
      </c>
      <c r="J305" s="172">
        <v>0</v>
      </c>
      <c r="K305" s="174">
        <v>0</v>
      </c>
      <c r="L305" s="174">
        <v>0</v>
      </c>
      <c r="M305" s="175">
        <f t="shared" si="1"/>
        <v>24696000</v>
      </c>
      <c r="N305" s="187">
        <v>1083035432</v>
      </c>
      <c r="O305" s="193" t="s">
        <v>2172</v>
      </c>
      <c r="P305" s="185" t="s">
        <v>2173</v>
      </c>
      <c r="Q305" s="190">
        <v>44964</v>
      </c>
      <c r="R305" s="191">
        <v>44964</v>
      </c>
      <c r="S305" s="191">
        <v>45275</v>
      </c>
      <c r="T305" s="177"/>
      <c r="U305" s="179"/>
      <c r="V305" s="173"/>
      <c r="W305" s="186">
        <v>24696000</v>
      </c>
      <c r="X305" s="184">
        <v>0</v>
      </c>
      <c r="Y305" s="172">
        <v>12545859</v>
      </c>
      <c r="Z305" s="172" t="s">
        <v>1284</v>
      </c>
      <c r="AC305" s="177"/>
      <c r="AD305" s="192" t="s">
        <v>2174</v>
      </c>
      <c r="AE305" s="172" t="s">
        <v>2126</v>
      </c>
      <c r="AF305" s="172" t="s">
        <v>176</v>
      </c>
      <c r="AG305" s="182"/>
      <c r="AH305" s="182"/>
      <c r="AI305" s="182"/>
      <c r="AJ305" s="182"/>
      <c r="AK305" s="182"/>
      <c r="AL305" s="182"/>
      <c r="AM305" s="182"/>
      <c r="AN305" s="182"/>
      <c r="AO305" s="182"/>
      <c r="AP305" s="182"/>
      <c r="AQ305" s="182"/>
      <c r="AR305" s="182"/>
      <c r="AS305" s="182"/>
      <c r="AT305" s="182"/>
      <c r="AU305" s="182"/>
      <c r="AV305" s="182"/>
      <c r="AW305" s="182"/>
      <c r="AX305" s="182"/>
      <c r="AY305" s="182"/>
      <c r="AZ305" s="182"/>
      <c r="BA305" s="182"/>
      <c r="BB305" s="182"/>
      <c r="BC305" s="182"/>
      <c r="BD305" s="182"/>
      <c r="BE305" s="182"/>
      <c r="BF305" s="182"/>
      <c r="BG305" s="182"/>
      <c r="BH305" s="182"/>
      <c r="BI305" s="182"/>
      <c r="BJ305" s="182"/>
      <c r="BK305" s="182"/>
      <c r="BL305" s="182"/>
      <c r="BM305" s="182"/>
      <c r="BN305" s="182"/>
      <c r="BO305" s="182"/>
      <c r="BP305" s="182"/>
      <c r="BQ305" s="182"/>
      <c r="BR305" s="182"/>
      <c r="BS305" s="182"/>
      <c r="BT305" s="182"/>
      <c r="BU305" s="182"/>
      <c r="BV305" s="182"/>
      <c r="BW305" s="182"/>
      <c r="BX305" s="182"/>
      <c r="BY305" s="182"/>
      <c r="BZ305" s="182"/>
      <c r="CA305" s="182"/>
    </row>
    <row r="306" spans="1:79" s="172" customFormat="1">
      <c r="A306" s="242">
        <v>891780111</v>
      </c>
      <c r="B306" s="242" t="s">
        <v>55</v>
      </c>
      <c r="C306" s="172" t="s">
        <v>59</v>
      </c>
      <c r="D306" s="242" t="s">
        <v>61</v>
      </c>
      <c r="E306" s="185" t="s">
        <v>2175</v>
      </c>
      <c r="F306" s="171" t="s">
        <v>62</v>
      </c>
      <c r="G306" s="172" t="s">
        <v>62</v>
      </c>
      <c r="H306" s="185" t="s">
        <v>1347</v>
      </c>
      <c r="I306" s="186">
        <v>53660001</v>
      </c>
      <c r="J306" s="172">
        <v>0</v>
      </c>
      <c r="K306" s="174">
        <v>0</v>
      </c>
      <c r="L306" s="174">
        <v>0</v>
      </c>
      <c r="M306" s="175">
        <f t="shared" si="1"/>
        <v>53660001</v>
      </c>
      <c r="N306" s="187">
        <v>1082998090</v>
      </c>
      <c r="O306" s="193" t="s">
        <v>2176</v>
      </c>
      <c r="P306" s="199" t="s">
        <v>2177</v>
      </c>
      <c r="Q306" s="190">
        <v>44964</v>
      </c>
      <c r="R306" s="191">
        <v>44964</v>
      </c>
      <c r="S306" s="191">
        <v>45275</v>
      </c>
      <c r="T306" s="177"/>
      <c r="U306" s="179"/>
      <c r="V306" s="173"/>
      <c r="W306" s="186">
        <v>53660001</v>
      </c>
      <c r="X306" s="184">
        <v>0</v>
      </c>
      <c r="Y306" s="172">
        <v>12545859</v>
      </c>
      <c r="Z306" s="172" t="s">
        <v>1284</v>
      </c>
      <c r="AC306" s="177"/>
      <c r="AD306" s="192" t="s">
        <v>2178</v>
      </c>
      <c r="AE306" s="172" t="s">
        <v>2126</v>
      </c>
      <c r="AF306" s="172" t="s">
        <v>176</v>
      </c>
      <c r="AG306" s="182"/>
      <c r="AH306" s="182"/>
      <c r="AI306" s="182"/>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c r="BD306" s="182"/>
      <c r="BE306" s="182"/>
      <c r="BF306" s="182"/>
      <c r="BG306" s="182"/>
      <c r="BH306" s="182"/>
      <c r="BI306" s="182"/>
      <c r="BJ306" s="182"/>
      <c r="BK306" s="182"/>
      <c r="BL306" s="182"/>
      <c r="BM306" s="182"/>
      <c r="BN306" s="182"/>
      <c r="BO306" s="182"/>
      <c r="BP306" s="182"/>
      <c r="BQ306" s="182"/>
      <c r="BR306" s="182"/>
      <c r="BS306" s="182"/>
      <c r="BT306" s="182"/>
      <c r="BU306" s="182"/>
      <c r="BV306" s="182"/>
      <c r="BW306" s="182"/>
      <c r="BX306" s="182"/>
      <c r="BY306" s="182"/>
      <c r="BZ306" s="182"/>
      <c r="CA306" s="182"/>
    </row>
    <row r="307" spans="1:79" s="172" customFormat="1">
      <c r="A307" s="242">
        <v>891780111</v>
      </c>
      <c r="B307" s="242" t="s">
        <v>55</v>
      </c>
      <c r="C307" s="172" t="s">
        <v>59</v>
      </c>
      <c r="D307" s="242" t="s">
        <v>61</v>
      </c>
      <c r="E307" s="185" t="s">
        <v>2179</v>
      </c>
      <c r="F307" s="171" t="s">
        <v>62</v>
      </c>
      <c r="G307" s="172" t="s">
        <v>62</v>
      </c>
      <c r="H307" s="185" t="s">
        <v>1347</v>
      </c>
      <c r="I307" s="186">
        <v>32375703</v>
      </c>
      <c r="J307" s="172">
        <v>0</v>
      </c>
      <c r="K307" s="174">
        <v>0</v>
      </c>
      <c r="L307" s="174">
        <v>0</v>
      </c>
      <c r="M307" s="175">
        <f t="shared" si="1"/>
        <v>32375703</v>
      </c>
      <c r="N307" s="187">
        <v>1083030113</v>
      </c>
      <c r="O307" s="193" t="s">
        <v>2180</v>
      </c>
      <c r="P307" s="185" t="s">
        <v>2181</v>
      </c>
      <c r="Q307" s="190">
        <v>44964</v>
      </c>
      <c r="R307" s="191">
        <v>44964</v>
      </c>
      <c r="S307" s="191">
        <v>45275</v>
      </c>
      <c r="T307" s="177"/>
      <c r="U307" s="179"/>
      <c r="V307" s="173"/>
      <c r="W307" s="186">
        <v>32375703</v>
      </c>
      <c r="X307" s="184">
        <v>0</v>
      </c>
      <c r="Y307" s="172">
        <v>12545859</v>
      </c>
      <c r="Z307" s="172" t="s">
        <v>1284</v>
      </c>
      <c r="AC307" s="177"/>
      <c r="AD307" s="192" t="s">
        <v>2182</v>
      </c>
      <c r="AE307" s="172" t="s">
        <v>2126</v>
      </c>
      <c r="AF307" s="172" t="s">
        <v>176</v>
      </c>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c r="BD307" s="182"/>
      <c r="BE307" s="182"/>
      <c r="BF307" s="182"/>
      <c r="BG307" s="182"/>
      <c r="BH307" s="182"/>
      <c r="BI307" s="182"/>
      <c r="BJ307" s="182"/>
      <c r="BK307" s="182"/>
      <c r="BL307" s="182"/>
      <c r="BM307" s="182"/>
      <c r="BN307" s="182"/>
      <c r="BO307" s="182"/>
      <c r="BP307" s="182"/>
      <c r="BQ307" s="182"/>
      <c r="BR307" s="182"/>
      <c r="BS307" s="182"/>
      <c r="BT307" s="182"/>
      <c r="BU307" s="182"/>
      <c r="BV307" s="182"/>
      <c r="BW307" s="182"/>
      <c r="BX307" s="182"/>
      <c r="BY307" s="182"/>
      <c r="BZ307" s="182"/>
      <c r="CA307" s="182"/>
    </row>
    <row r="308" spans="1:79" s="172" customFormat="1">
      <c r="A308" s="242">
        <v>891780111</v>
      </c>
      <c r="B308" s="242" t="s">
        <v>55</v>
      </c>
      <c r="C308" s="172" t="s">
        <v>59</v>
      </c>
      <c r="D308" s="242" t="s">
        <v>61</v>
      </c>
      <c r="E308" s="185" t="s">
        <v>2183</v>
      </c>
      <c r="F308" s="171" t="s">
        <v>62</v>
      </c>
      <c r="G308" s="172" t="s">
        <v>62</v>
      </c>
      <c r="H308" s="185" t="s">
        <v>1347</v>
      </c>
      <c r="I308" s="186">
        <v>24696000</v>
      </c>
      <c r="J308" s="172">
        <v>0</v>
      </c>
      <c r="K308" s="174">
        <v>0</v>
      </c>
      <c r="L308" s="174">
        <v>0</v>
      </c>
      <c r="M308" s="175">
        <f t="shared" si="1"/>
        <v>24696000</v>
      </c>
      <c r="N308" s="187">
        <v>1052996816</v>
      </c>
      <c r="O308" s="193" t="s">
        <v>2184</v>
      </c>
      <c r="P308" s="185" t="s">
        <v>2185</v>
      </c>
      <c r="Q308" s="190">
        <v>44964</v>
      </c>
      <c r="R308" s="191">
        <v>44964</v>
      </c>
      <c r="S308" s="191">
        <v>45275</v>
      </c>
      <c r="T308" s="177"/>
      <c r="U308" s="179"/>
      <c r="V308" s="173"/>
      <c r="W308" s="186">
        <v>24696000</v>
      </c>
      <c r="X308" s="184">
        <v>0</v>
      </c>
      <c r="Y308" s="172">
        <v>12545859</v>
      </c>
      <c r="Z308" s="172" t="s">
        <v>1284</v>
      </c>
      <c r="AC308" s="177"/>
      <c r="AD308" s="192" t="s">
        <v>2186</v>
      </c>
      <c r="AE308" s="172" t="s">
        <v>2126</v>
      </c>
      <c r="AF308" s="172" t="s">
        <v>176</v>
      </c>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c r="BR308" s="182"/>
      <c r="BS308" s="182"/>
      <c r="BT308" s="182"/>
      <c r="BU308" s="182"/>
      <c r="BV308" s="182"/>
      <c r="BW308" s="182"/>
      <c r="BX308" s="182"/>
      <c r="BY308" s="182"/>
      <c r="BZ308" s="182"/>
      <c r="CA308" s="182"/>
    </row>
    <row r="309" spans="1:79" s="172" customFormat="1">
      <c r="A309" s="242">
        <v>891780111</v>
      </c>
      <c r="B309" s="242" t="s">
        <v>55</v>
      </c>
      <c r="C309" s="172" t="s">
        <v>59</v>
      </c>
      <c r="D309" s="242" t="s">
        <v>61</v>
      </c>
      <c r="E309" s="185" t="s">
        <v>2187</v>
      </c>
      <c r="F309" s="171" t="s">
        <v>62</v>
      </c>
      <c r="G309" s="172" t="s">
        <v>62</v>
      </c>
      <c r="H309" s="185" t="s">
        <v>1347</v>
      </c>
      <c r="I309" s="186">
        <v>48451200</v>
      </c>
      <c r="J309" s="172">
        <v>0</v>
      </c>
      <c r="K309" s="174">
        <v>0</v>
      </c>
      <c r="L309" s="174">
        <v>0</v>
      </c>
      <c r="M309" s="175">
        <f t="shared" si="1"/>
        <v>48451200</v>
      </c>
      <c r="N309" s="187">
        <v>85474379</v>
      </c>
      <c r="O309" s="193" t="s">
        <v>2188</v>
      </c>
      <c r="P309" s="185" t="s">
        <v>2189</v>
      </c>
      <c r="Q309" s="190">
        <v>44964</v>
      </c>
      <c r="R309" s="191">
        <v>44964</v>
      </c>
      <c r="S309" s="191">
        <v>45275</v>
      </c>
      <c r="T309" s="177"/>
      <c r="U309" s="179"/>
      <c r="V309" s="173"/>
      <c r="W309" s="186">
        <v>48451200</v>
      </c>
      <c r="X309" s="184">
        <v>0</v>
      </c>
      <c r="Y309" s="172">
        <v>12545859</v>
      </c>
      <c r="Z309" s="172" t="s">
        <v>1284</v>
      </c>
      <c r="AC309" s="177"/>
      <c r="AD309" s="192" t="s">
        <v>2190</v>
      </c>
      <c r="AE309" s="172" t="s">
        <v>2126</v>
      </c>
      <c r="AF309" s="172" t="s">
        <v>176</v>
      </c>
      <c r="AG309" s="182"/>
      <c r="AH309" s="182"/>
      <c r="AI309" s="182"/>
      <c r="AJ309" s="182"/>
      <c r="AK309" s="182"/>
      <c r="AL309" s="182"/>
      <c r="AM309" s="182"/>
      <c r="AN309" s="182"/>
      <c r="AO309" s="182"/>
      <c r="AP309" s="182"/>
      <c r="AQ309" s="182"/>
      <c r="AR309" s="182"/>
      <c r="AS309" s="182"/>
      <c r="AT309" s="182"/>
      <c r="AU309" s="182"/>
      <c r="AV309" s="182"/>
      <c r="AW309" s="182"/>
      <c r="AX309" s="182"/>
      <c r="AY309" s="182"/>
      <c r="AZ309" s="182"/>
      <c r="BA309" s="182"/>
      <c r="BB309" s="182"/>
      <c r="BC309" s="182"/>
      <c r="BD309" s="182"/>
      <c r="BE309" s="182"/>
      <c r="BF309" s="182"/>
      <c r="BG309" s="182"/>
      <c r="BH309" s="182"/>
      <c r="BI309" s="182"/>
      <c r="BJ309" s="182"/>
      <c r="BK309" s="182"/>
      <c r="BL309" s="182"/>
      <c r="BM309" s="182"/>
      <c r="BN309" s="182"/>
      <c r="BO309" s="182"/>
      <c r="BP309" s="182"/>
      <c r="BQ309" s="182"/>
      <c r="BR309" s="182"/>
      <c r="BS309" s="182"/>
      <c r="BT309" s="182"/>
      <c r="BU309" s="182"/>
      <c r="BV309" s="182"/>
      <c r="BW309" s="182"/>
      <c r="BX309" s="182"/>
      <c r="BY309" s="182"/>
      <c r="BZ309" s="182"/>
      <c r="CA309" s="182"/>
    </row>
    <row r="310" spans="1:79" s="172" customFormat="1">
      <c r="A310" s="242">
        <v>891780111</v>
      </c>
      <c r="B310" s="242" t="s">
        <v>55</v>
      </c>
      <c r="C310" s="172" t="s">
        <v>59</v>
      </c>
      <c r="D310" s="242" t="s">
        <v>61</v>
      </c>
      <c r="E310" s="185" t="s">
        <v>2191</v>
      </c>
      <c r="F310" s="171" t="s">
        <v>62</v>
      </c>
      <c r="G310" s="172" t="s">
        <v>62</v>
      </c>
      <c r="H310" s="185" t="s">
        <v>1347</v>
      </c>
      <c r="I310" s="186">
        <v>38644001</v>
      </c>
      <c r="J310" s="172">
        <v>0</v>
      </c>
      <c r="K310" s="174">
        <v>0</v>
      </c>
      <c r="L310" s="174">
        <v>0</v>
      </c>
      <c r="M310" s="175">
        <f t="shared" si="1"/>
        <v>38644001</v>
      </c>
      <c r="N310" s="187">
        <v>1082998304</v>
      </c>
      <c r="O310" s="193" t="s">
        <v>2192</v>
      </c>
      <c r="P310" s="185" t="s">
        <v>2193</v>
      </c>
      <c r="Q310" s="190">
        <v>44964</v>
      </c>
      <c r="R310" s="191">
        <v>44964</v>
      </c>
      <c r="S310" s="191">
        <v>45275</v>
      </c>
      <c r="T310" s="177"/>
      <c r="U310" s="179"/>
      <c r="V310" s="173"/>
      <c r="W310" s="186">
        <v>38644001</v>
      </c>
      <c r="X310" s="184">
        <v>0</v>
      </c>
      <c r="Y310" s="172">
        <v>12545859</v>
      </c>
      <c r="Z310" s="172" t="s">
        <v>1284</v>
      </c>
      <c r="AC310" s="177"/>
      <c r="AD310" s="192" t="s">
        <v>2194</v>
      </c>
      <c r="AE310" s="172" t="s">
        <v>2126</v>
      </c>
      <c r="AF310" s="172" t="s">
        <v>176</v>
      </c>
      <c r="AG310" s="182"/>
      <c r="AH310" s="182"/>
      <c r="AI310" s="182"/>
      <c r="AJ310" s="182"/>
      <c r="AK310" s="182"/>
      <c r="AL310" s="182"/>
      <c r="AM310" s="182"/>
      <c r="AN310" s="182"/>
      <c r="AO310" s="182"/>
      <c r="AP310" s="182"/>
      <c r="AQ310" s="182"/>
      <c r="AR310" s="182"/>
      <c r="AS310" s="182"/>
      <c r="AT310" s="182"/>
      <c r="AU310" s="182"/>
      <c r="AV310" s="182"/>
      <c r="AW310" s="182"/>
      <c r="AX310" s="182"/>
      <c r="AY310" s="182"/>
      <c r="AZ310" s="182"/>
      <c r="BA310" s="182"/>
      <c r="BB310" s="182"/>
      <c r="BC310" s="182"/>
      <c r="BD310" s="182"/>
      <c r="BE310" s="182"/>
      <c r="BF310" s="182"/>
      <c r="BG310" s="182"/>
      <c r="BH310" s="182"/>
      <c r="BI310" s="182"/>
      <c r="BJ310" s="182"/>
      <c r="BK310" s="182"/>
      <c r="BL310" s="182"/>
      <c r="BM310" s="182"/>
      <c r="BN310" s="182"/>
      <c r="BO310" s="182"/>
      <c r="BP310" s="182"/>
      <c r="BQ310" s="182"/>
      <c r="BR310" s="182"/>
      <c r="BS310" s="182"/>
      <c r="BT310" s="182"/>
      <c r="BU310" s="182"/>
      <c r="BV310" s="182"/>
      <c r="BW310" s="182"/>
      <c r="BX310" s="182"/>
      <c r="BY310" s="182"/>
      <c r="BZ310" s="182"/>
      <c r="CA310" s="182"/>
    </row>
    <row r="311" spans="1:79" s="172" customFormat="1">
      <c r="A311" s="242">
        <v>891780111</v>
      </c>
      <c r="B311" s="242" t="s">
        <v>55</v>
      </c>
      <c r="C311" s="172" t="s">
        <v>59</v>
      </c>
      <c r="D311" s="242" t="s">
        <v>61</v>
      </c>
      <c r="E311" s="185" t="s">
        <v>2195</v>
      </c>
      <c r="F311" s="171" t="s">
        <v>62</v>
      </c>
      <c r="G311" s="172" t="s">
        <v>62</v>
      </c>
      <c r="H311" s="185" t="s">
        <v>1347</v>
      </c>
      <c r="I311" s="186">
        <v>41160000</v>
      </c>
      <c r="J311" s="172">
        <v>0</v>
      </c>
      <c r="K311" s="174">
        <v>0</v>
      </c>
      <c r="L311" s="174">
        <v>0</v>
      </c>
      <c r="M311" s="175">
        <f t="shared" si="1"/>
        <v>41160000</v>
      </c>
      <c r="N311" s="187">
        <v>1082837576</v>
      </c>
      <c r="O311" s="193" t="s">
        <v>2196</v>
      </c>
      <c r="P311" s="185" t="s">
        <v>2197</v>
      </c>
      <c r="Q311" s="190">
        <v>44964</v>
      </c>
      <c r="R311" s="191">
        <v>44964</v>
      </c>
      <c r="S311" s="191">
        <v>45275</v>
      </c>
      <c r="T311" s="177"/>
      <c r="U311" s="179"/>
      <c r="V311" s="173"/>
      <c r="W311" s="186">
        <v>41160000</v>
      </c>
      <c r="X311" s="184">
        <v>0</v>
      </c>
      <c r="Y311" s="172">
        <v>12545859</v>
      </c>
      <c r="Z311" s="172" t="s">
        <v>1284</v>
      </c>
      <c r="AC311" s="177"/>
      <c r="AD311" s="192" t="s">
        <v>2198</v>
      </c>
      <c r="AE311" s="172" t="s">
        <v>2126</v>
      </c>
      <c r="AF311" s="172" t="s">
        <v>176</v>
      </c>
      <c r="AG311" s="182"/>
      <c r="AH311" s="182"/>
      <c r="AI311" s="182"/>
      <c r="AJ311" s="182"/>
      <c r="AK311" s="182"/>
      <c r="AL311" s="182"/>
      <c r="AM311" s="182"/>
      <c r="AN311" s="182"/>
      <c r="AO311" s="182"/>
      <c r="AP311" s="182"/>
      <c r="AQ311" s="182"/>
      <c r="AR311" s="182"/>
      <c r="AS311" s="182"/>
      <c r="AT311" s="182"/>
      <c r="AU311" s="182"/>
      <c r="AV311" s="182"/>
      <c r="AW311" s="182"/>
      <c r="AX311" s="182"/>
      <c r="AY311" s="182"/>
      <c r="AZ311" s="182"/>
      <c r="BA311" s="182"/>
      <c r="BB311" s="182"/>
      <c r="BC311" s="182"/>
      <c r="BD311" s="182"/>
      <c r="BE311" s="182"/>
      <c r="BF311" s="182"/>
      <c r="BG311" s="182"/>
      <c r="BH311" s="182"/>
      <c r="BI311" s="182"/>
      <c r="BJ311" s="182"/>
      <c r="BK311" s="182"/>
      <c r="BL311" s="182"/>
      <c r="BM311" s="182"/>
      <c r="BN311" s="182"/>
      <c r="BO311" s="182"/>
      <c r="BP311" s="182"/>
      <c r="BQ311" s="182"/>
      <c r="BR311" s="182"/>
      <c r="BS311" s="182"/>
      <c r="BT311" s="182"/>
      <c r="BU311" s="182"/>
      <c r="BV311" s="182"/>
      <c r="BW311" s="182"/>
      <c r="BX311" s="182"/>
      <c r="BY311" s="182"/>
      <c r="BZ311" s="182"/>
      <c r="CA311" s="182"/>
    </row>
    <row r="312" spans="1:79" s="172" customFormat="1">
      <c r="A312" s="242">
        <v>891780111</v>
      </c>
      <c r="B312" s="242" t="s">
        <v>55</v>
      </c>
      <c r="C312" s="172" t="s">
        <v>59</v>
      </c>
      <c r="D312" s="242" t="s">
        <v>61</v>
      </c>
      <c r="E312" s="185" t="s">
        <v>2199</v>
      </c>
      <c r="F312" s="171" t="s">
        <v>62</v>
      </c>
      <c r="G312" s="172" t="s">
        <v>62</v>
      </c>
      <c r="H312" s="185" t="s">
        <v>1347</v>
      </c>
      <c r="I312" s="186">
        <v>34965749</v>
      </c>
      <c r="J312" s="172">
        <v>0</v>
      </c>
      <c r="K312" s="174">
        <v>0</v>
      </c>
      <c r="L312" s="174">
        <v>0</v>
      </c>
      <c r="M312" s="175">
        <f t="shared" si="1"/>
        <v>34965749</v>
      </c>
      <c r="N312" s="187">
        <v>1082927274</v>
      </c>
      <c r="O312" s="193" t="s">
        <v>2200</v>
      </c>
      <c r="P312" s="185" t="s">
        <v>2201</v>
      </c>
      <c r="Q312" s="190">
        <v>44964</v>
      </c>
      <c r="R312" s="191">
        <v>44964</v>
      </c>
      <c r="S312" s="191">
        <v>45275</v>
      </c>
      <c r="T312" s="177"/>
      <c r="U312" s="179"/>
      <c r="V312" s="173"/>
      <c r="W312" s="186">
        <v>34965749</v>
      </c>
      <c r="X312" s="184">
        <v>0</v>
      </c>
      <c r="Y312" s="172">
        <v>12545859</v>
      </c>
      <c r="Z312" s="172" t="s">
        <v>1284</v>
      </c>
      <c r="AC312" s="177"/>
      <c r="AD312" s="192" t="s">
        <v>2202</v>
      </c>
      <c r="AE312" s="172" t="s">
        <v>2126</v>
      </c>
      <c r="AF312" s="172" t="s">
        <v>176</v>
      </c>
      <c r="AG312" s="182"/>
      <c r="AH312" s="182"/>
      <c r="AI312" s="182"/>
      <c r="AJ312" s="182"/>
      <c r="AK312" s="182"/>
      <c r="AL312" s="182"/>
      <c r="AM312" s="182"/>
      <c r="AN312" s="182"/>
      <c r="AO312" s="182"/>
      <c r="AP312" s="182"/>
      <c r="AQ312" s="182"/>
      <c r="AR312" s="182"/>
      <c r="AS312" s="182"/>
      <c r="AT312" s="182"/>
      <c r="AU312" s="182"/>
      <c r="AV312" s="182"/>
      <c r="AW312" s="182"/>
      <c r="AX312" s="182"/>
      <c r="AY312" s="182"/>
      <c r="AZ312" s="182"/>
      <c r="BA312" s="182"/>
      <c r="BB312" s="182"/>
      <c r="BC312" s="182"/>
      <c r="BD312" s="182"/>
      <c r="BE312" s="182"/>
      <c r="BF312" s="182"/>
      <c r="BG312" s="182"/>
      <c r="BH312" s="182"/>
      <c r="BI312" s="182"/>
      <c r="BJ312" s="182"/>
      <c r="BK312" s="182"/>
      <c r="BL312" s="182"/>
      <c r="BM312" s="182"/>
      <c r="BN312" s="182"/>
      <c r="BO312" s="182"/>
      <c r="BP312" s="182"/>
      <c r="BQ312" s="182"/>
      <c r="BR312" s="182"/>
      <c r="BS312" s="182"/>
      <c r="BT312" s="182"/>
      <c r="BU312" s="182"/>
      <c r="BV312" s="182"/>
      <c r="BW312" s="182"/>
      <c r="BX312" s="182"/>
      <c r="BY312" s="182"/>
      <c r="BZ312" s="182"/>
      <c r="CA312" s="182"/>
    </row>
    <row r="313" spans="1:79" s="172" customFormat="1" ht="13.5" customHeight="1">
      <c r="A313" s="242">
        <v>891780111</v>
      </c>
      <c r="B313" s="242" t="s">
        <v>55</v>
      </c>
      <c r="C313" s="172" t="s">
        <v>59</v>
      </c>
      <c r="D313" s="242" t="s">
        <v>61</v>
      </c>
      <c r="E313" s="185" t="s">
        <v>2203</v>
      </c>
      <c r="F313" s="171" t="s">
        <v>62</v>
      </c>
      <c r="G313" s="172" t="s">
        <v>62</v>
      </c>
      <c r="H313" s="185" t="s">
        <v>1347</v>
      </c>
      <c r="I313" s="186">
        <v>28224000</v>
      </c>
      <c r="J313" s="172">
        <v>0</v>
      </c>
      <c r="K313" s="174">
        <v>0</v>
      </c>
      <c r="L313" s="174">
        <v>0</v>
      </c>
      <c r="M313" s="175">
        <f t="shared" si="1"/>
        <v>28224000</v>
      </c>
      <c r="N313" s="187">
        <v>1081833102</v>
      </c>
      <c r="O313" s="193" t="s">
        <v>2204</v>
      </c>
      <c r="P313" s="200" t="s">
        <v>2205</v>
      </c>
      <c r="Q313" s="190">
        <v>44964</v>
      </c>
      <c r="R313" s="191">
        <v>44964</v>
      </c>
      <c r="S313" s="191">
        <v>45275</v>
      </c>
      <c r="T313" s="177"/>
      <c r="U313" s="179"/>
      <c r="V313" s="173"/>
      <c r="W313" s="186">
        <v>28224000</v>
      </c>
      <c r="X313" s="184">
        <v>0</v>
      </c>
      <c r="Y313" s="172">
        <v>12545859</v>
      </c>
      <c r="Z313" s="172" t="s">
        <v>1284</v>
      </c>
      <c r="AC313" s="177"/>
      <c r="AD313" s="192" t="s">
        <v>2206</v>
      </c>
      <c r="AE313" s="172" t="s">
        <v>2126</v>
      </c>
      <c r="AF313" s="172" t="s">
        <v>176</v>
      </c>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c r="BD313" s="182"/>
      <c r="BE313" s="182"/>
      <c r="BF313" s="182"/>
      <c r="BG313" s="182"/>
      <c r="BH313" s="182"/>
      <c r="BI313" s="182"/>
      <c r="BJ313" s="182"/>
      <c r="BK313" s="182"/>
      <c r="BL313" s="182"/>
      <c r="BM313" s="182"/>
      <c r="BN313" s="182"/>
      <c r="BO313" s="182"/>
      <c r="BP313" s="182"/>
      <c r="BQ313" s="182"/>
      <c r="BR313" s="182"/>
      <c r="BS313" s="182"/>
      <c r="BT313" s="182"/>
      <c r="BU313" s="182"/>
      <c r="BV313" s="182"/>
      <c r="BW313" s="182"/>
      <c r="BX313" s="182"/>
      <c r="BY313" s="182"/>
      <c r="BZ313" s="182"/>
      <c r="CA313" s="182"/>
    </row>
    <row r="314" spans="1:79" s="172" customFormat="1">
      <c r="A314" s="242">
        <v>891780111</v>
      </c>
      <c r="B314" s="242" t="s">
        <v>55</v>
      </c>
      <c r="C314" s="172" t="s">
        <v>59</v>
      </c>
      <c r="D314" s="242" t="s">
        <v>61</v>
      </c>
      <c r="E314" s="185" t="s">
        <v>2207</v>
      </c>
      <c r="F314" s="171" t="s">
        <v>62</v>
      </c>
      <c r="G314" s="172" t="s">
        <v>62</v>
      </c>
      <c r="H314" s="185" t="s">
        <v>1347</v>
      </c>
      <c r="I314" s="186">
        <v>22979040</v>
      </c>
      <c r="J314" s="172">
        <v>0</v>
      </c>
      <c r="K314" s="174">
        <v>0</v>
      </c>
      <c r="L314" s="174">
        <v>0</v>
      </c>
      <c r="M314" s="175">
        <f t="shared" si="1"/>
        <v>22979040</v>
      </c>
      <c r="N314" s="187">
        <v>1081811668</v>
      </c>
      <c r="O314" s="193" t="s">
        <v>2208</v>
      </c>
      <c r="P314" s="185" t="s">
        <v>2209</v>
      </c>
      <c r="Q314" s="190">
        <v>44964</v>
      </c>
      <c r="R314" s="191">
        <v>44964</v>
      </c>
      <c r="S314" s="191">
        <v>45275</v>
      </c>
      <c r="T314" s="177"/>
      <c r="U314" s="179"/>
      <c r="V314" s="173"/>
      <c r="W314" s="186">
        <v>22979040</v>
      </c>
      <c r="X314" s="184">
        <v>0</v>
      </c>
      <c r="Y314" s="172">
        <v>12545859</v>
      </c>
      <c r="Z314" s="172" t="s">
        <v>1284</v>
      </c>
      <c r="AC314" s="177"/>
      <c r="AD314" s="192" t="s">
        <v>2210</v>
      </c>
      <c r="AE314" s="172" t="s">
        <v>2126</v>
      </c>
      <c r="AF314" s="172" t="s">
        <v>176</v>
      </c>
      <c r="AG314" s="182"/>
      <c r="AH314" s="182"/>
      <c r="AI314" s="182"/>
      <c r="AJ314" s="182"/>
      <c r="AK314" s="182"/>
      <c r="AL314" s="182"/>
      <c r="AM314" s="182"/>
      <c r="AN314" s="182"/>
      <c r="AO314" s="182"/>
      <c r="AP314" s="182"/>
      <c r="AQ314" s="182"/>
      <c r="AR314" s="182"/>
      <c r="AS314" s="182"/>
      <c r="AT314" s="182"/>
      <c r="AU314" s="182"/>
      <c r="AV314" s="182"/>
      <c r="AW314" s="182"/>
      <c r="AX314" s="182"/>
      <c r="AY314" s="182"/>
      <c r="AZ314" s="182"/>
      <c r="BA314" s="182"/>
      <c r="BB314" s="182"/>
      <c r="BC314" s="182"/>
      <c r="BD314" s="182"/>
      <c r="BE314" s="182"/>
      <c r="BF314" s="182"/>
      <c r="BG314" s="182"/>
      <c r="BH314" s="182"/>
      <c r="BI314" s="182"/>
      <c r="BJ314" s="182"/>
      <c r="BK314" s="182"/>
      <c r="BL314" s="182"/>
      <c r="BM314" s="182"/>
      <c r="BN314" s="182"/>
      <c r="BO314" s="182"/>
      <c r="BP314" s="182"/>
      <c r="BQ314" s="182"/>
      <c r="BR314" s="182"/>
      <c r="BS314" s="182"/>
      <c r="BT314" s="182"/>
      <c r="BU314" s="182"/>
      <c r="BV314" s="182"/>
      <c r="BW314" s="182"/>
      <c r="BX314" s="182"/>
      <c r="BY314" s="182"/>
      <c r="BZ314" s="182"/>
      <c r="CA314" s="182"/>
    </row>
    <row r="315" spans="1:79" s="172" customFormat="1">
      <c r="A315" s="242">
        <v>891780111</v>
      </c>
      <c r="B315" s="242" t="s">
        <v>55</v>
      </c>
      <c r="C315" s="172" t="s">
        <v>59</v>
      </c>
      <c r="D315" s="242" t="s">
        <v>61</v>
      </c>
      <c r="E315" s="185" t="s">
        <v>2211</v>
      </c>
      <c r="F315" s="171" t="s">
        <v>62</v>
      </c>
      <c r="G315" s="172" t="s">
        <v>62</v>
      </c>
      <c r="H315" s="185" t="s">
        <v>1347</v>
      </c>
      <c r="I315" s="186">
        <v>22979040</v>
      </c>
      <c r="J315" s="172">
        <v>0</v>
      </c>
      <c r="K315" s="174">
        <v>0</v>
      </c>
      <c r="L315" s="174">
        <v>0</v>
      </c>
      <c r="M315" s="175">
        <f t="shared" si="1"/>
        <v>22979040</v>
      </c>
      <c r="N315" s="187">
        <v>1082974774</v>
      </c>
      <c r="O315" s="193" t="s">
        <v>2212</v>
      </c>
      <c r="P315" s="199" t="s">
        <v>2213</v>
      </c>
      <c r="Q315" s="190">
        <v>44964</v>
      </c>
      <c r="R315" s="191">
        <v>44964</v>
      </c>
      <c r="S315" s="191">
        <v>45275</v>
      </c>
      <c r="T315" s="177"/>
      <c r="U315" s="179"/>
      <c r="V315" s="173"/>
      <c r="W315" s="186">
        <v>22979040</v>
      </c>
      <c r="X315" s="184">
        <v>0</v>
      </c>
      <c r="Y315" s="172">
        <v>12545859</v>
      </c>
      <c r="Z315" s="172" t="s">
        <v>1284</v>
      </c>
      <c r="AC315" s="177"/>
      <c r="AD315" s="192" t="s">
        <v>2214</v>
      </c>
      <c r="AE315" s="172" t="s">
        <v>2126</v>
      </c>
      <c r="AF315" s="172" t="s">
        <v>176</v>
      </c>
      <c r="AG315" s="182"/>
      <c r="AH315" s="182"/>
      <c r="AI315" s="182"/>
      <c r="AJ315" s="182"/>
      <c r="AK315" s="182"/>
      <c r="AL315" s="182"/>
      <c r="AM315" s="182"/>
      <c r="AN315" s="182"/>
      <c r="AO315" s="182"/>
      <c r="AP315" s="182"/>
      <c r="AQ315" s="182"/>
      <c r="AR315" s="182"/>
      <c r="AS315" s="182"/>
      <c r="AT315" s="182"/>
      <c r="AU315" s="182"/>
      <c r="AV315" s="182"/>
      <c r="AW315" s="182"/>
      <c r="AX315" s="182"/>
      <c r="AY315" s="182"/>
      <c r="AZ315" s="182"/>
      <c r="BA315" s="182"/>
      <c r="BB315" s="182"/>
      <c r="BC315" s="182"/>
      <c r="BD315" s="182"/>
      <c r="BE315" s="182"/>
      <c r="BF315" s="182"/>
      <c r="BG315" s="182"/>
      <c r="BH315" s="182"/>
      <c r="BI315" s="182"/>
      <c r="BJ315" s="182"/>
      <c r="BK315" s="182"/>
      <c r="BL315" s="182"/>
      <c r="BM315" s="182"/>
      <c r="BN315" s="182"/>
      <c r="BO315" s="182"/>
      <c r="BP315" s="182"/>
      <c r="BQ315" s="182"/>
      <c r="BR315" s="182"/>
      <c r="BS315" s="182"/>
      <c r="BT315" s="182"/>
      <c r="BU315" s="182"/>
      <c r="BV315" s="182"/>
      <c r="BW315" s="182"/>
      <c r="BX315" s="182"/>
      <c r="BY315" s="182"/>
      <c r="BZ315" s="182"/>
      <c r="CA315" s="182"/>
    </row>
    <row r="316" spans="1:79" s="172" customFormat="1">
      <c r="A316" s="242">
        <v>891780111</v>
      </c>
      <c r="B316" s="242" t="s">
        <v>55</v>
      </c>
      <c r="C316" s="172" t="s">
        <v>59</v>
      </c>
      <c r="D316" s="242" t="s">
        <v>61</v>
      </c>
      <c r="E316" s="185" t="s">
        <v>2215</v>
      </c>
      <c r="F316" s="171" t="s">
        <v>62</v>
      </c>
      <c r="G316" s="172" t="s">
        <v>62</v>
      </c>
      <c r="H316" s="185" t="s">
        <v>1347</v>
      </c>
      <c r="I316" s="186">
        <v>22979040</v>
      </c>
      <c r="J316" s="172">
        <v>0</v>
      </c>
      <c r="K316" s="174">
        <v>0</v>
      </c>
      <c r="L316" s="174">
        <v>0</v>
      </c>
      <c r="M316" s="175">
        <f t="shared" si="1"/>
        <v>22979040</v>
      </c>
      <c r="N316" s="187">
        <v>1052999688</v>
      </c>
      <c r="O316" s="193" t="s">
        <v>2216</v>
      </c>
      <c r="P316" s="185" t="s">
        <v>2217</v>
      </c>
      <c r="Q316" s="190">
        <v>44964</v>
      </c>
      <c r="R316" s="191">
        <v>44964</v>
      </c>
      <c r="S316" s="191">
        <v>45275</v>
      </c>
      <c r="T316" s="177"/>
      <c r="U316" s="179"/>
      <c r="V316" s="173"/>
      <c r="W316" s="186">
        <v>22979040</v>
      </c>
      <c r="X316" s="184">
        <v>0</v>
      </c>
      <c r="Y316" s="172">
        <v>12545859</v>
      </c>
      <c r="Z316" s="172" t="s">
        <v>1284</v>
      </c>
      <c r="AC316" s="177"/>
      <c r="AD316" s="192" t="s">
        <v>2218</v>
      </c>
      <c r="AE316" s="172" t="s">
        <v>2126</v>
      </c>
      <c r="AF316" s="172" t="s">
        <v>176</v>
      </c>
      <c r="AG316" s="182"/>
      <c r="AH316" s="182"/>
      <c r="AI316" s="182"/>
      <c r="AJ316" s="182"/>
      <c r="AK316" s="182"/>
      <c r="AL316" s="182"/>
      <c r="AM316" s="182"/>
      <c r="AN316" s="182"/>
      <c r="AO316" s="182"/>
      <c r="AP316" s="182"/>
      <c r="AQ316" s="182"/>
      <c r="AR316" s="182"/>
      <c r="AS316" s="182"/>
      <c r="AT316" s="182"/>
      <c r="AU316" s="182"/>
      <c r="AV316" s="182"/>
      <c r="AW316" s="182"/>
      <c r="AX316" s="182"/>
      <c r="AY316" s="182"/>
      <c r="AZ316" s="182"/>
      <c r="BA316" s="182"/>
      <c r="BB316" s="182"/>
      <c r="BC316" s="182"/>
      <c r="BD316" s="182"/>
      <c r="BE316" s="182"/>
      <c r="BF316" s="182"/>
      <c r="BG316" s="182"/>
      <c r="BH316" s="182"/>
      <c r="BI316" s="182"/>
      <c r="BJ316" s="182"/>
      <c r="BK316" s="182"/>
      <c r="BL316" s="182"/>
      <c r="BM316" s="182"/>
      <c r="BN316" s="182"/>
      <c r="BO316" s="182"/>
      <c r="BP316" s="182"/>
      <c r="BQ316" s="182"/>
      <c r="BR316" s="182"/>
      <c r="BS316" s="182"/>
      <c r="BT316" s="182"/>
      <c r="BU316" s="182"/>
      <c r="BV316" s="182"/>
      <c r="BW316" s="182"/>
      <c r="BX316" s="182"/>
      <c r="BY316" s="182"/>
      <c r="BZ316" s="182"/>
      <c r="CA316" s="182"/>
    </row>
    <row r="317" spans="1:79" s="172" customFormat="1">
      <c r="A317" s="242">
        <v>891780111</v>
      </c>
      <c r="B317" s="242" t="s">
        <v>55</v>
      </c>
      <c r="C317" s="172" t="s">
        <v>59</v>
      </c>
      <c r="D317" s="242" t="s">
        <v>61</v>
      </c>
      <c r="E317" s="185" t="s">
        <v>2219</v>
      </c>
      <c r="F317" s="171" t="s">
        <v>62</v>
      </c>
      <c r="G317" s="172" t="s">
        <v>62</v>
      </c>
      <c r="H317" s="185" t="s">
        <v>1347</v>
      </c>
      <c r="I317" s="186">
        <v>32375700.000000004</v>
      </c>
      <c r="J317" s="172">
        <v>0</v>
      </c>
      <c r="K317" s="174">
        <v>0</v>
      </c>
      <c r="L317" s="174">
        <v>0</v>
      </c>
      <c r="M317" s="175">
        <f t="shared" si="1"/>
        <v>32375700.000000004</v>
      </c>
      <c r="N317" s="187">
        <v>6097847</v>
      </c>
      <c r="O317" s="193" t="s">
        <v>2220</v>
      </c>
      <c r="P317" s="185" t="s">
        <v>2221</v>
      </c>
      <c r="Q317" s="190">
        <v>44964</v>
      </c>
      <c r="R317" s="191">
        <v>44964</v>
      </c>
      <c r="S317" s="191">
        <v>45275</v>
      </c>
      <c r="T317" s="177"/>
      <c r="U317" s="179"/>
      <c r="V317" s="173"/>
      <c r="W317" s="186">
        <v>32375700.000000004</v>
      </c>
      <c r="X317" s="184">
        <v>0</v>
      </c>
      <c r="Y317" s="172">
        <v>12545859</v>
      </c>
      <c r="Z317" s="172" t="s">
        <v>1284</v>
      </c>
      <c r="AC317" s="177"/>
      <c r="AD317" s="192" t="s">
        <v>2222</v>
      </c>
      <c r="AE317" s="172" t="s">
        <v>2126</v>
      </c>
      <c r="AF317" s="172" t="s">
        <v>176</v>
      </c>
      <c r="AG317" s="182"/>
      <c r="AH317" s="182"/>
      <c r="AI317" s="182"/>
      <c r="AJ317" s="182"/>
      <c r="AK317" s="182"/>
      <c r="AL317" s="182"/>
      <c r="AM317" s="182"/>
      <c r="AN317" s="182"/>
      <c r="AO317" s="182"/>
      <c r="AP317" s="182"/>
      <c r="AQ317" s="182"/>
      <c r="AR317" s="182"/>
      <c r="AS317" s="182"/>
      <c r="AT317" s="182"/>
      <c r="AU317" s="182"/>
      <c r="AV317" s="182"/>
      <c r="AW317" s="182"/>
      <c r="AX317" s="182"/>
      <c r="AY317" s="182"/>
      <c r="AZ317" s="182"/>
      <c r="BA317" s="182"/>
      <c r="BB317" s="182"/>
      <c r="BC317" s="182"/>
      <c r="BD317" s="182"/>
      <c r="BE317" s="182"/>
      <c r="BF317" s="182"/>
      <c r="BG317" s="182"/>
      <c r="BH317" s="182"/>
      <c r="BI317" s="182"/>
      <c r="BJ317" s="182"/>
      <c r="BK317" s="182"/>
      <c r="BL317" s="182"/>
      <c r="BM317" s="182"/>
      <c r="BN317" s="182"/>
      <c r="BO317" s="182"/>
      <c r="BP317" s="182"/>
      <c r="BQ317" s="182"/>
      <c r="BR317" s="182"/>
      <c r="BS317" s="182"/>
      <c r="BT317" s="182"/>
      <c r="BU317" s="182"/>
      <c r="BV317" s="182"/>
      <c r="BW317" s="182"/>
      <c r="BX317" s="182"/>
      <c r="BY317" s="182"/>
      <c r="BZ317" s="182"/>
      <c r="CA317" s="182"/>
    </row>
    <row r="318" spans="1:79" s="172" customFormat="1">
      <c r="A318" s="242">
        <v>891780111</v>
      </c>
      <c r="B318" s="242" t="s">
        <v>55</v>
      </c>
      <c r="C318" s="172" t="s">
        <v>59</v>
      </c>
      <c r="D318" s="242" t="s">
        <v>61</v>
      </c>
      <c r="E318" s="185" t="s">
        <v>2223</v>
      </c>
      <c r="F318" s="171" t="s">
        <v>62</v>
      </c>
      <c r="G318" s="172" t="s">
        <v>62</v>
      </c>
      <c r="H318" s="185" t="s">
        <v>1347</v>
      </c>
      <c r="I318" s="186">
        <v>32375697</v>
      </c>
      <c r="J318" s="172">
        <v>0</v>
      </c>
      <c r="K318" s="174">
        <v>0</v>
      </c>
      <c r="L318" s="174">
        <v>0</v>
      </c>
      <c r="M318" s="175">
        <f t="shared" si="1"/>
        <v>32375697</v>
      </c>
      <c r="N318" s="187">
        <v>1130670780</v>
      </c>
      <c r="O318" s="193" t="s">
        <v>2224</v>
      </c>
      <c r="P318" s="185" t="s">
        <v>2225</v>
      </c>
      <c r="Q318" s="190">
        <v>44964</v>
      </c>
      <c r="R318" s="191">
        <v>44964</v>
      </c>
      <c r="S318" s="191">
        <v>45275</v>
      </c>
      <c r="T318" s="177"/>
      <c r="U318" s="179"/>
      <c r="V318" s="173"/>
      <c r="W318" s="186">
        <v>32375697</v>
      </c>
      <c r="X318" s="184">
        <v>0</v>
      </c>
      <c r="Y318" s="172">
        <v>12545859</v>
      </c>
      <c r="Z318" s="172" t="s">
        <v>1284</v>
      </c>
      <c r="AC318" s="177"/>
      <c r="AD318" s="192" t="s">
        <v>2226</v>
      </c>
      <c r="AE318" s="172" t="s">
        <v>2126</v>
      </c>
      <c r="AF318" s="172" t="s">
        <v>176</v>
      </c>
      <c r="AG318" s="182"/>
      <c r="AH318" s="182"/>
      <c r="AI318" s="182"/>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2"/>
      <c r="BN318" s="182"/>
      <c r="BO318" s="182"/>
      <c r="BP318" s="182"/>
      <c r="BQ318" s="182"/>
      <c r="BR318" s="182"/>
      <c r="BS318" s="182"/>
      <c r="BT318" s="182"/>
      <c r="BU318" s="182"/>
      <c r="BV318" s="182"/>
      <c r="BW318" s="182"/>
      <c r="BX318" s="182"/>
      <c r="BY318" s="182"/>
      <c r="BZ318" s="182"/>
      <c r="CA318" s="182"/>
    </row>
    <row r="319" spans="1:79" s="172" customFormat="1">
      <c r="A319" s="242">
        <v>891780111</v>
      </c>
      <c r="B319" s="242" t="s">
        <v>55</v>
      </c>
      <c r="C319" s="172" t="s">
        <v>59</v>
      </c>
      <c r="D319" s="242" t="s">
        <v>61</v>
      </c>
      <c r="E319" s="185" t="s">
        <v>2227</v>
      </c>
      <c r="F319" s="171" t="s">
        <v>62</v>
      </c>
      <c r="G319" s="172" t="s">
        <v>62</v>
      </c>
      <c r="H319" s="185" t="s">
        <v>1347</v>
      </c>
      <c r="I319" s="186">
        <v>48451200</v>
      </c>
      <c r="J319" s="172">
        <v>0</v>
      </c>
      <c r="K319" s="174">
        <v>0</v>
      </c>
      <c r="L319" s="174">
        <v>0</v>
      </c>
      <c r="M319" s="175">
        <f t="shared" si="1"/>
        <v>48451200</v>
      </c>
      <c r="N319" s="187">
        <v>1082986047</v>
      </c>
      <c r="O319" s="193" t="s">
        <v>2228</v>
      </c>
      <c r="P319" s="185" t="s">
        <v>2229</v>
      </c>
      <c r="Q319" s="190">
        <v>44964</v>
      </c>
      <c r="R319" s="191">
        <v>44964</v>
      </c>
      <c r="S319" s="191">
        <v>45275</v>
      </c>
      <c r="T319" s="177"/>
      <c r="U319" s="179"/>
      <c r="V319" s="173"/>
      <c r="W319" s="186">
        <v>48451200</v>
      </c>
      <c r="X319" s="184">
        <v>0</v>
      </c>
      <c r="Y319" s="172">
        <v>12545859</v>
      </c>
      <c r="Z319" s="172" t="s">
        <v>1284</v>
      </c>
      <c r="AC319" s="177"/>
      <c r="AD319" s="192" t="s">
        <v>2230</v>
      </c>
      <c r="AE319" s="172" t="s">
        <v>2126</v>
      </c>
      <c r="AF319" s="172" t="s">
        <v>176</v>
      </c>
      <c r="AG319" s="182"/>
      <c r="AH319" s="182"/>
      <c r="AI319" s="182"/>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c r="BD319" s="182"/>
      <c r="BE319" s="182"/>
      <c r="BF319" s="182"/>
      <c r="BG319" s="182"/>
      <c r="BH319" s="182"/>
      <c r="BI319" s="182"/>
      <c r="BJ319" s="182"/>
      <c r="BK319" s="182"/>
      <c r="BL319" s="182"/>
      <c r="BM319" s="182"/>
      <c r="BN319" s="182"/>
      <c r="BO319" s="182"/>
      <c r="BP319" s="182"/>
      <c r="BQ319" s="182"/>
      <c r="BR319" s="182"/>
      <c r="BS319" s="182"/>
      <c r="BT319" s="182"/>
      <c r="BU319" s="182"/>
      <c r="BV319" s="182"/>
      <c r="BW319" s="182"/>
      <c r="BX319" s="182"/>
      <c r="BY319" s="182"/>
      <c r="BZ319" s="182"/>
      <c r="CA319" s="182"/>
    </row>
    <row r="320" spans="1:79" s="172" customFormat="1">
      <c r="A320" s="242">
        <v>891780111</v>
      </c>
      <c r="B320" s="242" t="s">
        <v>55</v>
      </c>
      <c r="C320" s="172" t="s">
        <v>59</v>
      </c>
      <c r="D320" s="242" t="s">
        <v>61</v>
      </c>
      <c r="E320" s="185" t="s">
        <v>2231</v>
      </c>
      <c r="F320" s="171" t="s">
        <v>62</v>
      </c>
      <c r="G320" s="172" t="s">
        <v>62</v>
      </c>
      <c r="H320" s="185" t="s">
        <v>1347</v>
      </c>
      <c r="I320" s="186">
        <v>29400000.000000004</v>
      </c>
      <c r="J320" s="172">
        <v>0</v>
      </c>
      <c r="K320" s="174">
        <v>0</v>
      </c>
      <c r="L320" s="174">
        <v>0</v>
      </c>
      <c r="M320" s="175">
        <f t="shared" si="1"/>
        <v>29400000.000000004</v>
      </c>
      <c r="N320" s="187">
        <v>1020809722</v>
      </c>
      <c r="O320" s="193" t="s">
        <v>2232</v>
      </c>
      <c r="P320" s="185" t="s">
        <v>2233</v>
      </c>
      <c r="Q320" s="190">
        <v>44964</v>
      </c>
      <c r="R320" s="191">
        <v>44964</v>
      </c>
      <c r="S320" s="191">
        <v>45275</v>
      </c>
      <c r="T320" s="177"/>
      <c r="U320" s="179"/>
      <c r="V320" s="173"/>
      <c r="W320" s="186">
        <v>29400000.000000004</v>
      </c>
      <c r="X320" s="184">
        <v>0</v>
      </c>
      <c r="Y320" s="172">
        <v>12545859</v>
      </c>
      <c r="Z320" s="172" t="s">
        <v>1284</v>
      </c>
      <c r="AC320" s="177"/>
      <c r="AD320" s="192" t="s">
        <v>2234</v>
      </c>
      <c r="AE320" s="172" t="s">
        <v>2126</v>
      </c>
      <c r="AF320" s="172" t="s">
        <v>176</v>
      </c>
      <c r="AG320" s="182"/>
      <c r="AH320" s="182"/>
      <c r="AI320" s="182"/>
      <c r="AJ320" s="182"/>
      <c r="AK320" s="182"/>
      <c r="AL320" s="182"/>
      <c r="AM320" s="182"/>
      <c r="AN320" s="182"/>
      <c r="AO320" s="182"/>
      <c r="AP320" s="182"/>
      <c r="AQ320" s="182"/>
      <c r="AR320" s="182"/>
      <c r="AS320" s="182"/>
      <c r="AT320" s="182"/>
      <c r="AU320" s="182"/>
      <c r="AV320" s="182"/>
      <c r="AW320" s="182"/>
      <c r="AX320" s="182"/>
      <c r="AY320" s="182"/>
      <c r="AZ320" s="182"/>
      <c r="BA320" s="182"/>
      <c r="BB320" s="182"/>
      <c r="BC320" s="182"/>
      <c r="BD320" s="182"/>
      <c r="BE320" s="182"/>
      <c r="BF320" s="182"/>
      <c r="BG320" s="182"/>
      <c r="BH320" s="182"/>
      <c r="BI320" s="182"/>
      <c r="BJ320" s="182"/>
      <c r="BK320" s="182"/>
      <c r="BL320" s="182"/>
      <c r="BM320" s="182"/>
      <c r="BN320" s="182"/>
      <c r="BO320" s="182"/>
      <c r="BP320" s="182"/>
      <c r="BQ320" s="182"/>
      <c r="BR320" s="182"/>
      <c r="BS320" s="182"/>
      <c r="BT320" s="182"/>
      <c r="BU320" s="182"/>
      <c r="BV320" s="182"/>
      <c r="BW320" s="182"/>
      <c r="BX320" s="182"/>
      <c r="BY320" s="182"/>
      <c r="BZ320" s="182"/>
      <c r="CA320" s="182"/>
    </row>
    <row r="321" spans="1:79" s="172" customFormat="1" ht="14.25" customHeight="1">
      <c r="A321" s="242">
        <v>891780111</v>
      </c>
      <c r="B321" s="242" t="s">
        <v>55</v>
      </c>
      <c r="C321" s="172" t="s">
        <v>59</v>
      </c>
      <c r="D321" s="242" t="s">
        <v>61</v>
      </c>
      <c r="E321" s="185" t="s">
        <v>2235</v>
      </c>
      <c r="F321" s="171" t="s">
        <v>62</v>
      </c>
      <c r="G321" s="172" t="s">
        <v>62</v>
      </c>
      <c r="H321" s="185" t="s">
        <v>1347</v>
      </c>
      <c r="I321" s="186">
        <v>45997753</v>
      </c>
      <c r="J321" s="172">
        <v>0</v>
      </c>
      <c r="K321" s="174">
        <v>0</v>
      </c>
      <c r="L321" s="174">
        <v>0</v>
      </c>
      <c r="M321" s="175">
        <f t="shared" si="1"/>
        <v>45997753</v>
      </c>
      <c r="N321" s="187">
        <v>36560284</v>
      </c>
      <c r="O321" s="193" t="s">
        <v>2236</v>
      </c>
      <c r="P321" s="185" t="s">
        <v>2237</v>
      </c>
      <c r="Q321" s="190">
        <v>44964</v>
      </c>
      <c r="R321" s="191">
        <v>44964</v>
      </c>
      <c r="S321" s="191">
        <v>45275</v>
      </c>
      <c r="T321" s="177"/>
      <c r="U321" s="179"/>
      <c r="V321" s="173"/>
      <c r="W321" s="186">
        <v>45997753</v>
      </c>
      <c r="X321" s="184">
        <v>0</v>
      </c>
      <c r="Y321" s="172">
        <v>12545859</v>
      </c>
      <c r="Z321" s="172" t="s">
        <v>1284</v>
      </c>
      <c r="AC321" s="177"/>
      <c r="AD321" s="192" t="s">
        <v>2238</v>
      </c>
      <c r="AE321" s="172" t="s">
        <v>2126</v>
      </c>
      <c r="AF321" s="172" t="s">
        <v>176</v>
      </c>
      <c r="AG321" s="182"/>
      <c r="AH321" s="182"/>
      <c r="AI321" s="182"/>
      <c r="AJ321" s="182"/>
      <c r="AK321" s="182"/>
      <c r="AL321" s="182"/>
      <c r="AM321" s="182"/>
      <c r="AN321" s="182"/>
      <c r="AO321" s="182"/>
      <c r="AP321" s="182"/>
      <c r="AQ321" s="182"/>
      <c r="AR321" s="182"/>
      <c r="AS321" s="182"/>
      <c r="AT321" s="182"/>
      <c r="AU321" s="182"/>
      <c r="AV321" s="182"/>
      <c r="AW321" s="182"/>
      <c r="AX321" s="182"/>
      <c r="AY321" s="182"/>
      <c r="AZ321" s="182"/>
      <c r="BA321" s="182"/>
      <c r="BB321" s="182"/>
      <c r="BC321" s="182"/>
      <c r="BD321" s="182"/>
      <c r="BE321" s="182"/>
      <c r="BF321" s="182"/>
      <c r="BG321" s="182"/>
      <c r="BH321" s="182"/>
      <c r="BI321" s="182"/>
      <c r="BJ321" s="182"/>
      <c r="BK321" s="182"/>
      <c r="BL321" s="182"/>
      <c r="BM321" s="182"/>
      <c r="BN321" s="182"/>
      <c r="BO321" s="182"/>
      <c r="BP321" s="182"/>
      <c r="BQ321" s="182"/>
      <c r="BR321" s="182"/>
      <c r="BS321" s="182"/>
      <c r="BT321" s="182"/>
      <c r="BU321" s="182"/>
      <c r="BV321" s="182"/>
      <c r="BW321" s="182"/>
      <c r="BX321" s="182"/>
      <c r="BY321" s="182"/>
      <c r="BZ321" s="182"/>
      <c r="CA321" s="182"/>
    </row>
    <row r="322" spans="1:79" s="172" customFormat="1">
      <c r="A322" s="242">
        <v>891780111</v>
      </c>
      <c r="B322" s="242" t="s">
        <v>55</v>
      </c>
      <c r="C322" s="172" t="s">
        <v>59</v>
      </c>
      <c r="D322" s="242" t="s">
        <v>61</v>
      </c>
      <c r="E322" s="185" t="s">
        <v>2239</v>
      </c>
      <c r="F322" s="171" t="s">
        <v>62</v>
      </c>
      <c r="G322" s="172" t="s">
        <v>62</v>
      </c>
      <c r="H322" s="185" t="s">
        <v>1281</v>
      </c>
      <c r="I322" s="186">
        <v>19048225</v>
      </c>
      <c r="J322" s="172">
        <v>0</v>
      </c>
      <c r="K322" s="174">
        <v>0</v>
      </c>
      <c r="L322" s="174">
        <v>0</v>
      </c>
      <c r="M322" s="175">
        <f t="shared" si="1"/>
        <v>19048225</v>
      </c>
      <c r="N322" s="187">
        <v>73595301</v>
      </c>
      <c r="O322" s="193" t="s">
        <v>2240</v>
      </c>
      <c r="P322" s="189" t="s">
        <v>1283</v>
      </c>
      <c r="Q322" s="190">
        <v>44964</v>
      </c>
      <c r="R322" s="191">
        <v>44964</v>
      </c>
      <c r="S322" s="191">
        <v>45275</v>
      </c>
      <c r="T322" s="177"/>
      <c r="U322" s="179"/>
      <c r="V322" s="173"/>
      <c r="W322" s="186">
        <v>19048225</v>
      </c>
      <c r="X322" s="184">
        <v>0</v>
      </c>
      <c r="Y322" s="172">
        <v>12545859</v>
      </c>
      <c r="Z322" s="172" t="s">
        <v>1284</v>
      </c>
      <c r="AC322" s="177"/>
      <c r="AD322" s="192" t="s">
        <v>2241</v>
      </c>
      <c r="AE322" s="172" t="s">
        <v>2126</v>
      </c>
      <c r="AF322" s="172" t="s">
        <v>176</v>
      </c>
      <c r="AG322" s="182"/>
      <c r="AH322" s="182"/>
      <c r="AI322" s="182"/>
      <c r="AJ322" s="182"/>
      <c r="AK322" s="182"/>
      <c r="AL322" s="182"/>
      <c r="AM322" s="182"/>
      <c r="AN322" s="182"/>
      <c r="AO322" s="182"/>
      <c r="AP322" s="182"/>
      <c r="AQ322" s="182"/>
      <c r="AR322" s="182"/>
      <c r="AS322" s="182"/>
      <c r="AT322" s="182"/>
      <c r="AU322" s="182"/>
      <c r="AV322" s="182"/>
      <c r="AW322" s="182"/>
      <c r="AX322" s="182"/>
      <c r="AY322" s="182"/>
      <c r="AZ322" s="182"/>
      <c r="BA322" s="182"/>
      <c r="BB322" s="182"/>
      <c r="BC322" s="182"/>
      <c r="BD322" s="182"/>
      <c r="BE322" s="182"/>
      <c r="BF322" s="182"/>
      <c r="BG322" s="182"/>
      <c r="BH322" s="182"/>
      <c r="BI322" s="182"/>
      <c r="BJ322" s="182"/>
      <c r="BK322" s="182"/>
      <c r="BL322" s="182"/>
      <c r="BM322" s="182"/>
      <c r="BN322" s="182"/>
      <c r="BO322" s="182"/>
      <c r="BP322" s="182"/>
      <c r="BQ322" s="182"/>
      <c r="BR322" s="182"/>
      <c r="BS322" s="182"/>
      <c r="BT322" s="182"/>
      <c r="BU322" s="182"/>
      <c r="BV322" s="182"/>
      <c r="BW322" s="182"/>
      <c r="BX322" s="182"/>
      <c r="BY322" s="182"/>
      <c r="BZ322" s="182"/>
      <c r="CA322" s="182"/>
    </row>
    <row r="323" spans="1:79" s="172" customFormat="1">
      <c r="A323" s="242">
        <v>891780111</v>
      </c>
      <c r="B323" s="242" t="s">
        <v>55</v>
      </c>
      <c r="C323" s="172" t="s">
        <v>59</v>
      </c>
      <c r="D323" s="242" t="s">
        <v>61</v>
      </c>
      <c r="E323" s="185" t="s">
        <v>2242</v>
      </c>
      <c r="F323" s="171" t="s">
        <v>62</v>
      </c>
      <c r="G323" s="172" t="s">
        <v>62</v>
      </c>
      <c r="H323" s="185" t="s">
        <v>1281</v>
      </c>
      <c r="I323" s="186">
        <v>19048225</v>
      </c>
      <c r="J323" s="172">
        <v>0</v>
      </c>
      <c r="K323" s="174">
        <v>0</v>
      </c>
      <c r="L323" s="174">
        <v>0</v>
      </c>
      <c r="M323" s="175">
        <f t="shared" si="1"/>
        <v>19048225</v>
      </c>
      <c r="N323" s="187">
        <v>1192716638</v>
      </c>
      <c r="O323" s="193" t="s">
        <v>2243</v>
      </c>
      <c r="P323" s="189" t="s">
        <v>1283</v>
      </c>
      <c r="Q323" s="190">
        <v>44964</v>
      </c>
      <c r="R323" s="191">
        <v>44964</v>
      </c>
      <c r="S323" s="191">
        <v>45275</v>
      </c>
      <c r="T323" s="177"/>
      <c r="U323" s="179"/>
      <c r="V323" s="173"/>
      <c r="W323" s="186">
        <v>19048225</v>
      </c>
      <c r="X323" s="184">
        <v>0</v>
      </c>
      <c r="Y323" s="172">
        <v>12545859</v>
      </c>
      <c r="Z323" s="172" t="s">
        <v>1284</v>
      </c>
      <c r="AC323" s="177"/>
      <c r="AD323" s="192" t="s">
        <v>2244</v>
      </c>
      <c r="AE323" s="172" t="s">
        <v>2126</v>
      </c>
      <c r="AF323" s="172" t="s">
        <v>176</v>
      </c>
      <c r="AG323" s="182"/>
      <c r="AH323" s="182"/>
      <c r="AI323" s="182"/>
      <c r="AJ323" s="182"/>
      <c r="AK323" s="182"/>
      <c r="AL323" s="182"/>
      <c r="AM323" s="182"/>
      <c r="AN323" s="182"/>
      <c r="AO323" s="182"/>
      <c r="AP323" s="182"/>
      <c r="AQ323" s="182"/>
      <c r="AR323" s="182"/>
      <c r="AS323" s="182"/>
      <c r="AT323" s="182"/>
      <c r="AU323" s="182"/>
      <c r="AV323" s="182"/>
      <c r="AW323" s="182"/>
      <c r="AX323" s="182"/>
      <c r="AY323" s="182"/>
      <c r="AZ323" s="182"/>
      <c r="BA323" s="182"/>
      <c r="BB323" s="182"/>
      <c r="BC323" s="182"/>
      <c r="BD323" s="182"/>
      <c r="BE323" s="182"/>
      <c r="BF323" s="182"/>
      <c r="BG323" s="182"/>
      <c r="BH323" s="182"/>
      <c r="BI323" s="182"/>
      <c r="BJ323" s="182"/>
      <c r="BK323" s="182"/>
      <c r="BL323" s="182"/>
      <c r="BM323" s="182"/>
      <c r="BN323" s="182"/>
      <c r="BO323" s="182"/>
      <c r="BP323" s="182"/>
      <c r="BQ323" s="182"/>
      <c r="BR323" s="182"/>
      <c r="BS323" s="182"/>
      <c r="BT323" s="182"/>
      <c r="BU323" s="182"/>
      <c r="BV323" s="182"/>
      <c r="BW323" s="182"/>
      <c r="BX323" s="182"/>
      <c r="BY323" s="182"/>
      <c r="BZ323" s="182"/>
      <c r="CA323" s="182"/>
    </row>
    <row r="324" spans="1:79" s="172" customFormat="1">
      <c r="A324" s="242">
        <v>891780111</v>
      </c>
      <c r="B324" s="242" t="s">
        <v>55</v>
      </c>
      <c r="C324" s="172" t="s">
        <v>59</v>
      </c>
      <c r="D324" s="242" t="s">
        <v>61</v>
      </c>
      <c r="E324" s="185" t="s">
        <v>2245</v>
      </c>
      <c r="F324" s="171" t="s">
        <v>62</v>
      </c>
      <c r="G324" s="172" t="s">
        <v>62</v>
      </c>
      <c r="H324" s="185" t="s">
        <v>1281</v>
      </c>
      <c r="I324" s="186">
        <v>17482875</v>
      </c>
      <c r="J324" s="172">
        <v>0</v>
      </c>
      <c r="K324" s="174">
        <v>0</v>
      </c>
      <c r="L324" s="174">
        <v>0</v>
      </c>
      <c r="M324" s="175">
        <f t="shared" si="1"/>
        <v>17482875</v>
      </c>
      <c r="N324" s="187">
        <v>40848916</v>
      </c>
      <c r="O324" s="193" t="s">
        <v>2246</v>
      </c>
      <c r="P324" s="189" t="s">
        <v>2247</v>
      </c>
      <c r="Q324" s="190">
        <v>44964</v>
      </c>
      <c r="R324" s="191">
        <v>44964</v>
      </c>
      <c r="S324" s="191">
        <v>45275</v>
      </c>
      <c r="T324" s="177"/>
      <c r="U324" s="179"/>
      <c r="V324" s="173"/>
      <c r="W324" s="186">
        <v>17482875</v>
      </c>
      <c r="X324" s="184">
        <v>0</v>
      </c>
      <c r="Y324" s="172">
        <v>12545859</v>
      </c>
      <c r="Z324" s="172" t="s">
        <v>1284</v>
      </c>
      <c r="AC324" s="177"/>
      <c r="AD324" s="192" t="s">
        <v>2248</v>
      </c>
      <c r="AE324" s="172" t="s">
        <v>2126</v>
      </c>
      <c r="AF324" s="172" t="s">
        <v>176</v>
      </c>
      <c r="AG324" s="182"/>
      <c r="AH324" s="182"/>
      <c r="AI324" s="182"/>
      <c r="AJ324" s="182"/>
      <c r="AK324" s="182"/>
      <c r="AL324" s="182"/>
      <c r="AM324" s="182"/>
      <c r="AN324" s="182"/>
      <c r="AO324" s="182"/>
      <c r="AP324" s="182"/>
      <c r="AQ324" s="182"/>
      <c r="AR324" s="182"/>
      <c r="AS324" s="182"/>
      <c r="AT324" s="182"/>
      <c r="AU324" s="182"/>
      <c r="AV324" s="182"/>
      <c r="AW324" s="182"/>
      <c r="AX324" s="182"/>
      <c r="AY324" s="182"/>
      <c r="AZ324" s="182"/>
      <c r="BA324" s="182"/>
      <c r="BB324" s="182"/>
      <c r="BC324" s="182"/>
      <c r="BD324" s="182"/>
      <c r="BE324" s="182"/>
      <c r="BF324" s="182"/>
      <c r="BG324" s="182"/>
      <c r="BH324" s="182"/>
      <c r="BI324" s="182"/>
      <c r="BJ324" s="182"/>
      <c r="BK324" s="182"/>
      <c r="BL324" s="182"/>
      <c r="BM324" s="182"/>
      <c r="BN324" s="182"/>
      <c r="BO324" s="182"/>
      <c r="BP324" s="182"/>
      <c r="BQ324" s="182"/>
      <c r="BR324" s="182"/>
      <c r="BS324" s="182"/>
      <c r="BT324" s="182"/>
      <c r="BU324" s="182"/>
      <c r="BV324" s="182"/>
      <c r="BW324" s="182"/>
      <c r="BX324" s="182"/>
      <c r="BY324" s="182"/>
      <c r="BZ324" s="182"/>
      <c r="CA324" s="182"/>
    </row>
    <row r="325" spans="1:79" s="172" customFormat="1">
      <c r="A325" s="242">
        <v>891780111</v>
      </c>
      <c r="B325" s="242" t="s">
        <v>55</v>
      </c>
      <c r="C325" s="172" t="s">
        <v>59</v>
      </c>
      <c r="D325" s="242" t="s">
        <v>61</v>
      </c>
      <c r="E325" s="185" t="s">
        <v>2249</v>
      </c>
      <c r="F325" s="171" t="s">
        <v>62</v>
      </c>
      <c r="G325" s="172" t="s">
        <v>62</v>
      </c>
      <c r="H325" s="185" t="s">
        <v>1281</v>
      </c>
      <c r="I325" s="186">
        <v>17143399</v>
      </c>
      <c r="J325" s="172">
        <v>0</v>
      </c>
      <c r="K325" s="174">
        <v>0</v>
      </c>
      <c r="L325" s="174">
        <v>0</v>
      </c>
      <c r="M325" s="175">
        <f t="shared" si="1"/>
        <v>17143399</v>
      </c>
      <c r="N325" s="187">
        <v>1118806257</v>
      </c>
      <c r="O325" s="193" t="s">
        <v>2250</v>
      </c>
      <c r="P325" s="189" t="s">
        <v>1443</v>
      </c>
      <c r="Q325" s="190">
        <v>44964</v>
      </c>
      <c r="R325" s="191">
        <v>44964</v>
      </c>
      <c r="S325" s="191">
        <v>45275</v>
      </c>
      <c r="T325" s="177"/>
      <c r="U325" s="179"/>
      <c r="V325" s="173"/>
      <c r="W325" s="186">
        <v>17143399</v>
      </c>
      <c r="X325" s="184">
        <v>0</v>
      </c>
      <c r="Y325" s="172">
        <v>12545859</v>
      </c>
      <c r="Z325" s="172" t="s">
        <v>1284</v>
      </c>
      <c r="AC325" s="177"/>
      <c r="AD325" s="192" t="s">
        <v>2251</v>
      </c>
      <c r="AE325" s="172" t="s">
        <v>2126</v>
      </c>
      <c r="AF325" s="172" t="s">
        <v>176</v>
      </c>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c r="BD325" s="182"/>
      <c r="BE325" s="182"/>
      <c r="BF325" s="182"/>
      <c r="BG325" s="182"/>
      <c r="BH325" s="182"/>
      <c r="BI325" s="182"/>
      <c r="BJ325" s="182"/>
      <c r="BK325" s="182"/>
      <c r="BL325" s="182"/>
      <c r="BM325" s="182"/>
      <c r="BN325" s="182"/>
      <c r="BO325" s="182"/>
      <c r="BP325" s="182"/>
      <c r="BQ325" s="182"/>
      <c r="BR325" s="182"/>
      <c r="BS325" s="182"/>
      <c r="BT325" s="182"/>
      <c r="BU325" s="182"/>
      <c r="BV325" s="182"/>
      <c r="BW325" s="182"/>
      <c r="BX325" s="182"/>
      <c r="BY325" s="182"/>
      <c r="BZ325" s="182"/>
      <c r="CA325" s="182"/>
    </row>
    <row r="326" spans="1:79" s="172" customFormat="1">
      <c r="A326" s="242">
        <v>891780111</v>
      </c>
      <c r="B326" s="242" t="s">
        <v>55</v>
      </c>
      <c r="C326" s="172" t="s">
        <v>59</v>
      </c>
      <c r="D326" s="242" t="s">
        <v>61</v>
      </c>
      <c r="E326" s="185" t="s">
        <v>2252</v>
      </c>
      <c r="F326" s="171" t="s">
        <v>62</v>
      </c>
      <c r="G326" s="172" t="s">
        <v>62</v>
      </c>
      <c r="H326" s="185" t="s">
        <v>1281</v>
      </c>
      <c r="I326" s="186">
        <v>19425427</v>
      </c>
      <c r="J326" s="172">
        <v>0</v>
      </c>
      <c r="K326" s="174">
        <v>0</v>
      </c>
      <c r="L326" s="174">
        <v>0</v>
      </c>
      <c r="M326" s="175">
        <f t="shared" ref="M326:M389" si="2">I326+K326-L326</f>
        <v>19425427</v>
      </c>
      <c r="N326" s="187">
        <v>84091578</v>
      </c>
      <c r="O326" s="193" t="s">
        <v>2253</v>
      </c>
      <c r="P326" s="189" t="s">
        <v>1301</v>
      </c>
      <c r="Q326" s="190">
        <v>44964</v>
      </c>
      <c r="R326" s="191">
        <v>44964</v>
      </c>
      <c r="S326" s="191">
        <v>45275</v>
      </c>
      <c r="T326" s="177"/>
      <c r="U326" s="179"/>
      <c r="V326" s="173"/>
      <c r="W326" s="186">
        <v>19425427</v>
      </c>
      <c r="X326" s="184">
        <v>0</v>
      </c>
      <c r="Y326" s="172">
        <v>12545859</v>
      </c>
      <c r="Z326" s="172" t="s">
        <v>1284</v>
      </c>
      <c r="AC326" s="177"/>
      <c r="AD326" s="192" t="s">
        <v>2254</v>
      </c>
      <c r="AE326" s="172" t="s">
        <v>2126</v>
      </c>
      <c r="AF326" s="172" t="s">
        <v>176</v>
      </c>
      <c r="AG326" s="182"/>
      <c r="AH326" s="182"/>
      <c r="AI326" s="182"/>
      <c r="AJ326" s="182"/>
      <c r="AK326" s="182"/>
      <c r="AL326" s="182"/>
      <c r="AM326" s="182"/>
      <c r="AN326" s="182"/>
      <c r="AO326" s="182"/>
      <c r="AP326" s="182"/>
      <c r="AQ326" s="182"/>
      <c r="AR326" s="182"/>
      <c r="AS326" s="182"/>
      <c r="AT326" s="182"/>
      <c r="AU326" s="182"/>
      <c r="AV326" s="182"/>
      <c r="AW326" s="182"/>
      <c r="AX326" s="182"/>
      <c r="AY326" s="182"/>
      <c r="AZ326" s="182"/>
      <c r="BA326" s="182"/>
      <c r="BB326" s="182"/>
      <c r="BC326" s="182"/>
      <c r="BD326" s="182"/>
      <c r="BE326" s="182"/>
      <c r="BF326" s="182"/>
      <c r="BG326" s="182"/>
      <c r="BH326" s="182"/>
      <c r="BI326" s="182"/>
      <c r="BJ326" s="182"/>
      <c r="BK326" s="182"/>
      <c r="BL326" s="182"/>
      <c r="BM326" s="182"/>
      <c r="BN326" s="182"/>
      <c r="BO326" s="182"/>
      <c r="BP326" s="182"/>
      <c r="BQ326" s="182"/>
      <c r="BR326" s="182"/>
      <c r="BS326" s="182"/>
      <c r="BT326" s="182"/>
      <c r="BU326" s="182"/>
      <c r="BV326" s="182"/>
      <c r="BW326" s="182"/>
      <c r="BX326" s="182"/>
      <c r="BY326" s="182"/>
      <c r="BZ326" s="182"/>
      <c r="CA326" s="182"/>
    </row>
    <row r="327" spans="1:79" s="172" customFormat="1">
      <c r="A327" s="242">
        <v>891780111</v>
      </c>
      <c r="B327" s="242" t="s">
        <v>55</v>
      </c>
      <c r="C327" s="172" t="s">
        <v>59</v>
      </c>
      <c r="D327" s="242" t="s">
        <v>61</v>
      </c>
      <c r="E327" s="185" t="s">
        <v>2255</v>
      </c>
      <c r="F327" s="171" t="s">
        <v>62</v>
      </c>
      <c r="G327" s="172" t="s">
        <v>62</v>
      </c>
      <c r="H327" s="185" t="s">
        <v>1281</v>
      </c>
      <c r="I327" s="186">
        <v>19425427</v>
      </c>
      <c r="J327" s="172">
        <v>0</v>
      </c>
      <c r="K327" s="174">
        <v>0</v>
      </c>
      <c r="L327" s="174">
        <v>0</v>
      </c>
      <c r="M327" s="175">
        <f t="shared" si="2"/>
        <v>19425427</v>
      </c>
      <c r="N327" s="187">
        <v>1005412335</v>
      </c>
      <c r="O327" s="193" t="s">
        <v>2256</v>
      </c>
      <c r="P327" s="189" t="s">
        <v>1301</v>
      </c>
      <c r="Q327" s="190">
        <v>44964</v>
      </c>
      <c r="R327" s="191">
        <v>44964</v>
      </c>
      <c r="S327" s="191">
        <v>45275</v>
      </c>
      <c r="T327" s="177"/>
      <c r="U327" s="179"/>
      <c r="V327" s="173"/>
      <c r="W327" s="186">
        <v>19425427</v>
      </c>
      <c r="X327" s="184">
        <v>0</v>
      </c>
      <c r="Y327" s="172">
        <v>12545859</v>
      </c>
      <c r="Z327" s="172" t="s">
        <v>1284</v>
      </c>
      <c r="AC327" s="177"/>
      <c r="AD327" s="192" t="s">
        <v>2257</v>
      </c>
      <c r="AE327" s="172" t="s">
        <v>2126</v>
      </c>
      <c r="AF327" s="172" t="s">
        <v>176</v>
      </c>
      <c r="AG327" s="182"/>
      <c r="AH327" s="182"/>
      <c r="AI327" s="182"/>
      <c r="AJ327" s="182"/>
      <c r="AK327" s="182"/>
      <c r="AL327" s="182"/>
      <c r="AM327" s="182"/>
      <c r="AN327" s="182"/>
      <c r="AO327" s="182"/>
      <c r="AP327" s="182"/>
      <c r="AQ327" s="182"/>
      <c r="AR327" s="182"/>
      <c r="AS327" s="182"/>
      <c r="AT327" s="182"/>
      <c r="AU327" s="182"/>
      <c r="AV327" s="182"/>
      <c r="AW327" s="182"/>
      <c r="AX327" s="182"/>
      <c r="AY327" s="182"/>
      <c r="AZ327" s="182"/>
      <c r="BA327" s="182"/>
      <c r="BB327" s="182"/>
      <c r="BC327" s="182"/>
      <c r="BD327" s="182"/>
      <c r="BE327" s="182"/>
      <c r="BF327" s="182"/>
      <c r="BG327" s="182"/>
      <c r="BH327" s="182"/>
      <c r="BI327" s="182"/>
      <c r="BJ327" s="182"/>
      <c r="BK327" s="182"/>
      <c r="BL327" s="182"/>
      <c r="BM327" s="182"/>
      <c r="BN327" s="182"/>
      <c r="BO327" s="182"/>
      <c r="BP327" s="182"/>
      <c r="BQ327" s="182"/>
      <c r="BR327" s="182"/>
      <c r="BS327" s="182"/>
      <c r="BT327" s="182"/>
      <c r="BU327" s="182"/>
      <c r="BV327" s="182"/>
      <c r="BW327" s="182"/>
      <c r="BX327" s="182"/>
      <c r="BY327" s="182"/>
      <c r="BZ327" s="182"/>
      <c r="CA327" s="182"/>
    </row>
    <row r="328" spans="1:79" s="172" customFormat="1">
      <c r="A328" s="242">
        <v>891780111</v>
      </c>
      <c r="B328" s="242" t="s">
        <v>55</v>
      </c>
      <c r="C328" s="172" t="s">
        <v>59</v>
      </c>
      <c r="D328" s="242" t="s">
        <v>61</v>
      </c>
      <c r="E328" s="185" t="s">
        <v>2258</v>
      </c>
      <c r="F328" s="171" t="s">
        <v>62</v>
      </c>
      <c r="G328" s="172" t="s">
        <v>62</v>
      </c>
      <c r="H328" s="185" t="s">
        <v>1281</v>
      </c>
      <c r="I328" s="186">
        <v>19425415</v>
      </c>
      <c r="J328" s="172">
        <v>0</v>
      </c>
      <c r="K328" s="174">
        <v>0</v>
      </c>
      <c r="L328" s="174">
        <v>0</v>
      </c>
      <c r="M328" s="175">
        <f t="shared" si="2"/>
        <v>19425415</v>
      </c>
      <c r="N328" s="187">
        <v>84029005</v>
      </c>
      <c r="O328" s="193" t="s">
        <v>2259</v>
      </c>
      <c r="P328" s="189" t="s">
        <v>1301</v>
      </c>
      <c r="Q328" s="190">
        <v>44964</v>
      </c>
      <c r="R328" s="191">
        <v>44964</v>
      </c>
      <c r="S328" s="191">
        <v>45275</v>
      </c>
      <c r="T328" s="177"/>
      <c r="U328" s="179"/>
      <c r="V328" s="173"/>
      <c r="W328" s="186">
        <v>19425415</v>
      </c>
      <c r="X328" s="184">
        <v>0</v>
      </c>
      <c r="Y328" s="172">
        <v>12545859</v>
      </c>
      <c r="Z328" s="172" t="s">
        <v>1284</v>
      </c>
      <c r="AC328" s="177"/>
      <c r="AD328" s="192" t="s">
        <v>2260</v>
      </c>
      <c r="AE328" s="172" t="s">
        <v>2126</v>
      </c>
      <c r="AF328" s="172" t="s">
        <v>176</v>
      </c>
      <c r="AG328" s="182"/>
      <c r="AH328" s="182"/>
      <c r="AI328" s="182"/>
      <c r="AJ328" s="182"/>
      <c r="AK328" s="182"/>
      <c r="AL328" s="182"/>
      <c r="AM328" s="182"/>
      <c r="AN328" s="182"/>
      <c r="AO328" s="182"/>
      <c r="AP328" s="182"/>
      <c r="AQ328" s="182"/>
      <c r="AR328" s="182"/>
      <c r="AS328" s="182"/>
      <c r="AT328" s="182"/>
      <c r="AU328" s="182"/>
      <c r="AV328" s="182"/>
      <c r="AW328" s="182"/>
      <c r="AX328" s="182"/>
      <c r="AY328" s="182"/>
      <c r="AZ328" s="182"/>
      <c r="BA328" s="182"/>
      <c r="BB328" s="182"/>
      <c r="BC328" s="182"/>
      <c r="BD328" s="182"/>
      <c r="BE328" s="182"/>
      <c r="BF328" s="182"/>
      <c r="BG328" s="182"/>
      <c r="BH328" s="182"/>
      <c r="BI328" s="182"/>
      <c r="BJ328" s="182"/>
      <c r="BK328" s="182"/>
      <c r="BL328" s="182"/>
      <c r="BM328" s="182"/>
      <c r="BN328" s="182"/>
      <c r="BO328" s="182"/>
      <c r="BP328" s="182"/>
      <c r="BQ328" s="182"/>
      <c r="BR328" s="182"/>
      <c r="BS328" s="182"/>
      <c r="BT328" s="182"/>
      <c r="BU328" s="182"/>
      <c r="BV328" s="182"/>
      <c r="BW328" s="182"/>
      <c r="BX328" s="182"/>
      <c r="BY328" s="182"/>
      <c r="BZ328" s="182"/>
      <c r="CA328" s="182"/>
    </row>
    <row r="329" spans="1:79" s="172" customFormat="1">
      <c r="A329" s="242">
        <v>891780111</v>
      </c>
      <c r="B329" s="242" t="s">
        <v>55</v>
      </c>
      <c r="C329" s="172" t="s">
        <v>59</v>
      </c>
      <c r="D329" s="242" t="s">
        <v>61</v>
      </c>
      <c r="E329" s="185" t="s">
        <v>2261</v>
      </c>
      <c r="F329" s="171" t="s">
        <v>62</v>
      </c>
      <c r="G329" s="172" t="s">
        <v>62</v>
      </c>
      <c r="H329" s="185" t="s">
        <v>1281</v>
      </c>
      <c r="I329" s="186">
        <v>19048225</v>
      </c>
      <c r="J329" s="172">
        <v>0</v>
      </c>
      <c r="K329" s="174">
        <v>0</v>
      </c>
      <c r="L329" s="174">
        <v>0</v>
      </c>
      <c r="M329" s="175">
        <f t="shared" si="2"/>
        <v>19048225</v>
      </c>
      <c r="N329" s="187">
        <v>45544309</v>
      </c>
      <c r="O329" s="193" t="s">
        <v>2262</v>
      </c>
      <c r="P329" s="189" t="s">
        <v>1283</v>
      </c>
      <c r="Q329" s="190">
        <v>44964</v>
      </c>
      <c r="R329" s="191">
        <v>44964</v>
      </c>
      <c r="S329" s="191">
        <v>45275</v>
      </c>
      <c r="T329" s="177"/>
      <c r="U329" s="179"/>
      <c r="V329" s="173"/>
      <c r="W329" s="186">
        <v>19048225</v>
      </c>
      <c r="X329" s="184">
        <v>0</v>
      </c>
      <c r="Y329" s="172">
        <v>12545859</v>
      </c>
      <c r="Z329" s="172" t="s">
        <v>1284</v>
      </c>
      <c r="AC329" s="177"/>
      <c r="AD329" s="192" t="s">
        <v>2263</v>
      </c>
      <c r="AE329" s="172" t="s">
        <v>2126</v>
      </c>
      <c r="AF329" s="172" t="s">
        <v>176</v>
      </c>
      <c r="AG329" s="182"/>
      <c r="AH329" s="182"/>
      <c r="AI329" s="182"/>
      <c r="AJ329" s="182"/>
      <c r="AK329" s="182"/>
      <c r="AL329" s="182"/>
      <c r="AM329" s="182"/>
      <c r="AN329" s="182"/>
      <c r="AO329" s="182"/>
      <c r="AP329" s="182"/>
      <c r="AQ329" s="182"/>
      <c r="AR329" s="182"/>
      <c r="AS329" s="182"/>
      <c r="AT329" s="182"/>
      <c r="AU329" s="182"/>
      <c r="AV329" s="182"/>
      <c r="AW329" s="182"/>
      <c r="AX329" s="182"/>
      <c r="AY329" s="182"/>
      <c r="AZ329" s="182"/>
      <c r="BA329" s="182"/>
      <c r="BB329" s="182"/>
      <c r="BC329" s="182"/>
      <c r="BD329" s="182"/>
      <c r="BE329" s="182"/>
      <c r="BF329" s="182"/>
      <c r="BG329" s="182"/>
      <c r="BH329" s="182"/>
      <c r="BI329" s="182"/>
      <c r="BJ329" s="182"/>
      <c r="BK329" s="182"/>
      <c r="BL329" s="182"/>
      <c r="BM329" s="182"/>
      <c r="BN329" s="182"/>
      <c r="BO329" s="182"/>
      <c r="BP329" s="182"/>
      <c r="BQ329" s="182"/>
      <c r="BR329" s="182"/>
      <c r="BS329" s="182"/>
      <c r="BT329" s="182"/>
      <c r="BU329" s="182"/>
      <c r="BV329" s="182"/>
      <c r="BW329" s="182"/>
      <c r="BX329" s="182"/>
      <c r="BY329" s="182"/>
      <c r="BZ329" s="182"/>
      <c r="CA329" s="182"/>
    </row>
    <row r="330" spans="1:79" s="172" customFormat="1">
      <c r="A330" s="242">
        <v>891780111</v>
      </c>
      <c r="B330" s="242" t="s">
        <v>55</v>
      </c>
      <c r="C330" s="172" t="s">
        <v>59</v>
      </c>
      <c r="D330" s="242" t="s">
        <v>61</v>
      </c>
      <c r="E330" s="185" t="s">
        <v>2264</v>
      </c>
      <c r="F330" s="171" t="s">
        <v>62</v>
      </c>
      <c r="G330" s="172" t="s">
        <v>62</v>
      </c>
      <c r="H330" s="185" t="s">
        <v>1347</v>
      </c>
      <c r="I330" s="186">
        <v>21029244</v>
      </c>
      <c r="J330" s="172">
        <v>0</v>
      </c>
      <c r="K330" s="174">
        <v>0</v>
      </c>
      <c r="L330" s="174">
        <v>0</v>
      </c>
      <c r="M330" s="175">
        <f t="shared" si="2"/>
        <v>21029244</v>
      </c>
      <c r="N330" s="187">
        <v>30688551</v>
      </c>
      <c r="O330" s="193" t="s">
        <v>2265</v>
      </c>
      <c r="P330" s="189" t="s">
        <v>1301</v>
      </c>
      <c r="Q330" s="190">
        <v>44964</v>
      </c>
      <c r="R330" s="191">
        <v>44964</v>
      </c>
      <c r="S330" s="191">
        <v>45275</v>
      </c>
      <c r="T330" s="177"/>
      <c r="U330" s="179"/>
      <c r="V330" s="173"/>
      <c r="W330" s="186">
        <v>21029244</v>
      </c>
      <c r="X330" s="184">
        <v>0</v>
      </c>
      <c r="Y330" s="172">
        <v>12545859</v>
      </c>
      <c r="Z330" s="172" t="s">
        <v>1284</v>
      </c>
      <c r="AC330" s="177"/>
      <c r="AD330" s="192" t="s">
        <v>2266</v>
      </c>
      <c r="AE330" s="172" t="s">
        <v>2126</v>
      </c>
      <c r="AF330" s="172" t="s">
        <v>176</v>
      </c>
      <c r="AG330" s="182"/>
      <c r="AH330" s="182"/>
      <c r="AI330" s="182"/>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c r="BR330" s="182"/>
      <c r="BS330" s="182"/>
      <c r="BT330" s="182"/>
      <c r="BU330" s="182"/>
      <c r="BV330" s="182"/>
      <c r="BW330" s="182"/>
      <c r="BX330" s="182"/>
      <c r="BY330" s="182"/>
      <c r="BZ330" s="182"/>
      <c r="CA330" s="182"/>
    </row>
    <row r="331" spans="1:79" s="172" customFormat="1">
      <c r="A331" s="242">
        <v>891780111</v>
      </c>
      <c r="B331" s="242" t="s">
        <v>55</v>
      </c>
      <c r="C331" s="172" t="s">
        <v>59</v>
      </c>
      <c r="D331" s="242" t="s">
        <v>61</v>
      </c>
      <c r="E331" s="188" t="s">
        <v>2267</v>
      </c>
      <c r="F331" s="171" t="s">
        <v>62</v>
      </c>
      <c r="G331" s="172" t="s">
        <v>62</v>
      </c>
      <c r="H331" s="185" t="s">
        <v>1281</v>
      </c>
      <c r="I331" s="186">
        <v>19048225</v>
      </c>
      <c r="J331" s="172">
        <v>0</v>
      </c>
      <c r="K331" s="174">
        <v>0</v>
      </c>
      <c r="L331" s="174">
        <v>0</v>
      </c>
      <c r="M331" s="175">
        <f t="shared" si="2"/>
        <v>19048225</v>
      </c>
      <c r="N331" s="187">
        <v>5185146</v>
      </c>
      <c r="O331" s="193" t="s">
        <v>2268</v>
      </c>
      <c r="P331" s="189" t="s">
        <v>1283</v>
      </c>
      <c r="Q331" s="190">
        <v>44964</v>
      </c>
      <c r="R331" s="191">
        <v>44964</v>
      </c>
      <c r="S331" s="191">
        <v>45275</v>
      </c>
      <c r="T331" s="177"/>
      <c r="U331" s="179"/>
      <c r="V331" s="173"/>
      <c r="W331" s="186">
        <v>19048225</v>
      </c>
      <c r="X331" s="184">
        <v>0</v>
      </c>
      <c r="Y331" s="172">
        <v>12545859</v>
      </c>
      <c r="Z331" s="172" t="s">
        <v>1284</v>
      </c>
      <c r="AC331" s="177"/>
      <c r="AD331" s="192" t="s">
        <v>2269</v>
      </c>
      <c r="AE331" s="172" t="s">
        <v>2126</v>
      </c>
      <c r="AF331" s="172" t="s">
        <v>176</v>
      </c>
      <c r="AG331" s="182"/>
      <c r="AH331" s="182"/>
      <c r="AI331" s="182"/>
      <c r="AJ331" s="182"/>
      <c r="AK331" s="182"/>
      <c r="AL331" s="182"/>
      <c r="AM331" s="182"/>
      <c r="AN331" s="182"/>
      <c r="AO331" s="182"/>
      <c r="AP331" s="182"/>
      <c r="AQ331" s="182"/>
      <c r="AR331" s="182"/>
      <c r="AS331" s="182"/>
      <c r="AT331" s="182"/>
      <c r="AU331" s="182"/>
      <c r="AV331" s="182"/>
      <c r="AW331" s="182"/>
      <c r="AX331" s="182"/>
      <c r="AY331" s="182"/>
      <c r="AZ331" s="182"/>
      <c r="BA331" s="182"/>
      <c r="BB331" s="182"/>
      <c r="BC331" s="182"/>
      <c r="BD331" s="182"/>
      <c r="BE331" s="182"/>
      <c r="BF331" s="182"/>
      <c r="BG331" s="182"/>
      <c r="BH331" s="182"/>
      <c r="BI331" s="182"/>
      <c r="BJ331" s="182"/>
      <c r="BK331" s="182"/>
      <c r="BL331" s="182"/>
      <c r="BM331" s="182"/>
      <c r="BN331" s="182"/>
      <c r="BO331" s="182"/>
      <c r="BP331" s="182"/>
      <c r="BQ331" s="182"/>
      <c r="BR331" s="182"/>
      <c r="BS331" s="182"/>
      <c r="BT331" s="182"/>
      <c r="BU331" s="182"/>
      <c r="BV331" s="182"/>
      <c r="BW331" s="182"/>
      <c r="BX331" s="182"/>
      <c r="BY331" s="182"/>
      <c r="BZ331" s="182"/>
      <c r="CA331" s="182"/>
    </row>
    <row r="332" spans="1:79" s="172" customFormat="1">
      <c r="A332" s="242">
        <v>891780111</v>
      </c>
      <c r="B332" s="242" t="s">
        <v>55</v>
      </c>
      <c r="C332" s="172" t="s">
        <v>59</v>
      </c>
      <c r="D332" s="242" t="s">
        <v>61</v>
      </c>
      <c r="E332" s="185" t="s">
        <v>2270</v>
      </c>
      <c r="F332" s="171" t="s">
        <v>62</v>
      </c>
      <c r="G332" s="172" t="s">
        <v>62</v>
      </c>
      <c r="H332" s="185" t="s">
        <v>1347</v>
      </c>
      <c r="I332" s="186">
        <v>68469639</v>
      </c>
      <c r="J332" s="172">
        <v>0</v>
      </c>
      <c r="K332" s="174">
        <v>0</v>
      </c>
      <c r="L332" s="174">
        <v>0</v>
      </c>
      <c r="M332" s="175">
        <f t="shared" si="2"/>
        <v>68469639</v>
      </c>
      <c r="N332" s="187">
        <v>57456729</v>
      </c>
      <c r="O332" s="193" t="s">
        <v>2271</v>
      </c>
      <c r="P332" s="185" t="s">
        <v>2272</v>
      </c>
      <c r="Q332" s="190">
        <v>44964</v>
      </c>
      <c r="R332" s="191">
        <v>44964</v>
      </c>
      <c r="S332" s="191">
        <v>45275</v>
      </c>
      <c r="T332" s="177"/>
      <c r="U332" s="179"/>
      <c r="V332" s="173"/>
      <c r="W332" s="186">
        <v>68469639</v>
      </c>
      <c r="X332" s="184">
        <v>0</v>
      </c>
      <c r="Y332" s="172">
        <v>12545859</v>
      </c>
      <c r="Z332" s="172" t="s">
        <v>1284</v>
      </c>
      <c r="AC332" s="177"/>
      <c r="AD332" s="192" t="s">
        <v>2273</v>
      </c>
      <c r="AE332" s="172" t="s">
        <v>2126</v>
      </c>
      <c r="AF332" s="172" t="s">
        <v>176</v>
      </c>
      <c r="AG332" s="182"/>
      <c r="AH332" s="182"/>
      <c r="AI332" s="182"/>
      <c r="AJ332" s="182"/>
      <c r="AK332" s="182"/>
      <c r="AL332" s="182"/>
      <c r="AM332" s="182"/>
      <c r="AN332" s="182"/>
      <c r="AO332" s="182"/>
      <c r="AP332" s="182"/>
      <c r="AQ332" s="182"/>
      <c r="AR332" s="182"/>
      <c r="AS332" s="182"/>
      <c r="AT332" s="182"/>
      <c r="AU332" s="182"/>
      <c r="AV332" s="182"/>
      <c r="AW332" s="182"/>
      <c r="AX332" s="182"/>
      <c r="AY332" s="182"/>
      <c r="AZ332" s="182"/>
      <c r="BA332" s="182"/>
      <c r="BB332" s="182"/>
      <c r="BC332" s="182"/>
      <c r="BD332" s="182"/>
      <c r="BE332" s="182"/>
      <c r="BF332" s="182"/>
      <c r="BG332" s="182"/>
      <c r="BH332" s="182"/>
      <c r="BI332" s="182"/>
      <c r="BJ332" s="182"/>
      <c r="BK332" s="182"/>
      <c r="BL332" s="182"/>
      <c r="BM332" s="182"/>
      <c r="BN332" s="182"/>
      <c r="BO332" s="182"/>
      <c r="BP332" s="182"/>
      <c r="BQ332" s="182"/>
      <c r="BR332" s="182"/>
      <c r="BS332" s="182"/>
      <c r="BT332" s="182"/>
      <c r="BU332" s="182"/>
      <c r="BV332" s="182"/>
      <c r="BW332" s="182"/>
      <c r="BX332" s="182"/>
      <c r="BY332" s="182"/>
      <c r="BZ332" s="182"/>
      <c r="CA332" s="182"/>
    </row>
    <row r="333" spans="1:79" s="172" customFormat="1">
      <c r="A333" s="242">
        <v>891780111</v>
      </c>
      <c r="B333" s="242" t="s">
        <v>55</v>
      </c>
      <c r="C333" s="172" t="s">
        <v>59</v>
      </c>
      <c r="D333" s="242" t="s">
        <v>61</v>
      </c>
      <c r="E333" s="185" t="s">
        <v>2274</v>
      </c>
      <c r="F333" s="171" t="s">
        <v>62</v>
      </c>
      <c r="G333" s="172" t="s">
        <v>62</v>
      </c>
      <c r="H333" s="185" t="s">
        <v>1281</v>
      </c>
      <c r="I333" s="186">
        <v>19425415</v>
      </c>
      <c r="J333" s="172">
        <v>0</v>
      </c>
      <c r="K333" s="174">
        <v>0</v>
      </c>
      <c r="L333" s="174">
        <v>0</v>
      </c>
      <c r="M333" s="175">
        <f t="shared" si="2"/>
        <v>19425415</v>
      </c>
      <c r="N333" s="187">
        <v>8853927</v>
      </c>
      <c r="O333" s="193" t="s">
        <v>2275</v>
      </c>
      <c r="P333" s="189" t="s">
        <v>1301</v>
      </c>
      <c r="Q333" s="190">
        <v>44964</v>
      </c>
      <c r="R333" s="191">
        <v>44964</v>
      </c>
      <c r="S333" s="191">
        <v>45275</v>
      </c>
      <c r="T333" s="177"/>
      <c r="U333" s="179"/>
      <c r="V333" s="173"/>
      <c r="W333" s="186">
        <v>19425415</v>
      </c>
      <c r="X333" s="184">
        <v>0</v>
      </c>
      <c r="Y333" s="172">
        <v>12545859</v>
      </c>
      <c r="Z333" s="172" t="s">
        <v>1284</v>
      </c>
      <c r="AC333" s="177"/>
      <c r="AD333" s="192" t="s">
        <v>2276</v>
      </c>
      <c r="AE333" s="172" t="s">
        <v>2126</v>
      </c>
      <c r="AF333" s="172" t="s">
        <v>176</v>
      </c>
      <c r="AG333" s="182"/>
      <c r="AH333" s="182"/>
      <c r="AI333" s="182"/>
      <c r="AJ333" s="182"/>
      <c r="AK333" s="182"/>
      <c r="AL333" s="182"/>
      <c r="AM333" s="182"/>
      <c r="AN333" s="182"/>
      <c r="AO333" s="182"/>
      <c r="AP333" s="182"/>
      <c r="AQ333" s="182"/>
      <c r="AR333" s="182"/>
      <c r="AS333" s="182"/>
      <c r="AT333" s="182"/>
      <c r="AU333" s="182"/>
      <c r="AV333" s="182"/>
      <c r="AW333" s="182"/>
      <c r="AX333" s="182"/>
      <c r="AY333" s="182"/>
      <c r="AZ333" s="182"/>
      <c r="BA333" s="182"/>
      <c r="BB333" s="182"/>
      <c r="BC333" s="182"/>
      <c r="BD333" s="182"/>
      <c r="BE333" s="182"/>
      <c r="BF333" s="182"/>
      <c r="BG333" s="182"/>
      <c r="BH333" s="182"/>
      <c r="BI333" s="182"/>
      <c r="BJ333" s="182"/>
      <c r="BK333" s="182"/>
      <c r="BL333" s="182"/>
      <c r="BM333" s="182"/>
      <c r="BN333" s="182"/>
      <c r="BO333" s="182"/>
      <c r="BP333" s="182"/>
      <c r="BQ333" s="182"/>
      <c r="BR333" s="182"/>
      <c r="BS333" s="182"/>
      <c r="BT333" s="182"/>
      <c r="BU333" s="182"/>
      <c r="BV333" s="182"/>
      <c r="BW333" s="182"/>
      <c r="BX333" s="182"/>
      <c r="BY333" s="182"/>
      <c r="BZ333" s="182"/>
      <c r="CA333" s="182"/>
    </row>
    <row r="334" spans="1:79" s="172" customFormat="1">
      <c r="A334" s="242">
        <v>891780111</v>
      </c>
      <c r="B334" s="242" t="s">
        <v>55</v>
      </c>
      <c r="C334" s="172" t="s">
        <v>59</v>
      </c>
      <c r="D334" s="242" t="s">
        <v>61</v>
      </c>
      <c r="E334" s="185" t="s">
        <v>2277</v>
      </c>
      <c r="F334" s="171" t="s">
        <v>62</v>
      </c>
      <c r="G334" s="172" t="s">
        <v>62</v>
      </c>
      <c r="H334" s="185" t="s">
        <v>1281</v>
      </c>
      <c r="I334" s="186">
        <v>19425415</v>
      </c>
      <c r="J334" s="172">
        <v>0</v>
      </c>
      <c r="K334" s="174">
        <v>0</v>
      </c>
      <c r="L334" s="174">
        <v>0</v>
      </c>
      <c r="M334" s="175">
        <f t="shared" si="2"/>
        <v>19425415</v>
      </c>
      <c r="N334" s="187">
        <v>84091510</v>
      </c>
      <c r="O334" s="193" t="s">
        <v>2278</v>
      </c>
      <c r="P334" s="189" t="s">
        <v>1301</v>
      </c>
      <c r="Q334" s="190">
        <v>44964</v>
      </c>
      <c r="R334" s="191">
        <v>44964</v>
      </c>
      <c r="S334" s="191">
        <v>45275</v>
      </c>
      <c r="T334" s="177"/>
      <c r="U334" s="179"/>
      <c r="V334" s="173"/>
      <c r="W334" s="186">
        <v>19425415</v>
      </c>
      <c r="X334" s="184">
        <v>0</v>
      </c>
      <c r="Y334" s="172">
        <v>12545859</v>
      </c>
      <c r="Z334" s="172" t="s">
        <v>1284</v>
      </c>
      <c r="AC334" s="177"/>
      <c r="AD334" s="192" t="s">
        <v>2279</v>
      </c>
      <c r="AE334" s="172" t="s">
        <v>2126</v>
      </c>
      <c r="AF334" s="172" t="s">
        <v>176</v>
      </c>
      <c r="AG334" s="182"/>
      <c r="AH334" s="182"/>
      <c r="AI334" s="182"/>
      <c r="AJ334" s="182"/>
      <c r="AK334" s="182"/>
      <c r="AL334" s="182"/>
      <c r="AM334" s="182"/>
      <c r="AN334" s="182"/>
      <c r="AO334" s="182"/>
      <c r="AP334" s="182"/>
      <c r="AQ334" s="182"/>
      <c r="AR334" s="182"/>
      <c r="AS334" s="182"/>
      <c r="AT334" s="182"/>
      <c r="AU334" s="182"/>
      <c r="AV334" s="182"/>
      <c r="AW334" s="182"/>
      <c r="AX334" s="182"/>
      <c r="AY334" s="182"/>
      <c r="AZ334" s="182"/>
      <c r="BA334" s="182"/>
      <c r="BB334" s="182"/>
      <c r="BC334" s="182"/>
      <c r="BD334" s="182"/>
      <c r="BE334" s="182"/>
      <c r="BF334" s="182"/>
      <c r="BG334" s="182"/>
      <c r="BH334" s="182"/>
      <c r="BI334" s="182"/>
      <c r="BJ334" s="182"/>
      <c r="BK334" s="182"/>
      <c r="BL334" s="182"/>
      <c r="BM334" s="182"/>
      <c r="BN334" s="182"/>
      <c r="BO334" s="182"/>
      <c r="BP334" s="182"/>
      <c r="BQ334" s="182"/>
      <c r="BR334" s="182"/>
      <c r="BS334" s="182"/>
      <c r="BT334" s="182"/>
      <c r="BU334" s="182"/>
      <c r="BV334" s="182"/>
      <c r="BW334" s="182"/>
      <c r="BX334" s="182"/>
      <c r="BY334" s="182"/>
      <c r="BZ334" s="182"/>
      <c r="CA334" s="182"/>
    </row>
    <row r="335" spans="1:79" s="172" customFormat="1">
      <c r="A335" s="242">
        <v>891780111</v>
      </c>
      <c r="B335" s="242" t="s">
        <v>55</v>
      </c>
      <c r="C335" s="172" t="s">
        <v>59</v>
      </c>
      <c r="D335" s="242" t="s">
        <v>61</v>
      </c>
      <c r="E335" s="185" t="s">
        <v>2280</v>
      </c>
      <c r="F335" s="171" t="s">
        <v>62</v>
      </c>
      <c r="G335" s="172" t="s">
        <v>62</v>
      </c>
      <c r="H335" s="185" t="s">
        <v>1281</v>
      </c>
      <c r="I335" s="186">
        <v>22576225</v>
      </c>
      <c r="J335" s="172">
        <v>0</v>
      </c>
      <c r="K335" s="174">
        <v>0</v>
      </c>
      <c r="L335" s="174">
        <v>0</v>
      </c>
      <c r="M335" s="175">
        <f t="shared" si="2"/>
        <v>22576225</v>
      </c>
      <c r="N335" s="187">
        <v>45563939</v>
      </c>
      <c r="O335" s="193" t="s">
        <v>2281</v>
      </c>
      <c r="P335" s="189" t="s">
        <v>2282</v>
      </c>
      <c r="Q335" s="190">
        <v>44964</v>
      </c>
      <c r="R335" s="191">
        <v>44964</v>
      </c>
      <c r="S335" s="191">
        <v>45275</v>
      </c>
      <c r="T335" s="177"/>
      <c r="U335" s="179"/>
      <c r="V335" s="173"/>
      <c r="W335" s="186">
        <v>22576225</v>
      </c>
      <c r="X335" s="184">
        <v>0</v>
      </c>
      <c r="Y335" s="172">
        <v>12545859</v>
      </c>
      <c r="Z335" s="172" t="s">
        <v>1284</v>
      </c>
      <c r="AC335" s="177"/>
      <c r="AD335" s="192" t="s">
        <v>2283</v>
      </c>
      <c r="AE335" s="172" t="s">
        <v>2126</v>
      </c>
      <c r="AF335" s="172" t="s">
        <v>176</v>
      </c>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c r="BK335" s="182"/>
      <c r="BL335" s="182"/>
      <c r="BM335" s="182"/>
      <c r="BN335" s="182"/>
      <c r="BO335" s="182"/>
      <c r="BP335" s="182"/>
      <c r="BQ335" s="182"/>
      <c r="BR335" s="182"/>
      <c r="BS335" s="182"/>
      <c r="BT335" s="182"/>
      <c r="BU335" s="182"/>
      <c r="BV335" s="182"/>
      <c r="BW335" s="182"/>
      <c r="BX335" s="182"/>
      <c r="BY335" s="182"/>
      <c r="BZ335" s="182"/>
      <c r="CA335" s="182"/>
    </row>
    <row r="336" spans="1:79" s="172" customFormat="1">
      <c r="A336" s="242">
        <v>891780111</v>
      </c>
      <c r="B336" s="242" t="s">
        <v>55</v>
      </c>
      <c r="C336" s="172" t="s">
        <v>59</v>
      </c>
      <c r="D336" s="242" t="s">
        <v>61</v>
      </c>
      <c r="E336" s="185" t="s">
        <v>2284</v>
      </c>
      <c r="F336" s="171" t="s">
        <v>62</v>
      </c>
      <c r="G336" s="172" t="s">
        <v>62</v>
      </c>
      <c r="H336" s="185" t="s">
        <v>1281</v>
      </c>
      <c r="I336" s="186">
        <v>17143399</v>
      </c>
      <c r="J336" s="172">
        <v>0</v>
      </c>
      <c r="K336" s="174">
        <v>0</v>
      </c>
      <c r="L336" s="174">
        <v>0</v>
      </c>
      <c r="M336" s="175">
        <f t="shared" si="2"/>
        <v>17143399</v>
      </c>
      <c r="N336" s="187">
        <v>1124381940</v>
      </c>
      <c r="O336" s="193" t="s">
        <v>2285</v>
      </c>
      <c r="P336" s="189" t="s">
        <v>1443</v>
      </c>
      <c r="Q336" s="190">
        <v>44964</v>
      </c>
      <c r="R336" s="191">
        <v>44964</v>
      </c>
      <c r="S336" s="191">
        <v>45275</v>
      </c>
      <c r="T336" s="177"/>
      <c r="U336" s="179"/>
      <c r="V336" s="173"/>
      <c r="W336" s="186">
        <v>17143399</v>
      </c>
      <c r="X336" s="184">
        <v>0</v>
      </c>
      <c r="Y336" s="172">
        <v>12545859</v>
      </c>
      <c r="Z336" s="172" t="s">
        <v>1284</v>
      </c>
      <c r="AC336" s="177"/>
      <c r="AD336" s="192" t="s">
        <v>2286</v>
      </c>
      <c r="AE336" s="172" t="s">
        <v>2126</v>
      </c>
      <c r="AF336" s="172" t="s">
        <v>176</v>
      </c>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c r="BK336" s="182"/>
      <c r="BL336" s="182"/>
      <c r="BM336" s="182"/>
      <c r="BN336" s="182"/>
      <c r="BO336" s="182"/>
      <c r="BP336" s="182"/>
      <c r="BQ336" s="182"/>
      <c r="BR336" s="182"/>
      <c r="BS336" s="182"/>
      <c r="BT336" s="182"/>
      <c r="BU336" s="182"/>
      <c r="BV336" s="182"/>
      <c r="BW336" s="182"/>
      <c r="BX336" s="182"/>
      <c r="BY336" s="182"/>
      <c r="BZ336" s="182"/>
      <c r="CA336" s="182"/>
    </row>
    <row r="337" spans="1:79" s="172" customFormat="1">
      <c r="A337" s="242">
        <v>891780111</v>
      </c>
      <c r="B337" s="242" t="s">
        <v>55</v>
      </c>
      <c r="C337" s="172" t="s">
        <v>59</v>
      </c>
      <c r="D337" s="242" t="s">
        <v>61</v>
      </c>
      <c r="E337" s="185" t="s">
        <v>2287</v>
      </c>
      <c r="F337" s="171" t="s">
        <v>62</v>
      </c>
      <c r="G337" s="172" t="s">
        <v>62</v>
      </c>
      <c r="H337" s="185" t="s">
        <v>1347</v>
      </c>
      <c r="I337" s="186">
        <v>31298135</v>
      </c>
      <c r="J337" s="172">
        <v>0</v>
      </c>
      <c r="K337" s="174">
        <v>0</v>
      </c>
      <c r="L337" s="174">
        <v>0</v>
      </c>
      <c r="M337" s="175">
        <f t="shared" si="2"/>
        <v>31298135</v>
      </c>
      <c r="N337" s="187">
        <v>36724996</v>
      </c>
      <c r="O337" s="193" t="s">
        <v>2288</v>
      </c>
      <c r="P337" s="189" t="s">
        <v>2289</v>
      </c>
      <c r="Q337" s="190">
        <v>44964</v>
      </c>
      <c r="R337" s="191">
        <v>44964</v>
      </c>
      <c r="S337" s="191">
        <v>45275</v>
      </c>
      <c r="T337" s="177"/>
      <c r="U337" s="179"/>
      <c r="V337" s="173"/>
      <c r="W337" s="186">
        <v>31298135</v>
      </c>
      <c r="X337" s="184">
        <v>0</v>
      </c>
      <c r="Y337" s="172">
        <v>12545859</v>
      </c>
      <c r="Z337" s="172" t="s">
        <v>1284</v>
      </c>
      <c r="AC337" s="177"/>
      <c r="AD337" s="192" t="s">
        <v>2290</v>
      </c>
      <c r="AE337" s="172" t="s">
        <v>2126</v>
      </c>
      <c r="AF337" s="172" t="s">
        <v>176</v>
      </c>
      <c r="AG337" s="182"/>
      <c r="AH337" s="182"/>
      <c r="AI337" s="182"/>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c r="BD337" s="182"/>
      <c r="BE337" s="182"/>
      <c r="BF337" s="182"/>
      <c r="BG337" s="182"/>
      <c r="BH337" s="182"/>
      <c r="BI337" s="182"/>
      <c r="BJ337" s="182"/>
      <c r="BK337" s="182"/>
      <c r="BL337" s="182"/>
      <c r="BM337" s="182"/>
      <c r="BN337" s="182"/>
      <c r="BO337" s="182"/>
      <c r="BP337" s="182"/>
      <c r="BQ337" s="182"/>
      <c r="BR337" s="182"/>
      <c r="BS337" s="182"/>
      <c r="BT337" s="182"/>
      <c r="BU337" s="182"/>
      <c r="BV337" s="182"/>
      <c r="BW337" s="182"/>
      <c r="BX337" s="182"/>
      <c r="BY337" s="182"/>
      <c r="BZ337" s="182"/>
      <c r="CA337" s="182"/>
    </row>
    <row r="338" spans="1:79" s="172" customFormat="1">
      <c r="A338" s="242">
        <v>891780111</v>
      </c>
      <c r="B338" s="242" t="s">
        <v>55</v>
      </c>
      <c r="C338" s="172" t="s">
        <v>59</v>
      </c>
      <c r="D338" s="242" t="s">
        <v>61</v>
      </c>
      <c r="E338" s="185" t="s">
        <v>2291</v>
      </c>
      <c r="F338" s="171" t="s">
        <v>62</v>
      </c>
      <c r="G338" s="172" t="s">
        <v>62</v>
      </c>
      <c r="H338" s="185" t="s">
        <v>1281</v>
      </c>
      <c r="I338" s="186">
        <v>19048225</v>
      </c>
      <c r="J338" s="172">
        <v>0</v>
      </c>
      <c r="K338" s="174">
        <v>0</v>
      </c>
      <c r="L338" s="174">
        <v>0</v>
      </c>
      <c r="M338" s="175">
        <f t="shared" si="2"/>
        <v>19048225</v>
      </c>
      <c r="N338" s="187">
        <v>1047418085</v>
      </c>
      <c r="O338" s="193" t="s">
        <v>2292</v>
      </c>
      <c r="P338" s="189" t="s">
        <v>1283</v>
      </c>
      <c r="Q338" s="190">
        <v>44964</v>
      </c>
      <c r="R338" s="191">
        <v>44964</v>
      </c>
      <c r="S338" s="191">
        <v>45275</v>
      </c>
      <c r="T338" s="177"/>
      <c r="U338" s="179"/>
      <c r="V338" s="173"/>
      <c r="W338" s="186">
        <v>19048225</v>
      </c>
      <c r="X338" s="184">
        <v>0</v>
      </c>
      <c r="Y338" s="172">
        <v>12545859</v>
      </c>
      <c r="Z338" s="172" t="s">
        <v>1284</v>
      </c>
      <c r="AC338" s="177"/>
      <c r="AD338" s="192" t="s">
        <v>2293</v>
      </c>
      <c r="AE338" s="172" t="s">
        <v>2126</v>
      </c>
      <c r="AF338" s="172" t="s">
        <v>176</v>
      </c>
      <c r="AG338" s="182"/>
      <c r="AH338" s="182"/>
      <c r="AI338" s="182"/>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c r="BD338" s="182"/>
      <c r="BE338" s="182"/>
      <c r="BF338" s="182"/>
      <c r="BG338" s="182"/>
      <c r="BH338" s="182"/>
      <c r="BI338" s="182"/>
      <c r="BJ338" s="182"/>
      <c r="BK338" s="182"/>
      <c r="BL338" s="182"/>
      <c r="BM338" s="182"/>
      <c r="BN338" s="182"/>
      <c r="BO338" s="182"/>
      <c r="BP338" s="182"/>
      <c r="BQ338" s="182"/>
      <c r="BR338" s="182"/>
      <c r="BS338" s="182"/>
      <c r="BT338" s="182"/>
      <c r="BU338" s="182"/>
      <c r="BV338" s="182"/>
      <c r="BW338" s="182"/>
      <c r="BX338" s="182"/>
      <c r="BY338" s="182"/>
      <c r="BZ338" s="182"/>
      <c r="CA338" s="182"/>
    </row>
    <row r="339" spans="1:79" s="172" customFormat="1">
      <c r="A339" s="242">
        <v>891780111</v>
      </c>
      <c r="B339" s="242" t="s">
        <v>55</v>
      </c>
      <c r="C339" s="172" t="s">
        <v>59</v>
      </c>
      <c r="D339" s="242" t="s">
        <v>61</v>
      </c>
      <c r="E339" s="185" t="s">
        <v>2294</v>
      </c>
      <c r="F339" s="171" t="s">
        <v>62</v>
      </c>
      <c r="G339" s="172" t="s">
        <v>62</v>
      </c>
      <c r="H339" s="185" t="s">
        <v>1281</v>
      </c>
      <c r="I339" s="186">
        <v>19048225</v>
      </c>
      <c r="J339" s="172">
        <v>0</v>
      </c>
      <c r="K339" s="174">
        <v>0</v>
      </c>
      <c r="L339" s="174">
        <v>0</v>
      </c>
      <c r="M339" s="175">
        <f t="shared" si="2"/>
        <v>19048225</v>
      </c>
      <c r="N339" s="187">
        <v>40953541</v>
      </c>
      <c r="O339" s="193" t="s">
        <v>2295</v>
      </c>
      <c r="P339" s="189" t="s">
        <v>1283</v>
      </c>
      <c r="Q339" s="190">
        <v>44964</v>
      </c>
      <c r="R339" s="191">
        <v>44964</v>
      </c>
      <c r="S339" s="191">
        <v>45275</v>
      </c>
      <c r="T339" s="177"/>
      <c r="U339" s="179"/>
      <c r="V339" s="173"/>
      <c r="W339" s="186">
        <v>19048225</v>
      </c>
      <c r="X339" s="184">
        <v>0</v>
      </c>
      <c r="Y339" s="172">
        <v>12545859</v>
      </c>
      <c r="Z339" s="172" t="s">
        <v>1284</v>
      </c>
      <c r="AC339" s="177"/>
      <c r="AD339" s="192" t="s">
        <v>2296</v>
      </c>
      <c r="AE339" s="172" t="s">
        <v>2126</v>
      </c>
      <c r="AF339" s="172" t="s">
        <v>176</v>
      </c>
      <c r="AG339" s="182"/>
      <c r="AH339" s="182"/>
      <c r="AI339" s="182"/>
      <c r="AJ339" s="182"/>
      <c r="AK339" s="182"/>
      <c r="AL339" s="182"/>
      <c r="AM339" s="182"/>
      <c r="AN339" s="182"/>
      <c r="AO339" s="182"/>
      <c r="AP339" s="182"/>
      <c r="AQ339" s="182"/>
      <c r="AR339" s="182"/>
      <c r="AS339" s="182"/>
      <c r="AT339" s="182"/>
      <c r="AU339" s="182"/>
      <c r="AV339" s="182"/>
      <c r="AW339" s="182"/>
      <c r="AX339" s="182"/>
      <c r="AY339" s="182"/>
      <c r="AZ339" s="182"/>
      <c r="BA339" s="182"/>
      <c r="BB339" s="182"/>
      <c r="BC339" s="182"/>
      <c r="BD339" s="182"/>
      <c r="BE339" s="182"/>
      <c r="BF339" s="182"/>
      <c r="BG339" s="182"/>
      <c r="BH339" s="182"/>
      <c r="BI339" s="182"/>
      <c r="BJ339" s="182"/>
      <c r="BK339" s="182"/>
      <c r="BL339" s="182"/>
      <c r="BM339" s="182"/>
      <c r="BN339" s="182"/>
      <c r="BO339" s="182"/>
      <c r="BP339" s="182"/>
      <c r="BQ339" s="182"/>
      <c r="BR339" s="182"/>
      <c r="BS339" s="182"/>
      <c r="BT339" s="182"/>
      <c r="BU339" s="182"/>
      <c r="BV339" s="182"/>
      <c r="BW339" s="182"/>
      <c r="BX339" s="182"/>
      <c r="BY339" s="182"/>
      <c r="BZ339" s="182"/>
      <c r="CA339" s="182"/>
    </row>
    <row r="340" spans="1:79" s="172" customFormat="1">
      <c r="A340" s="242">
        <v>891780111</v>
      </c>
      <c r="B340" s="242" t="s">
        <v>55</v>
      </c>
      <c r="C340" s="172" t="s">
        <v>59</v>
      </c>
      <c r="D340" s="242" t="s">
        <v>61</v>
      </c>
      <c r="E340" s="185" t="s">
        <v>2297</v>
      </c>
      <c r="F340" s="171" t="s">
        <v>62</v>
      </c>
      <c r="G340" s="172" t="s">
        <v>62</v>
      </c>
      <c r="H340" s="185" t="s">
        <v>1281</v>
      </c>
      <c r="I340" s="186">
        <v>19048225</v>
      </c>
      <c r="J340" s="172">
        <v>0</v>
      </c>
      <c r="K340" s="174">
        <v>0</v>
      </c>
      <c r="L340" s="174">
        <v>0</v>
      </c>
      <c r="M340" s="175">
        <f t="shared" si="2"/>
        <v>19048225</v>
      </c>
      <c r="N340" s="187">
        <v>40937090</v>
      </c>
      <c r="O340" s="193" t="s">
        <v>2298</v>
      </c>
      <c r="P340" s="189" t="s">
        <v>1283</v>
      </c>
      <c r="Q340" s="190">
        <v>44964</v>
      </c>
      <c r="R340" s="191">
        <v>44964</v>
      </c>
      <c r="S340" s="191">
        <v>45275</v>
      </c>
      <c r="T340" s="177"/>
      <c r="U340" s="179"/>
      <c r="V340" s="173"/>
      <c r="W340" s="186">
        <v>19048225</v>
      </c>
      <c r="X340" s="184">
        <v>0</v>
      </c>
      <c r="Y340" s="172">
        <v>12545859</v>
      </c>
      <c r="Z340" s="172" t="s">
        <v>1284</v>
      </c>
      <c r="AC340" s="177"/>
      <c r="AD340" s="192" t="s">
        <v>2299</v>
      </c>
      <c r="AE340" s="172" t="s">
        <v>2126</v>
      </c>
      <c r="AF340" s="172" t="s">
        <v>176</v>
      </c>
      <c r="AG340" s="182"/>
      <c r="AH340" s="182"/>
      <c r="AI340" s="182"/>
      <c r="AJ340" s="182"/>
      <c r="AK340" s="182"/>
      <c r="AL340" s="182"/>
      <c r="AM340" s="182"/>
      <c r="AN340" s="182"/>
      <c r="AO340" s="182"/>
      <c r="AP340" s="182"/>
      <c r="AQ340" s="182"/>
      <c r="AR340" s="182"/>
      <c r="AS340" s="182"/>
      <c r="AT340" s="182"/>
      <c r="AU340" s="182"/>
      <c r="AV340" s="182"/>
      <c r="AW340" s="182"/>
      <c r="AX340" s="182"/>
      <c r="AY340" s="182"/>
      <c r="AZ340" s="182"/>
      <c r="BA340" s="182"/>
      <c r="BB340" s="182"/>
      <c r="BC340" s="182"/>
      <c r="BD340" s="182"/>
      <c r="BE340" s="182"/>
      <c r="BF340" s="182"/>
      <c r="BG340" s="182"/>
      <c r="BH340" s="182"/>
      <c r="BI340" s="182"/>
      <c r="BJ340" s="182"/>
      <c r="BK340" s="182"/>
      <c r="BL340" s="182"/>
      <c r="BM340" s="182"/>
      <c r="BN340" s="182"/>
      <c r="BO340" s="182"/>
      <c r="BP340" s="182"/>
      <c r="BQ340" s="182"/>
      <c r="BR340" s="182"/>
      <c r="BS340" s="182"/>
      <c r="BT340" s="182"/>
      <c r="BU340" s="182"/>
      <c r="BV340" s="182"/>
      <c r="BW340" s="182"/>
      <c r="BX340" s="182"/>
      <c r="BY340" s="182"/>
      <c r="BZ340" s="182"/>
      <c r="CA340" s="182"/>
    </row>
    <row r="341" spans="1:79" s="172" customFormat="1">
      <c r="A341" s="242">
        <v>891780111</v>
      </c>
      <c r="B341" s="242" t="s">
        <v>55</v>
      </c>
      <c r="C341" s="172" t="s">
        <v>59</v>
      </c>
      <c r="D341" s="242" t="s">
        <v>61</v>
      </c>
      <c r="E341" s="185" t="s">
        <v>2300</v>
      </c>
      <c r="F341" s="171" t="s">
        <v>62</v>
      </c>
      <c r="G341" s="172" t="s">
        <v>62</v>
      </c>
      <c r="H341" s="185" t="s">
        <v>1281</v>
      </c>
      <c r="I341" s="186">
        <v>19425415</v>
      </c>
      <c r="J341" s="172">
        <v>0</v>
      </c>
      <c r="K341" s="174">
        <v>0</v>
      </c>
      <c r="L341" s="174">
        <v>0</v>
      </c>
      <c r="M341" s="175">
        <f t="shared" si="2"/>
        <v>19425415</v>
      </c>
      <c r="N341" s="187">
        <v>78756770</v>
      </c>
      <c r="O341" s="193" t="s">
        <v>2301</v>
      </c>
      <c r="P341" s="189" t="s">
        <v>1301</v>
      </c>
      <c r="Q341" s="190">
        <v>44964</v>
      </c>
      <c r="R341" s="191">
        <v>44964</v>
      </c>
      <c r="S341" s="191">
        <v>45275</v>
      </c>
      <c r="T341" s="177"/>
      <c r="U341" s="179"/>
      <c r="V341" s="173"/>
      <c r="W341" s="186">
        <v>19425415</v>
      </c>
      <c r="X341" s="184">
        <v>0</v>
      </c>
      <c r="Y341" s="172">
        <v>12545859</v>
      </c>
      <c r="Z341" s="172" t="s">
        <v>1284</v>
      </c>
      <c r="AC341" s="177"/>
      <c r="AD341" s="192" t="s">
        <v>2302</v>
      </c>
      <c r="AE341" s="172" t="s">
        <v>2126</v>
      </c>
      <c r="AF341" s="172" t="s">
        <v>176</v>
      </c>
      <c r="AG341" s="182"/>
      <c r="AH341" s="182"/>
      <c r="AI341" s="182"/>
      <c r="AJ341" s="182"/>
      <c r="AK341" s="182"/>
      <c r="AL341" s="182"/>
      <c r="AM341" s="182"/>
      <c r="AN341" s="182"/>
      <c r="AO341" s="182"/>
      <c r="AP341" s="182"/>
      <c r="AQ341" s="182"/>
      <c r="AR341" s="182"/>
      <c r="AS341" s="182"/>
      <c r="AT341" s="182"/>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c r="BR341" s="182"/>
      <c r="BS341" s="182"/>
      <c r="BT341" s="182"/>
      <c r="BU341" s="182"/>
      <c r="BV341" s="182"/>
      <c r="BW341" s="182"/>
      <c r="BX341" s="182"/>
      <c r="BY341" s="182"/>
      <c r="BZ341" s="182"/>
      <c r="CA341" s="182"/>
    </row>
    <row r="342" spans="1:79" s="172" customFormat="1">
      <c r="A342" s="242">
        <v>891780111</v>
      </c>
      <c r="B342" s="242" t="s">
        <v>55</v>
      </c>
      <c r="C342" s="172" t="s">
        <v>59</v>
      </c>
      <c r="D342" s="242" t="s">
        <v>61</v>
      </c>
      <c r="E342" s="185" t="s">
        <v>2303</v>
      </c>
      <c r="F342" s="171" t="s">
        <v>62</v>
      </c>
      <c r="G342" s="172" t="s">
        <v>62</v>
      </c>
      <c r="H342" s="185" t="s">
        <v>1281</v>
      </c>
      <c r="I342" s="186">
        <v>19048225</v>
      </c>
      <c r="J342" s="172">
        <v>0</v>
      </c>
      <c r="K342" s="174">
        <v>0</v>
      </c>
      <c r="L342" s="174">
        <v>0</v>
      </c>
      <c r="M342" s="175">
        <f t="shared" si="2"/>
        <v>19048225</v>
      </c>
      <c r="N342" s="187">
        <v>1010064185</v>
      </c>
      <c r="O342" s="193" t="s">
        <v>2304</v>
      </c>
      <c r="P342" s="189" t="s">
        <v>1283</v>
      </c>
      <c r="Q342" s="190">
        <v>44964</v>
      </c>
      <c r="R342" s="191">
        <v>44964</v>
      </c>
      <c r="S342" s="191">
        <v>45275</v>
      </c>
      <c r="T342" s="177"/>
      <c r="U342" s="179"/>
      <c r="V342" s="173"/>
      <c r="W342" s="186">
        <v>19048225</v>
      </c>
      <c r="X342" s="184">
        <v>0</v>
      </c>
      <c r="Y342" s="172">
        <v>12545859</v>
      </c>
      <c r="Z342" s="172" t="s">
        <v>1284</v>
      </c>
      <c r="AC342" s="177"/>
      <c r="AD342" s="192" t="s">
        <v>2305</v>
      </c>
      <c r="AE342" s="172" t="s">
        <v>2126</v>
      </c>
      <c r="AF342" s="172" t="s">
        <v>176</v>
      </c>
      <c r="AG342" s="182"/>
      <c r="AH342" s="182"/>
      <c r="AI342" s="182"/>
      <c r="AJ342" s="182"/>
      <c r="AK342" s="182"/>
      <c r="AL342" s="182"/>
      <c r="AM342" s="182"/>
      <c r="AN342" s="182"/>
      <c r="AO342" s="182"/>
      <c r="AP342" s="182"/>
      <c r="AQ342" s="182"/>
      <c r="AR342" s="182"/>
      <c r="AS342" s="182"/>
      <c r="AT342" s="182"/>
      <c r="AU342" s="182"/>
      <c r="AV342" s="182"/>
      <c r="AW342" s="182"/>
      <c r="AX342" s="182"/>
      <c r="AY342" s="182"/>
      <c r="AZ342" s="182"/>
      <c r="BA342" s="182"/>
      <c r="BB342" s="182"/>
      <c r="BC342" s="182"/>
      <c r="BD342" s="182"/>
      <c r="BE342" s="182"/>
      <c r="BF342" s="182"/>
      <c r="BG342" s="182"/>
      <c r="BH342" s="182"/>
      <c r="BI342" s="182"/>
      <c r="BJ342" s="182"/>
      <c r="BK342" s="182"/>
      <c r="BL342" s="182"/>
      <c r="BM342" s="182"/>
      <c r="BN342" s="182"/>
      <c r="BO342" s="182"/>
      <c r="BP342" s="182"/>
      <c r="BQ342" s="182"/>
      <c r="BR342" s="182"/>
      <c r="BS342" s="182"/>
      <c r="BT342" s="182"/>
      <c r="BU342" s="182"/>
      <c r="BV342" s="182"/>
      <c r="BW342" s="182"/>
      <c r="BX342" s="182"/>
      <c r="BY342" s="182"/>
      <c r="BZ342" s="182"/>
      <c r="CA342" s="182"/>
    </row>
    <row r="343" spans="1:79" s="172" customFormat="1">
      <c r="A343" s="242">
        <v>891780111</v>
      </c>
      <c r="B343" s="242" t="s">
        <v>55</v>
      </c>
      <c r="C343" s="172" t="s">
        <v>59</v>
      </c>
      <c r="D343" s="242" t="s">
        <v>61</v>
      </c>
      <c r="E343" s="185" t="s">
        <v>2306</v>
      </c>
      <c r="F343" s="171" t="s">
        <v>62</v>
      </c>
      <c r="G343" s="172" t="s">
        <v>62</v>
      </c>
      <c r="H343" s="185" t="s">
        <v>1281</v>
      </c>
      <c r="I343" s="186">
        <v>20821033</v>
      </c>
      <c r="J343" s="172">
        <v>0</v>
      </c>
      <c r="K343" s="174">
        <v>0</v>
      </c>
      <c r="L343" s="174">
        <v>0</v>
      </c>
      <c r="M343" s="175">
        <f t="shared" si="2"/>
        <v>20821033</v>
      </c>
      <c r="N343" s="187">
        <v>1064313548</v>
      </c>
      <c r="O343" s="193" t="s">
        <v>2307</v>
      </c>
      <c r="P343" s="189" t="s">
        <v>1301</v>
      </c>
      <c r="Q343" s="190">
        <v>44964</v>
      </c>
      <c r="R343" s="191">
        <v>44964</v>
      </c>
      <c r="S343" s="191">
        <v>45275</v>
      </c>
      <c r="T343" s="177"/>
      <c r="U343" s="179"/>
      <c r="V343" s="173"/>
      <c r="W343" s="186">
        <v>20821033</v>
      </c>
      <c r="X343" s="184">
        <v>0</v>
      </c>
      <c r="Y343" s="172">
        <v>12545859</v>
      </c>
      <c r="Z343" s="172" t="s">
        <v>1284</v>
      </c>
      <c r="AC343" s="177"/>
      <c r="AD343" s="192" t="s">
        <v>2308</v>
      </c>
      <c r="AE343" s="172" t="s">
        <v>2126</v>
      </c>
      <c r="AF343" s="172" t="s">
        <v>176</v>
      </c>
      <c r="AG343" s="182"/>
      <c r="AH343" s="182"/>
      <c r="AI343" s="182"/>
      <c r="AJ343" s="182"/>
      <c r="AK343" s="182"/>
      <c r="AL343" s="182"/>
      <c r="AM343" s="182"/>
      <c r="AN343" s="182"/>
      <c r="AO343" s="182"/>
      <c r="AP343" s="182"/>
      <c r="AQ343" s="182"/>
      <c r="AR343" s="182"/>
      <c r="AS343" s="182"/>
      <c r="AT343" s="182"/>
      <c r="AU343" s="182"/>
      <c r="AV343" s="182"/>
      <c r="AW343" s="182"/>
      <c r="AX343" s="182"/>
      <c r="AY343" s="182"/>
      <c r="AZ343" s="182"/>
      <c r="BA343" s="182"/>
      <c r="BB343" s="182"/>
      <c r="BC343" s="182"/>
      <c r="BD343" s="182"/>
      <c r="BE343" s="182"/>
      <c r="BF343" s="182"/>
      <c r="BG343" s="182"/>
      <c r="BH343" s="182"/>
      <c r="BI343" s="182"/>
      <c r="BJ343" s="182"/>
      <c r="BK343" s="182"/>
      <c r="BL343" s="182"/>
      <c r="BM343" s="182"/>
      <c r="BN343" s="182"/>
      <c r="BO343" s="182"/>
      <c r="BP343" s="182"/>
      <c r="BQ343" s="182"/>
      <c r="BR343" s="182"/>
      <c r="BS343" s="182"/>
      <c r="BT343" s="182"/>
      <c r="BU343" s="182"/>
      <c r="BV343" s="182"/>
      <c r="BW343" s="182"/>
      <c r="BX343" s="182"/>
      <c r="BY343" s="182"/>
      <c r="BZ343" s="182"/>
      <c r="CA343" s="182"/>
    </row>
    <row r="344" spans="1:79" s="172" customFormat="1">
      <c r="A344" s="242">
        <v>891780111</v>
      </c>
      <c r="B344" s="242" t="s">
        <v>55</v>
      </c>
      <c r="C344" s="172" t="s">
        <v>59</v>
      </c>
      <c r="D344" s="242" t="s">
        <v>61</v>
      </c>
      <c r="E344" s="185" t="s">
        <v>2309</v>
      </c>
      <c r="F344" s="171" t="s">
        <v>62</v>
      </c>
      <c r="G344" s="172" t="s">
        <v>62</v>
      </c>
      <c r="H344" s="185" t="s">
        <v>1281</v>
      </c>
      <c r="I344" s="186">
        <v>17143399</v>
      </c>
      <c r="J344" s="172">
        <v>0</v>
      </c>
      <c r="K344" s="174">
        <v>0</v>
      </c>
      <c r="L344" s="174">
        <v>0</v>
      </c>
      <c r="M344" s="175">
        <f t="shared" si="2"/>
        <v>17143399</v>
      </c>
      <c r="N344" s="187">
        <v>39491304</v>
      </c>
      <c r="O344" s="193" t="s">
        <v>2310</v>
      </c>
      <c r="P344" s="189" t="s">
        <v>1443</v>
      </c>
      <c r="Q344" s="190">
        <v>44964</v>
      </c>
      <c r="R344" s="191">
        <v>44964</v>
      </c>
      <c r="S344" s="191">
        <v>45275</v>
      </c>
      <c r="T344" s="177"/>
      <c r="U344" s="179"/>
      <c r="V344" s="173"/>
      <c r="W344" s="186">
        <v>17143399</v>
      </c>
      <c r="X344" s="184">
        <v>0</v>
      </c>
      <c r="Y344" s="172">
        <v>12545859</v>
      </c>
      <c r="Z344" s="172" t="s">
        <v>1284</v>
      </c>
      <c r="AC344" s="177"/>
      <c r="AD344" s="192" t="s">
        <v>2311</v>
      </c>
      <c r="AE344" s="172" t="s">
        <v>2126</v>
      </c>
      <c r="AF344" s="172" t="s">
        <v>176</v>
      </c>
      <c r="AG344" s="182"/>
      <c r="AH344" s="182"/>
      <c r="AI344" s="182"/>
      <c r="AJ344" s="182"/>
      <c r="AK344" s="182"/>
      <c r="AL344" s="182"/>
      <c r="AM344" s="182"/>
      <c r="AN344" s="182"/>
      <c r="AO344" s="182"/>
      <c r="AP344" s="182"/>
      <c r="AQ344" s="182"/>
      <c r="AR344" s="182"/>
      <c r="AS344" s="182"/>
      <c r="AT344" s="182"/>
      <c r="AU344" s="182"/>
      <c r="AV344" s="182"/>
      <c r="AW344" s="182"/>
      <c r="AX344" s="182"/>
      <c r="AY344" s="182"/>
      <c r="AZ344" s="182"/>
      <c r="BA344" s="182"/>
      <c r="BB344" s="182"/>
      <c r="BC344" s="182"/>
      <c r="BD344" s="182"/>
      <c r="BE344" s="182"/>
      <c r="BF344" s="182"/>
      <c r="BG344" s="182"/>
      <c r="BH344" s="182"/>
      <c r="BI344" s="182"/>
      <c r="BJ344" s="182"/>
      <c r="BK344" s="182"/>
      <c r="BL344" s="182"/>
      <c r="BM344" s="182"/>
      <c r="BN344" s="182"/>
      <c r="BO344" s="182"/>
      <c r="BP344" s="182"/>
      <c r="BQ344" s="182"/>
      <c r="BR344" s="182"/>
      <c r="BS344" s="182"/>
      <c r="BT344" s="182"/>
      <c r="BU344" s="182"/>
      <c r="BV344" s="182"/>
      <c r="BW344" s="182"/>
      <c r="BX344" s="182"/>
      <c r="BY344" s="182"/>
      <c r="BZ344" s="182"/>
      <c r="CA344" s="182"/>
    </row>
    <row r="345" spans="1:79" s="172" customFormat="1">
      <c r="A345" s="242">
        <v>891780111</v>
      </c>
      <c r="B345" s="242" t="s">
        <v>55</v>
      </c>
      <c r="C345" s="172" t="s">
        <v>59</v>
      </c>
      <c r="D345" s="242" t="s">
        <v>61</v>
      </c>
      <c r="E345" s="185" t="s">
        <v>2312</v>
      </c>
      <c r="F345" s="171" t="s">
        <v>62</v>
      </c>
      <c r="G345" s="172" t="s">
        <v>62</v>
      </c>
      <c r="H345" s="185" t="s">
        <v>1281</v>
      </c>
      <c r="I345" s="186">
        <v>19425415</v>
      </c>
      <c r="J345" s="172">
        <v>0</v>
      </c>
      <c r="K345" s="174">
        <v>0</v>
      </c>
      <c r="L345" s="174">
        <v>0</v>
      </c>
      <c r="M345" s="175">
        <f t="shared" si="2"/>
        <v>19425415</v>
      </c>
      <c r="N345" s="187">
        <v>39143431</v>
      </c>
      <c r="O345" s="193" t="s">
        <v>2313</v>
      </c>
      <c r="P345" s="189" t="s">
        <v>1301</v>
      </c>
      <c r="Q345" s="190">
        <v>44964</v>
      </c>
      <c r="R345" s="191">
        <v>44964</v>
      </c>
      <c r="S345" s="191">
        <v>45275</v>
      </c>
      <c r="T345" s="177"/>
      <c r="U345" s="179"/>
      <c r="V345" s="173"/>
      <c r="W345" s="186">
        <v>19425415</v>
      </c>
      <c r="X345" s="184">
        <v>0</v>
      </c>
      <c r="Y345" s="172">
        <v>12545859</v>
      </c>
      <c r="Z345" s="172" t="s">
        <v>1284</v>
      </c>
      <c r="AC345" s="177"/>
      <c r="AD345" s="192" t="s">
        <v>2314</v>
      </c>
      <c r="AE345" s="172" t="s">
        <v>2126</v>
      </c>
      <c r="AF345" s="172" t="s">
        <v>176</v>
      </c>
      <c r="AG345" s="182"/>
      <c r="AH345" s="182"/>
      <c r="AI345" s="182"/>
      <c r="AJ345" s="182"/>
      <c r="AK345" s="182"/>
      <c r="AL345" s="182"/>
      <c r="AM345" s="182"/>
      <c r="AN345" s="182"/>
      <c r="AO345" s="182"/>
      <c r="AP345" s="182"/>
      <c r="AQ345" s="182"/>
      <c r="AR345" s="182"/>
      <c r="AS345" s="182"/>
      <c r="AT345" s="182"/>
      <c r="AU345" s="182"/>
      <c r="AV345" s="182"/>
      <c r="AW345" s="182"/>
      <c r="AX345" s="182"/>
      <c r="AY345" s="182"/>
      <c r="AZ345" s="182"/>
      <c r="BA345" s="182"/>
      <c r="BB345" s="182"/>
      <c r="BC345" s="182"/>
      <c r="BD345" s="182"/>
      <c r="BE345" s="182"/>
      <c r="BF345" s="182"/>
      <c r="BG345" s="182"/>
      <c r="BH345" s="182"/>
      <c r="BI345" s="182"/>
      <c r="BJ345" s="182"/>
      <c r="BK345" s="182"/>
      <c r="BL345" s="182"/>
      <c r="BM345" s="182"/>
      <c r="BN345" s="182"/>
      <c r="BO345" s="182"/>
      <c r="BP345" s="182"/>
      <c r="BQ345" s="182"/>
      <c r="BR345" s="182"/>
      <c r="BS345" s="182"/>
      <c r="BT345" s="182"/>
      <c r="BU345" s="182"/>
      <c r="BV345" s="182"/>
      <c r="BW345" s="182"/>
      <c r="BX345" s="182"/>
      <c r="BY345" s="182"/>
      <c r="BZ345" s="182"/>
      <c r="CA345" s="182"/>
    </row>
    <row r="346" spans="1:79" s="172" customFormat="1">
      <c r="A346" s="242">
        <v>891780111</v>
      </c>
      <c r="B346" s="242" t="s">
        <v>55</v>
      </c>
      <c r="C346" s="172" t="s">
        <v>59</v>
      </c>
      <c r="D346" s="242" t="s">
        <v>61</v>
      </c>
      <c r="E346" s="185" t="s">
        <v>2315</v>
      </c>
      <c r="F346" s="171" t="s">
        <v>62</v>
      </c>
      <c r="G346" s="172" t="s">
        <v>62</v>
      </c>
      <c r="H346" s="185" t="s">
        <v>1281</v>
      </c>
      <c r="I346" s="186">
        <v>19048225</v>
      </c>
      <c r="J346" s="172">
        <v>0</v>
      </c>
      <c r="K346" s="174">
        <v>0</v>
      </c>
      <c r="L346" s="174">
        <v>0</v>
      </c>
      <c r="M346" s="175">
        <f t="shared" si="2"/>
        <v>19048225</v>
      </c>
      <c r="N346" s="187">
        <v>33102531</v>
      </c>
      <c r="O346" s="193" t="s">
        <v>2316</v>
      </c>
      <c r="P346" s="189" t="s">
        <v>1283</v>
      </c>
      <c r="Q346" s="190">
        <v>44964</v>
      </c>
      <c r="R346" s="191">
        <v>44964</v>
      </c>
      <c r="S346" s="191">
        <v>45275</v>
      </c>
      <c r="T346" s="177"/>
      <c r="U346" s="179"/>
      <c r="V346" s="173"/>
      <c r="W346" s="186">
        <v>19048225</v>
      </c>
      <c r="X346" s="184">
        <v>0</v>
      </c>
      <c r="Y346" s="172">
        <v>12545859</v>
      </c>
      <c r="Z346" s="172" t="s">
        <v>1284</v>
      </c>
      <c r="AC346" s="177"/>
      <c r="AD346" s="192" t="s">
        <v>2317</v>
      </c>
      <c r="AE346" s="172" t="s">
        <v>2126</v>
      </c>
      <c r="AF346" s="172" t="s">
        <v>176</v>
      </c>
      <c r="AG346" s="182"/>
      <c r="AH346" s="182"/>
      <c r="AI346" s="182"/>
      <c r="AJ346" s="182"/>
      <c r="AK346" s="182"/>
      <c r="AL346" s="182"/>
      <c r="AM346" s="182"/>
      <c r="AN346" s="182"/>
      <c r="AO346" s="182"/>
      <c r="AP346" s="182"/>
      <c r="AQ346" s="182"/>
      <c r="AR346" s="182"/>
      <c r="AS346" s="182"/>
      <c r="AT346" s="182"/>
      <c r="AU346" s="182"/>
      <c r="AV346" s="182"/>
      <c r="AW346" s="182"/>
      <c r="AX346" s="182"/>
      <c r="AY346" s="182"/>
      <c r="AZ346" s="182"/>
      <c r="BA346" s="182"/>
      <c r="BB346" s="182"/>
      <c r="BC346" s="182"/>
      <c r="BD346" s="182"/>
      <c r="BE346" s="182"/>
      <c r="BF346" s="182"/>
      <c r="BG346" s="182"/>
      <c r="BH346" s="182"/>
      <c r="BI346" s="182"/>
      <c r="BJ346" s="182"/>
      <c r="BK346" s="182"/>
      <c r="BL346" s="182"/>
      <c r="BM346" s="182"/>
      <c r="BN346" s="182"/>
      <c r="BO346" s="182"/>
      <c r="BP346" s="182"/>
      <c r="BQ346" s="182"/>
      <c r="BR346" s="182"/>
      <c r="BS346" s="182"/>
      <c r="BT346" s="182"/>
      <c r="BU346" s="182"/>
      <c r="BV346" s="182"/>
      <c r="BW346" s="182"/>
      <c r="BX346" s="182"/>
      <c r="BY346" s="182"/>
      <c r="BZ346" s="182"/>
      <c r="CA346" s="182"/>
    </row>
    <row r="347" spans="1:79" s="172" customFormat="1">
      <c r="A347" s="242">
        <v>891780111</v>
      </c>
      <c r="B347" s="242" t="s">
        <v>55</v>
      </c>
      <c r="C347" s="172" t="s">
        <v>59</v>
      </c>
      <c r="D347" s="242" t="s">
        <v>61</v>
      </c>
      <c r="E347" s="185" t="s">
        <v>2318</v>
      </c>
      <c r="F347" s="171" t="s">
        <v>62</v>
      </c>
      <c r="G347" s="172" t="s">
        <v>62</v>
      </c>
      <c r="H347" s="185" t="s">
        <v>1281</v>
      </c>
      <c r="I347" s="186">
        <v>19425415</v>
      </c>
      <c r="J347" s="172">
        <v>0</v>
      </c>
      <c r="K347" s="174">
        <v>0</v>
      </c>
      <c r="L347" s="174">
        <v>0</v>
      </c>
      <c r="M347" s="175">
        <f t="shared" si="2"/>
        <v>19425415</v>
      </c>
      <c r="N347" s="187">
        <v>1047496884</v>
      </c>
      <c r="O347" s="193" t="s">
        <v>2319</v>
      </c>
      <c r="P347" s="189" t="s">
        <v>1301</v>
      </c>
      <c r="Q347" s="190">
        <v>44964</v>
      </c>
      <c r="R347" s="191">
        <v>44964</v>
      </c>
      <c r="S347" s="191">
        <v>45275</v>
      </c>
      <c r="T347" s="177"/>
      <c r="U347" s="179"/>
      <c r="V347" s="173"/>
      <c r="W347" s="186">
        <v>19425415</v>
      </c>
      <c r="X347" s="184">
        <v>0</v>
      </c>
      <c r="Y347" s="172">
        <v>12545859</v>
      </c>
      <c r="Z347" s="172" t="s">
        <v>1284</v>
      </c>
      <c r="AC347" s="177"/>
      <c r="AD347" s="192" t="s">
        <v>2320</v>
      </c>
      <c r="AE347" s="172" t="s">
        <v>2126</v>
      </c>
      <c r="AF347" s="172" t="s">
        <v>176</v>
      </c>
      <c r="AG347" s="182"/>
      <c r="AH347" s="182"/>
      <c r="AI347" s="182"/>
      <c r="AJ347" s="182"/>
      <c r="AK347" s="182"/>
      <c r="AL347" s="182"/>
      <c r="AM347" s="182"/>
      <c r="AN347" s="182"/>
      <c r="AO347" s="182"/>
      <c r="AP347" s="182"/>
      <c r="AQ347" s="182"/>
      <c r="AR347" s="182"/>
      <c r="AS347" s="182"/>
      <c r="AT347" s="182"/>
      <c r="AU347" s="182"/>
      <c r="AV347" s="182"/>
      <c r="AW347" s="182"/>
      <c r="AX347" s="182"/>
      <c r="AY347" s="182"/>
      <c r="AZ347" s="182"/>
      <c r="BA347" s="182"/>
      <c r="BB347" s="182"/>
      <c r="BC347" s="182"/>
      <c r="BD347" s="182"/>
      <c r="BE347" s="182"/>
      <c r="BF347" s="182"/>
      <c r="BG347" s="182"/>
      <c r="BH347" s="182"/>
      <c r="BI347" s="182"/>
      <c r="BJ347" s="182"/>
      <c r="BK347" s="182"/>
      <c r="BL347" s="182"/>
      <c r="BM347" s="182"/>
      <c r="BN347" s="182"/>
      <c r="BO347" s="182"/>
      <c r="BP347" s="182"/>
      <c r="BQ347" s="182"/>
      <c r="BR347" s="182"/>
      <c r="BS347" s="182"/>
      <c r="BT347" s="182"/>
      <c r="BU347" s="182"/>
      <c r="BV347" s="182"/>
      <c r="BW347" s="182"/>
      <c r="BX347" s="182"/>
      <c r="BY347" s="182"/>
      <c r="BZ347" s="182"/>
      <c r="CA347" s="182"/>
    </row>
    <row r="348" spans="1:79" s="172" customFormat="1">
      <c r="A348" s="242">
        <v>891780111</v>
      </c>
      <c r="B348" s="242" t="s">
        <v>55</v>
      </c>
      <c r="C348" s="172" t="s">
        <v>59</v>
      </c>
      <c r="D348" s="242" t="s">
        <v>61</v>
      </c>
      <c r="E348" s="185" t="s">
        <v>2321</v>
      </c>
      <c r="F348" s="171" t="s">
        <v>62</v>
      </c>
      <c r="G348" s="172" t="s">
        <v>62</v>
      </c>
      <c r="H348" s="185" t="s">
        <v>1281</v>
      </c>
      <c r="I348" s="186">
        <v>19048225</v>
      </c>
      <c r="J348" s="172">
        <v>0</v>
      </c>
      <c r="K348" s="174">
        <v>0</v>
      </c>
      <c r="L348" s="174">
        <v>0</v>
      </c>
      <c r="M348" s="175">
        <f t="shared" si="2"/>
        <v>19048225</v>
      </c>
      <c r="N348" s="187">
        <v>1001969098</v>
      </c>
      <c r="O348" s="193" t="s">
        <v>2322</v>
      </c>
      <c r="P348" s="189" t="s">
        <v>1283</v>
      </c>
      <c r="Q348" s="190">
        <v>44964</v>
      </c>
      <c r="R348" s="191">
        <v>44964</v>
      </c>
      <c r="S348" s="191">
        <v>45275</v>
      </c>
      <c r="T348" s="177"/>
      <c r="U348" s="179"/>
      <c r="V348" s="173"/>
      <c r="W348" s="186">
        <v>19048225</v>
      </c>
      <c r="X348" s="184">
        <v>0</v>
      </c>
      <c r="Y348" s="172">
        <v>12545859</v>
      </c>
      <c r="Z348" s="172" t="s">
        <v>1284</v>
      </c>
      <c r="AC348" s="177"/>
      <c r="AD348" s="192" t="s">
        <v>2323</v>
      </c>
      <c r="AE348" s="172" t="s">
        <v>2126</v>
      </c>
      <c r="AF348" s="172" t="s">
        <v>176</v>
      </c>
      <c r="AG348" s="182"/>
      <c r="AH348" s="182"/>
      <c r="AI348" s="182"/>
      <c r="AJ348" s="182"/>
      <c r="AK348" s="182"/>
      <c r="AL348" s="182"/>
      <c r="AM348" s="182"/>
      <c r="AN348" s="182"/>
      <c r="AO348" s="182"/>
      <c r="AP348" s="182"/>
      <c r="AQ348" s="182"/>
      <c r="AR348" s="182"/>
      <c r="AS348" s="182"/>
      <c r="AT348" s="182"/>
      <c r="AU348" s="182"/>
      <c r="AV348" s="182"/>
      <c r="AW348" s="182"/>
      <c r="AX348" s="182"/>
      <c r="AY348" s="182"/>
      <c r="AZ348" s="182"/>
      <c r="BA348" s="182"/>
      <c r="BB348" s="182"/>
      <c r="BC348" s="182"/>
      <c r="BD348" s="182"/>
      <c r="BE348" s="182"/>
      <c r="BF348" s="182"/>
      <c r="BG348" s="182"/>
      <c r="BH348" s="182"/>
      <c r="BI348" s="182"/>
      <c r="BJ348" s="182"/>
      <c r="BK348" s="182"/>
      <c r="BL348" s="182"/>
      <c r="BM348" s="182"/>
      <c r="BN348" s="182"/>
      <c r="BO348" s="182"/>
      <c r="BP348" s="182"/>
      <c r="BQ348" s="182"/>
      <c r="BR348" s="182"/>
      <c r="BS348" s="182"/>
      <c r="BT348" s="182"/>
      <c r="BU348" s="182"/>
      <c r="BV348" s="182"/>
      <c r="BW348" s="182"/>
      <c r="BX348" s="182"/>
      <c r="BY348" s="182"/>
      <c r="BZ348" s="182"/>
      <c r="CA348" s="182"/>
    </row>
    <row r="349" spans="1:79" s="172" customFormat="1">
      <c r="A349" s="242">
        <v>891780111</v>
      </c>
      <c r="B349" s="242" t="s">
        <v>55</v>
      </c>
      <c r="C349" s="172" t="s">
        <v>59</v>
      </c>
      <c r="D349" s="242" t="s">
        <v>61</v>
      </c>
      <c r="E349" s="185" t="s">
        <v>2324</v>
      </c>
      <c r="F349" s="171" t="s">
        <v>62</v>
      </c>
      <c r="G349" s="172" t="s">
        <v>62</v>
      </c>
      <c r="H349" s="185" t="s">
        <v>1281</v>
      </c>
      <c r="I349" s="186">
        <v>20821033</v>
      </c>
      <c r="J349" s="172">
        <v>0</v>
      </c>
      <c r="K349" s="174">
        <v>0</v>
      </c>
      <c r="L349" s="174">
        <v>0</v>
      </c>
      <c r="M349" s="175">
        <f t="shared" si="2"/>
        <v>20821033</v>
      </c>
      <c r="N349" s="187">
        <v>17830200</v>
      </c>
      <c r="O349" s="193" t="s">
        <v>2325</v>
      </c>
      <c r="P349" s="189" t="s">
        <v>1301</v>
      </c>
      <c r="Q349" s="190">
        <v>44964</v>
      </c>
      <c r="R349" s="191">
        <v>44964</v>
      </c>
      <c r="S349" s="191">
        <v>45275</v>
      </c>
      <c r="T349" s="177"/>
      <c r="U349" s="179"/>
      <c r="V349" s="173"/>
      <c r="W349" s="186">
        <v>20821033</v>
      </c>
      <c r="X349" s="184">
        <v>0</v>
      </c>
      <c r="Y349" s="172">
        <v>12545859</v>
      </c>
      <c r="Z349" s="172" t="s">
        <v>1284</v>
      </c>
      <c r="AC349" s="177"/>
      <c r="AD349" s="192" t="s">
        <v>2326</v>
      </c>
      <c r="AE349" s="172" t="s">
        <v>2126</v>
      </c>
      <c r="AF349" s="172" t="s">
        <v>176</v>
      </c>
      <c r="AG349" s="182"/>
      <c r="AH349" s="182"/>
      <c r="AI349" s="182"/>
      <c r="AJ349" s="182"/>
      <c r="AK349" s="182"/>
      <c r="AL349" s="182"/>
      <c r="AM349" s="182"/>
      <c r="AN349" s="182"/>
      <c r="AO349" s="182"/>
      <c r="AP349" s="182"/>
      <c r="AQ349" s="182"/>
      <c r="AR349" s="182"/>
      <c r="AS349" s="182"/>
      <c r="AT349" s="182"/>
      <c r="AU349" s="182"/>
      <c r="AV349" s="182"/>
      <c r="AW349" s="182"/>
      <c r="AX349" s="182"/>
      <c r="AY349" s="182"/>
      <c r="AZ349" s="182"/>
      <c r="BA349" s="182"/>
      <c r="BB349" s="182"/>
      <c r="BC349" s="182"/>
      <c r="BD349" s="182"/>
      <c r="BE349" s="182"/>
      <c r="BF349" s="182"/>
      <c r="BG349" s="182"/>
      <c r="BH349" s="182"/>
      <c r="BI349" s="182"/>
      <c r="BJ349" s="182"/>
      <c r="BK349" s="182"/>
      <c r="BL349" s="182"/>
      <c r="BM349" s="182"/>
      <c r="BN349" s="182"/>
      <c r="BO349" s="182"/>
      <c r="BP349" s="182"/>
      <c r="BQ349" s="182"/>
      <c r="BR349" s="182"/>
      <c r="BS349" s="182"/>
      <c r="BT349" s="182"/>
      <c r="BU349" s="182"/>
      <c r="BV349" s="182"/>
      <c r="BW349" s="182"/>
      <c r="BX349" s="182"/>
      <c r="BY349" s="182"/>
      <c r="BZ349" s="182"/>
      <c r="CA349" s="182"/>
    </row>
    <row r="350" spans="1:79" s="172" customFormat="1">
      <c r="A350" s="242">
        <v>891780111</v>
      </c>
      <c r="B350" s="242" t="s">
        <v>55</v>
      </c>
      <c r="C350" s="172" t="s">
        <v>59</v>
      </c>
      <c r="D350" s="242" t="s">
        <v>61</v>
      </c>
      <c r="E350" s="185" t="s">
        <v>2327</v>
      </c>
      <c r="F350" s="171" t="s">
        <v>62</v>
      </c>
      <c r="G350" s="172" t="s">
        <v>62</v>
      </c>
      <c r="H350" s="185" t="s">
        <v>1281</v>
      </c>
      <c r="I350" s="186">
        <v>19425415</v>
      </c>
      <c r="J350" s="172">
        <v>0</v>
      </c>
      <c r="K350" s="174">
        <v>0</v>
      </c>
      <c r="L350" s="174">
        <v>0</v>
      </c>
      <c r="M350" s="175">
        <f t="shared" si="2"/>
        <v>19425415</v>
      </c>
      <c r="N350" s="187">
        <v>1002430621</v>
      </c>
      <c r="O350" s="193" t="s">
        <v>2328</v>
      </c>
      <c r="P350" s="189" t="s">
        <v>1301</v>
      </c>
      <c r="Q350" s="190">
        <v>44964</v>
      </c>
      <c r="R350" s="191">
        <v>44964</v>
      </c>
      <c r="S350" s="191">
        <v>45275</v>
      </c>
      <c r="T350" s="177"/>
      <c r="U350" s="179"/>
      <c r="V350" s="173"/>
      <c r="W350" s="186">
        <v>19425415</v>
      </c>
      <c r="X350" s="184">
        <v>0</v>
      </c>
      <c r="Y350" s="172">
        <v>12545859</v>
      </c>
      <c r="Z350" s="172" t="s">
        <v>1284</v>
      </c>
      <c r="AC350" s="177"/>
      <c r="AD350" s="192" t="s">
        <v>2329</v>
      </c>
      <c r="AE350" s="172" t="s">
        <v>2126</v>
      </c>
      <c r="AF350" s="172" t="s">
        <v>176</v>
      </c>
      <c r="AG350" s="182"/>
      <c r="AH350" s="182"/>
      <c r="AI350" s="182"/>
      <c r="AJ350" s="182"/>
      <c r="AK350" s="182"/>
      <c r="AL350" s="182"/>
      <c r="AM350" s="182"/>
      <c r="AN350" s="182"/>
      <c r="AO350" s="182"/>
      <c r="AP350" s="182"/>
      <c r="AQ350" s="182"/>
      <c r="AR350" s="182"/>
      <c r="AS350" s="182"/>
      <c r="AT350" s="182"/>
      <c r="AU350" s="182"/>
      <c r="AV350" s="182"/>
      <c r="AW350" s="182"/>
      <c r="AX350" s="182"/>
      <c r="AY350" s="182"/>
      <c r="AZ350" s="182"/>
      <c r="BA350" s="182"/>
      <c r="BB350" s="182"/>
      <c r="BC350" s="182"/>
      <c r="BD350" s="182"/>
      <c r="BE350" s="182"/>
      <c r="BF350" s="182"/>
      <c r="BG350" s="182"/>
      <c r="BH350" s="182"/>
      <c r="BI350" s="182"/>
      <c r="BJ350" s="182"/>
      <c r="BK350" s="182"/>
      <c r="BL350" s="182"/>
      <c r="BM350" s="182"/>
      <c r="BN350" s="182"/>
      <c r="BO350" s="182"/>
      <c r="BP350" s="182"/>
      <c r="BQ350" s="182"/>
      <c r="BR350" s="182"/>
      <c r="BS350" s="182"/>
      <c r="BT350" s="182"/>
      <c r="BU350" s="182"/>
      <c r="BV350" s="182"/>
      <c r="BW350" s="182"/>
      <c r="BX350" s="182"/>
      <c r="BY350" s="182"/>
      <c r="BZ350" s="182"/>
      <c r="CA350" s="182"/>
    </row>
    <row r="351" spans="1:79" s="172" customFormat="1">
      <c r="A351" s="242">
        <v>891780111</v>
      </c>
      <c r="B351" s="242" t="s">
        <v>55</v>
      </c>
      <c r="C351" s="172" t="s">
        <v>59</v>
      </c>
      <c r="D351" s="242" t="s">
        <v>61</v>
      </c>
      <c r="E351" s="185" t="s">
        <v>2330</v>
      </c>
      <c r="F351" s="171" t="s">
        <v>62</v>
      </c>
      <c r="G351" s="172" t="s">
        <v>62</v>
      </c>
      <c r="H351" s="185" t="s">
        <v>1281</v>
      </c>
      <c r="I351" s="186">
        <v>19048225</v>
      </c>
      <c r="J351" s="172">
        <v>0</v>
      </c>
      <c r="K351" s="174">
        <v>0</v>
      </c>
      <c r="L351" s="174">
        <v>0</v>
      </c>
      <c r="M351" s="175">
        <f t="shared" si="2"/>
        <v>19048225</v>
      </c>
      <c r="N351" s="187">
        <v>36557372</v>
      </c>
      <c r="O351" s="193" t="s">
        <v>2331</v>
      </c>
      <c r="P351" s="189" t="s">
        <v>1443</v>
      </c>
      <c r="Q351" s="190">
        <v>44964</v>
      </c>
      <c r="R351" s="191">
        <v>44964</v>
      </c>
      <c r="S351" s="191">
        <v>45275</v>
      </c>
      <c r="T351" s="177"/>
      <c r="U351" s="179"/>
      <c r="V351" s="173"/>
      <c r="W351" s="186">
        <v>19048225</v>
      </c>
      <c r="X351" s="184">
        <v>0</v>
      </c>
      <c r="Y351" s="172">
        <v>12545859</v>
      </c>
      <c r="Z351" s="172" t="s">
        <v>1284</v>
      </c>
      <c r="AC351" s="177"/>
      <c r="AD351" s="192" t="s">
        <v>2332</v>
      </c>
      <c r="AE351" s="172" t="s">
        <v>2126</v>
      </c>
      <c r="AF351" s="172" t="s">
        <v>176</v>
      </c>
      <c r="AG351" s="182"/>
      <c r="AH351" s="182"/>
      <c r="AI351" s="182"/>
      <c r="AJ351" s="182"/>
      <c r="AK351" s="182"/>
      <c r="AL351" s="182"/>
      <c r="AM351" s="182"/>
      <c r="AN351" s="182"/>
      <c r="AO351" s="182"/>
      <c r="AP351" s="182"/>
      <c r="AQ351" s="182"/>
      <c r="AR351" s="182"/>
      <c r="AS351" s="182"/>
      <c r="AT351" s="182"/>
      <c r="AU351" s="182"/>
      <c r="AV351" s="182"/>
      <c r="AW351" s="182"/>
      <c r="AX351" s="182"/>
      <c r="AY351" s="182"/>
      <c r="AZ351" s="182"/>
      <c r="BA351" s="182"/>
      <c r="BB351" s="182"/>
      <c r="BC351" s="182"/>
      <c r="BD351" s="182"/>
      <c r="BE351" s="182"/>
      <c r="BF351" s="182"/>
      <c r="BG351" s="182"/>
      <c r="BH351" s="182"/>
      <c r="BI351" s="182"/>
      <c r="BJ351" s="182"/>
      <c r="BK351" s="182"/>
      <c r="BL351" s="182"/>
      <c r="BM351" s="182"/>
      <c r="BN351" s="182"/>
      <c r="BO351" s="182"/>
      <c r="BP351" s="182"/>
      <c r="BQ351" s="182"/>
      <c r="BR351" s="182"/>
      <c r="BS351" s="182"/>
      <c r="BT351" s="182"/>
      <c r="BU351" s="182"/>
      <c r="BV351" s="182"/>
      <c r="BW351" s="182"/>
      <c r="BX351" s="182"/>
      <c r="BY351" s="182"/>
      <c r="BZ351" s="182"/>
      <c r="CA351" s="182"/>
    </row>
    <row r="352" spans="1:79" s="172" customFormat="1">
      <c r="A352" s="242">
        <v>891780111</v>
      </c>
      <c r="B352" s="242" t="s">
        <v>55</v>
      </c>
      <c r="C352" s="172" t="s">
        <v>59</v>
      </c>
      <c r="D352" s="242" t="s">
        <v>61</v>
      </c>
      <c r="E352" s="185" t="s">
        <v>2333</v>
      </c>
      <c r="F352" s="171" t="s">
        <v>62</v>
      </c>
      <c r="G352" s="172" t="s">
        <v>62</v>
      </c>
      <c r="H352" s="185" t="s">
        <v>1281</v>
      </c>
      <c r="I352" s="186">
        <v>19048225</v>
      </c>
      <c r="J352" s="172">
        <v>0</v>
      </c>
      <c r="K352" s="174">
        <v>0</v>
      </c>
      <c r="L352" s="174">
        <v>0</v>
      </c>
      <c r="M352" s="175">
        <f t="shared" si="2"/>
        <v>19048225</v>
      </c>
      <c r="N352" s="187">
        <v>26847299</v>
      </c>
      <c r="O352" s="193" t="s">
        <v>2334</v>
      </c>
      <c r="P352" s="189" t="s">
        <v>1283</v>
      </c>
      <c r="Q352" s="190">
        <v>44964</v>
      </c>
      <c r="R352" s="191">
        <v>44964</v>
      </c>
      <c r="S352" s="191">
        <v>45275</v>
      </c>
      <c r="T352" s="177"/>
      <c r="U352" s="179"/>
      <c r="V352" s="173"/>
      <c r="W352" s="186">
        <v>19048225</v>
      </c>
      <c r="X352" s="184">
        <v>0</v>
      </c>
      <c r="Y352" s="172">
        <v>12545859</v>
      </c>
      <c r="Z352" s="172" t="s">
        <v>1284</v>
      </c>
      <c r="AC352" s="177"/>
      <c r="AD352" s="192" t="s">
        <v>2335</v>
      </c>
      <c r="AE352" s="172" t="s">
        <v>2126</v>
      </c>
      <c r="AF352" s="172" t="s">
        <v>176</v>
      </c>
      <c r="AG352" s="182"/>
      <c r="AH352" s="182"/>
      <c r="AI352" s="182"/>
      <c r="AJ352" s="182"/>
      <c r="AK352" s="182"/>
      <c r="AL352" s="182"/>
      <c r="AM352" s="182"/>
      <c r="AN352" s="182"/>
      <c r="AO352" s="182"/>
      <c r="AP352" s="182"/>
      <c r="AQ352" s="182"/>
      <c r="AR352" s="182"/>
      <c r="AS352" s="182"/>
      <c r="AT352" s="182"/>
      <c r="AU352" s="182"/>
      <c r="AV352" s="182"/>
      <c r="AW352" s="182"/>
      <c r="AX352" s="182"/>
      <c r="AY352" s="182"/>
      <c r="AZ352" s="182"/>
      <c r="BA352" s="182"/>
      <c r="BB352" s="182"/>
      <c r="BC352" s="182"/>
      <c r="BD352" s="182"/>
      <c r="BE352" s="182"/>
      <c r="BF352" s="182"/>
      <c r="BG352" s="182"/>
      <c r="BH352" s="182"/>
      <c r="BI352" s="182"/>
      <c r="BJ352" s="182"/>
      <c r="BK352" s="182"/>
      <c r="BL352" s="182"/>
      <c r="BM352" s="182"/>
      <c r="BN352" s="182"/>
      <c r="BO352" s="182"/>
      <c r="BP352" s="182"/>
      <c r="BQ352" s="182"/>
      <c r="BR352" s="182"/>
      <c r="BS352" s="182"/>
      <c r="BT352" s="182"/>
      <c r="BU352" s="182"/>
      <c r="BV352" s="182"/>
      <c r="BW352" s="182"/>
      <c r="BX352" s="182"/>
      <c r="BY352" s="182"/>
      <c r="BZ352" s="182"/>
      <c r="CA352" s="182"/>
    </row>
    <row r="353" spans="1:79" s="172" customFormat="1">
      <c r="A353" s="242">
        <v>891780111</v>
      </c>
      <c r="B353" s="242" t="s">
        <v>55</v>
      </c>
      <c r="C353" s="172" t="s">
        <v>59</v>
      </c>
      <c r="D353" s="242" t="s">
        <v>61</v>
      </c>
      <c r="E353" s="185" t="s">
        <v>2336</v>
      </c>
      <c r="F353" s="171" t="s">
        <v>62</v>
      </c>
      <c r="G353" s="172" t="s">
        <v>62</v>
      </c>
      <c r="H353" s="185" t="s">
        <v>1281</v>
      </c>
      <c r="I353" s="186">
        <v>19425415</v>
      </c>
      <c r="J353" s="172">
        <v>0</v>
      </c>
      <c r="K353" s="174">
        <v>0</v>
      </c>
      <c r="L353" s="174">
        <v>0</v>
      </c>
      <c r="M353" s="175">
        <f t="shared" si="2"/>
        <v>19425415</v>
      </c>
      <c r="N353" s="187">
        <v>1193065244</v>
      </c>
      <c r="O353" s="193" t="s">
        <v>2337</v>
      </c>
      <c r="P353" s="189" t="s">
        <v>1301</v>
      </c>
      <c r="Q353" s="190">
        <v>44964</v>
      </c>
      <c r="R353" s="191">
        <v>44964</v>
      </c>
      <c r="S353" s="191">
        <v>45275</v>
      </c>
      <c r="T353" s="177"/>
      <c r="U353" s="179"/>
      <c r="V353" s="173"/>
      <c r="W353" s="186">
        <v>19425415</v>
      </c>
      <c r="X353" s="184">
        <v>0</v>
      </c>
      <c r="Y353" s="172">
        <v>12545859</v>
      </c>
      <c r="Z353" s="172" t="s">
        <v>1284</v>
      </c>
      <c r="AC353" s="177"/>
      <c r="AD353" s="192" t="s">
        <v>2338</v>
      </c>
      <c r="AE353" s="172" t="s">
        <v>2126</v>
      </c>
      <c r="AF353" s="172" t="s">
        <v>176</v>
      </c>
      <c r="AG353" s="182"/>
      <c r="AH353" s="182"/>
      <c r="AI353" s="182"/>
      <c r="AJ353" s="182"/>
      <c r="AK353" s="182"/>
      <c r="AL353" s="182"/>
      <c r="AM353" s="182"/>
      <c r="AN353" s="182"/>
      <c r="AO353" s="182"/>
      <c r="AP353" s="182"/>
      <c r="AQ353" s="182"/>
      <c r="AR353" s="182"/>
      <c r="AS353" s="182"/>
      <c r="AT353" s="182"/>
      <c r="AU353" s="182"/>
      <c r="AV353" s="182"/>
      <c r="AW353" s="182"/>
      <c r="AX353" s="182"/>
      <c r="AY353" s="182"/>
      <c r="AZ353" s="182"/>
      <c r="BA353" s="182"/>
      <c r="BB353" s="182"/>
      <c r="BC353" s="182"/>
      <c r="BD353" s="182"/>
      <c r="BE353" s="182"/>
      <c r="BF353" s="182"/>
      <c r="BG353" s="182"/>
      <c r="BH353" s="182"/>
      <c r="BI353" s="182"/>
      <c r="BJ353" s="182"/>
      <c r="BK353" s="182"/>
      <c r="BL353" s="182"/>
      <c r="BM353" s="182"/>
      <c r="BN353" s="182"/>
      <c r="BO353" s="182"/>
      <c r="BP353" s="182"/>
      <c r="BQ353" s="182"/>
      <c r="BR353" s="182"/>
      <c r="BS353" s="182"/>
      <c r="BT353" s="182"/>
      <c r="BU353" s="182"/>
      <c r="BV353" s="182"/>
      <c r="BW353" s="182"/>
      <c r="BX353" s="182"/>
      <c r="BY353" s="182"/>
      <c r="BZ353" s="182"/>
      <c r="CA353" s="182"/>
    </row>
    <row r="354" spans="1:79" s="172" customFormat="1">
      <c r="A354" s="242">
        <v>891780111</v>
      </c>
      <c r="B354" s="242" t="s">
        <v>55</v>
      </c>
      <c r="C354" s="172" t="s">
        <v>59</v>
      </c>
      <c r="D354" s="242" t="s">
        <v>61</v>
      </c>
      <c r="E354" s="185" t="s">
        <v>2339</v>
      </c>
      <c r="F354" s="171" t="s">
        <v>62</v>
      </c>
      <c r="G354" s="172" t="s">
        <v>62</v>
      </c>
      <c r="H354" s="185" t="s">
        <v>1281</v>
      </c>
      <c r="I354" s="186">
        <v>21029244</v>
      </c>
      <c r="J354" s="172">
        <v>0</v>
      </c>
      <c r="K354" s="174">
        <v>0</v>
      </c>
      <c r="L354" s="174">
        <v>0</v>
      </c>
      <c r="M354" s="175">
        <f t="shared" si="2"/>
        <v>21029244</v>
      </c>
      <c r="N354" s="187">
        <v>73204348</v>
      </c>
      <c r="O354" s="193" t="s">
        <v>2340</v>
      </c>
      <c r="P354" s="189" t="s">
        <v>1301</v>
      </c>
      <c r="Q354" s="190">
        <v>44964</v>
      </c>
      <c r="R354" s="191">
        <v>44964</v>
      </c>
      <c r="S354" s="191">
        <v>45275</v>
      </c>
      <c r="T354" s="177"/>
      <c r="U354" s="179"/>
      <c r="V354" s="173"/>
      <c r="W354" s="186">
        <v>21029244</v>
      </c>
      <c r="X354" s="184">
        <v>0</v>
      </c>
      <c r="Y354" s="172">
        <v>12545859</v>
      </c>
      <c r="Z354" s="172" t="s">
        <v>1284</v>
      </c>
      <c r="AC354" s="177"/>
      <c r="AD354" s="192" t="s">
        <v>2341</v>
      </c>
      <c r="AE354" s="172" t="s">
        <v>2126</v>
      </c>
      <c r="AF354" s="172" t="s">
        <v>176</v>
      </c>
      <c r="AG354" s="182"/>
      <c r="AH354" s="182"/>
      <c r="AI354" s="182"/>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c r="BD354" s="182"/>
      <c r="BE354" s="182"/>
      <c r="BF354" s="182"/>
      <c r="BG354" s="182"/>
      <c r="BH354" s="182"/>
      <c r="BI354" s="182"/>
      <c r="BJ354" s="182"/>
      <c r="BK354" s="182"/>
      <c r="BL354" s="182"/>
      <c r="BM354" s="182"/>
      <c r="BN354" s="182"/>
      <c r="BO354" s="182"/>
      <c r="BP354" s="182"/>
      <c r="BQ354" s="182"/>
      <c r="BR354" s="182"/>
      <c r="BS354" s="182"/>
      <c r="BT354" s="182"/>
      <c r="BU354" s="182"/>
      <c r="BV354" s="182"/>
      <c r="BW354" s="182"/>
      <c r="BX354" s="182"/>
      <c r="BY354" s="182"/>
      <c r="BZ354" s="182"/>
      <c r="CA354" s="182"/>
    </row>
    <row r="355" spans="1:79" s="172" customFormat="1">
      <c r="A355" s="242">
        <v>891780111</v>
      </c>
      <c r="B355" s="242" t="s">
        <v>55</v>
      </c>
      <c r="C355" s="172" t="s">
        <v>59</v>
      </c>
      <c r="D355" s="242" t="s">
        <v>61</v>
      </c>
      <c r="E355" s="185" t="s">
        <v>2342</v>
      </c>
      <c r="F355" s="171" t="s">
        <v>62</v>
      </c>
      <c r="G355" s="172" t="s">
        <v>62</v>
      </c>
      <c r="H355" s="185" t="s">
        <v>1281</v>
      </c>
      <c r="I355" s="186">
        <v>19425415</v>
      </c>
      <c r="J355" s="172">
        <v>0</v>
      </c>
      <c r="K355" s="174">
        <v>0</v>
      </c>
      <c r="L355" s="174">
        <v>0</v>
      </c>
      <c r="M355" s="175">
        <f t="shared" si="2"/>
        <v>19425415</v>
      </c>
      <c r="N355" s="187">
        <v>85489365</v>
      </c>
      <c r="O355" s="193" t="s">
        <v>2343</v>
      </c>
      <c r="P355" s="189" t="s">
        <v>1301</v>
      </c>
      <c r="Q355" s="190">
        <v>44964</v>
      </c>
      <c r="R355" s="191">
        <v>44964</v>
      </c>
      <c r="S355" s="191">
        <v>45275</v>
      </c>
      <c r="T355" s="177"/>
      <c r="U355" s="179"/>
      <c r="V355" s="173"/>
      <c r="W355" s="186">
        <v>19425415</v>
      </c>
      <c r="X355" s="184">
        <v>0</v>
      </c>
      <c r="Y355" s="172">
        <v>12545859</v>
      </c>
      <c r="Z355" s="172" t="s">
        <v>1284</v>
      </c>
      <c r="AC355" s="177"/>
      <c r="AD355" s="192" t="s">
        <v>2344</v>
      </c>
      <c r="AE355" s="172" t="s">
        <v>2126</v>
      </c>
      <c r="AF355" s="172" t="s">
        <v>176</v>
      </c>
      <c r="AG355" s="182"/>
      <c r="AH355" s="182"/>
      <c r="AI355" s="182"/>
      <c r="AJ355" s="182"/>
      <c r="AK355" s="182"/>
      <c r="AL355" s="182"/>
      <c r="AM355" s="182"/>
      <c r="AN355" s="182"/>
      <c r="AO355" s="182"/>
      <c r="AP355" s="182"/>
      <c r="AQ355" s="182"/>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c r="BO355" s="182"/>
      <c r="BP355" s="182"/>
      <c r="BQ355" s="182"/>
      <c r="BR355" s="182"/>
      <c r="BS355" s="182"/>
      <c r="BT355" s="182"/>
      <c r="BU355" s="182"/>
      <c r="BV355" s="182"/>
      <c r="BW355" s="182"/>
      <c r="BX355" s="182"/>
      <c r="BY355" s="182"/>
      <c r="BZ355" s="182"/>
      <c r="CA355" s="182"/>
    </row>
    <row r="356" spans="1:79" s="172" customFormat="1">
      <c r="A356" s="242">
        <v>891780111</v>
      </c>
      <c r="B356" s="242" t="s">
        <v>55</v>
      </c>
      <c r="C356" s="172" t="s">
        <v>59</v>
      </c>
      <c r="D356" s="242" t="s">
        <v>61</v>
      </c>
      <c r="E356" s="185" t="s">
        <v>2345</v>
      </c>
      <c r="F356" s="171" t="s">
        <v>62</v>
      </c>
      <c r="G356" s="172" t="s">
        <v>62</v>
      </c>
      <c r="H356" s="185" t="s">
        <v>1281</v>
      </c>
      <c r="I356" s="186">
        <v>20821033</v>
      </c>
      <c r="J356" s="172">
        <v>0</v>
      </c>
      <c r="K356" s="174">
        <v>0</v>
      </c>
      <c r="L356" s="174">
        <v>0</v>
      </c>
      <c r="M356" s="175">
        <f t="shared" si="2"/>
        <v>20821033</v>
      </c>
      <c r="N356" s="187">
        <v>22589273</v>
      </c>
      <c r="O356" s="193" t="s">
        <v>2346</v>
      </c>
      <c r="P356" s="189" t="s">
        <v>1301</v>
      </c>
      <c r="Q356" s="190">
        <v>44964</v>
      </c>
      <c r="R356" s="191">
        <v>44964</v>
      </c>
      <c r="S356" s="191">
        <v>45275</v>
      </c>
      <c r="T356" s="177"/>
      <c r="U356" s="179"/>
      <c r="V356" s="173"/>
      <c r="W356" s="186">
        <v>20821033</v>
      </c>
      <c r="X356" s="184">
        <v>0</v>
      </c>
      <c r="Y356" s="172">
        <v>12545859</v>
      </c>
      <c r="Z356" s="172" t="s">
        <v>1284</v>
      </c>
      <c r="AC356" s="177"/>
      <c r="AD356" s="192" t="s">
        <v>2347</v>
      </c>
      <c r="AE356" s="172" t="s">
        <v>2126</v>
      </c>
      <c r="AF356" s="172" t="s">
        <v>176</v>
      </c>
      <c r="AG356" s="182"/>
      <c r="AH356" s="182"/>
      <c r="AI356" s="182"/>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c r="BD356" s="182"/>
      <c r="BE356" s="182"/>
      <c r="BF356" s="182"/>
      <c r="BG356" s="182"/>
      <c r="BH356" s="182"/>
      <c r="BI356" s="182"/>
      <c r="BJ356" s="182"/>
      <c r="BK356" s="182"/>
      <c r="BL356" s="182"/>
      <c r="BM356" s="182"/>
      <c r="BN356" s="182"/>
      <c r="BO356" s="182"/>
      <c r="BP356" s="182"/>
      <c r="BQ356" s="182"/>
      <c r="BR356" s="182"/>
      <c r="BS356" s="182"/>
      <c r="BT356" s="182"/>
      <c r="BU356" s="182"/>
      <c r="BV356" s="182"/>
      <c r="BW356" s="182"/>
      <c r="BX356" s="182"/>
      <c r="BY356" s="182"/>
      <c r="BZ356" s="182"/>
      <c r="CA356" s="182"/>
    </row>
    <row r="357" spans="1:79" s="172" customFormat="1">
      <c r="A357" s="242">
        <v>891780111</v>
      </c>
      <c r="B357" s="242" t="s">
        <v>55</v>
      </c>
      <c r="C357" s="172" t="s">
        <v>59</v>
      </c>
      <c r="D357" s="242" t="s">
        <v>61</v>
      </c>
      <c r="E357" s="185" t="s">
        <v>2348</v>
      </c>
      <c r="F357" s="171" t="s">
        <v>62</v>
      </c>
      <c r="G357" s="172" t="s">
        <v>62</v>
      </c>
      <c r="H357" s="185" t="s">
        <v>1281</v>
      </c>
      <c r="I357" s="186">
        <v>19048225</v>
      </c>
      <c r="J357" s="172">
        <v>0</v>
      </c>
      <c r="K357" s="174">
        <v>0</v>
      </c>
      <c r="L357" s="174">
        <v>0</v>
      </c>
      <c r="M357" s="175">
        <f t="shared" si="2"/>
        <v>19048225</v>
      </c>
      <c r="N357" s="187">
        <v>1118857530</v>
      </c>
      <c r="O357" s="193" t="s">
        <v>2349</v>
      </c>
      <c r="P357" s="189" t="s">
        <v>1283</v>
      </c>
      <c r="Q357" s="190">
        <v>44964</v>
      </c>
      <c r="R357" s="191">
        <v>44964</v>
      </c>
      <c r="S357" s="191">
        <v>45275</v>
      </c>
      <c r="T357" s="177"/>
      <c r="U357" s="179"/>
      <c r="V357" s="173"/>
      <c r="W357" s="186">
        <v>19048225</v>
      </c>
      <c r="X357" s="184">
        <v>0</v>
      </c>
      <c r="Y357" s="172">
        <v>12545859</v>
      </c>
      <c r="Z357" s="172" t="s">
        <v>1284</v>
      </c>
      <c r="AC357" s="177"/>
      <c r="AD357" s="192" t="s">
        <v>2350</v>
      </c>
      <c r="AE357" s="172" t="s">
        <v>2126</v>
      </c>
      <c r="AF357" s="172" t="s">
        <v>176</v>
      </c>
      <c r="AG357" s="182"/>
      <c r="AH357" s="182"/>
      <c r="AI357" s="182"/>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c r="BD357" s="182"/>
      <c r="BE357" s="182"/>
      <c r="BF357" s="182"/>
      <c r="BG357" s="182"/>
      <c r="BH357" s="182"/>
      <c r="BI357" s="182"/>
      <c r="BJ357" s="182"/>
      <c r="BK357" s="182"/>
      <c r="BL357" s="182"/>
      <c r="BM357" s="182"/>
      <c r="BN357" s="182"/>
      <c r="BO357" s="182"/>
      <c r="BP357" s="182"/>
      <c r="BQ357" s="182"/>
      <c r="BR357" s="182"/>
      <c r="BS357" s="182"/>
      <c r="BT357" s="182"/>
      <c r="BU357" s="182"/>
      <c r="BV357" s="182"/>
      <c r="BW357" s="182"/>
      <c r="BX357" s="182"/>
      <c r="BY357" s="182"/>
      <c r="BZ357" s="182"/>
      <c r="CA357" s="182"/>
    </row>
    <row r="358" spans="1:79" s="172" customFormat="1">
      <c r="A358" s="242">
        <v>891780111</v>
      </c>
      <c r="B358" s="242" t="s">
        <v>55</v>
      </c>
      <c r="C358" s="172" t="s">
        <v>59</v>
      </c>
      <c r="D358" s="242" t="s">
        <v>61</v>
      </c>
      <c r="E358" s="185" t="s">
        <v>2351</v>
      </c>
      <c r="F358" s="171" t="s">
        <v>62</v>
      </c>
      <c r="G358" s="172" t="s">
        <v>62</v>
      </c>
      <c r="H358" s="185" t="s">
        <v>1347</v>
      </c>
      <c r="I358" s="186">
        <v>19425415</v>
      </c>
      <c r="J358" s="172">
        <v>0</v>
      </c>
      <c r="K358" s="174">
        <v>0</v>
      </c>
      <c r="L358" s="174">
        <v>0</v>
      </c>
      <c r="M358" s="175">
        <f t="shared" si="2"/>
        <v>19425415</v>
      </c>
      <c r="N358" s="187">
        <v>12556872</v>
      </c>
      <c r="O358" s="193" t="s">
        <v>2352</v>
      </c>
      <c r="P358" s="189" t="s">
        <v>1301</v>
      </c>
      <c r="Q358" s="190">
        <v>44964</v>
      </c>
      <c r="R358" s="191">
        <v>44964</v>
      </c>
      <c r="S358" s="191">
        <v>45275</v>
      </c>
      <c r="T358" s="177"/>
      <c r="U358" s="179"/>
      <c r="V358" s="173"/>
      <c r="W358" s="186">
        <v>19425415</v>
      </c>
      <c r="X358" s="184">
        <v>0</v>
      </c>
      <c r="Y358" s="172">
        <v>12545859</v>
      </c>
      <c r="Z358" s="172" t="s">
        <v>1284</v>
      </c>
      <c r="AC358" s="177"/>
      <c r="AD358" s="192" t="s">
        <v>2353</v>
      </c>
      <c r="AE358" s="172" t="s">
        <v>2126</v>
      </c>
      <c r="AF358" s="172" t="s">
        <v>176</v>
      </c>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c r="BF358" s="182"/>
      <c r="BG358" s="182"/>
      <c r="BH358" s="182"/>
      <c r="BI358" s="182"/>
      <c r="BJ358" s="182"/>
      <c r="BK358" s="182"/>
      <c r="BL358" s="182"/>
      <c r="BM358" s="182"/>
      <c r="BN358" s="182"/>
      <c r="BO358" s="182"/>
      <c r="BP358" s="182"/>
      <c r="BQ358" s="182"/>
      <c r="BR358" s="182"/>
      <c r="BS358" s="182"/>
      <c r="BT358" s="182"/>
      <c r="BU358" s="182"/>
      <c r="BV358" s="182"/>
      <c r="BW358" s="182"/>
      <c r="BX358" s="182"/>
      <c r="BY358" s="182"/>
      <c r="BZ358" s="182"/>
      <c r="CA358" s="182"/>
    </row>
    <row r="359" spans="1:79" s="172" customFormat="1">
      <c r="A359" s="242">
        <v>891780111</v>
      </c>
      <c r="B359" s="242" t="s">
        <v>55</v>
      </c>
      <c r="C359" s="172" t="s">
        <v>59</v>
      </c>
      <c r="D359" s="242" t="s">
        <v>61</v>
      </c>
      <c r="E359" s="185" t="s">
        <v>2354</v>
      </c>
      <c r="F359" s="171" t="s">
        <v>62</v>
      </c>
      <c r="G359" s="172" t="s">
        <v>62</v>
      </c>
      <c r="H359" s="185" t="s">
        <v>1281</v>
      </c>
      <c r="I359" s="186">
        <v>22953415</v>
      </c>
      <c r="J359" s="172">
        <v>0</v>
      </c>
      <c r="K359" s="174">
        <v>0</v>
      </c>
      <c r="L359" s="174">
        <v>0</v>
      </c>
      <c r="M359" s="175">
        <f t="shared" si="2"/>
        <v>22953415</v>
      </c>
      <c r="N359" s="187">
        <v>30580692</v>
      </c>
      <c r="O359" s="193" t="s">
        <v>2355</v>
      </c>
      <c r="P359" s="189" t="s">
        <v>2356</v>
      </c>
      <c r="Q359" s="190">
        <v>44964</v>
      </c>
      <c r="R359" s="191">
        <v>44964</v>
      </c>
      <c r="S359" s="191">
        <v>45275</v>
      </c>
      <c r="T359" s="177"/>
      <c r="U359" s="179"/>
      <c r="V359" s="173"/>
      <c r="W359" s="186">
        <v>22953415</v>
      </c>
      <c r="X359" s="184">
        <v>0</v>
      </c>
      <c r="Y359" s="172">
        <v>12545859</v>
      </c>
      <c r="Z359" s="172" t="s">
        <v>1284</v>
      </c>
      <c r="AC359" s="177"/>
      <c r="AD359" s="192" t="s">
        <v>2357</v>
      </c>
      <c r="AE359" s="172" t="s">
        <v>2126</v>
      </c>
      <c r="AF359" s="172" t="s">
        <v>176</v>
      </c>
      <c r="AG359" s="182"/>
      <c r="AH359" s="182"/>
      <c r="AI359" s="182"/>
      <c r="AJ359" s="182"/>
      <c r="AK359" s="182"/>
      <c r="AL359" s="182"/>
      <c r="AM359" s="182"/>
      <c r="AN359" s="182"/>
      <c r="AO359" s="182"/>
      <c r="AP359" s="182"/>
      <c r="AQ359" s="182"/>
      <c r="AR359" s="182"/>
      <c r="AS359" s="182"/>
      <c r="AT359" s="182"/>
      <c r="AU359" s="182"/>
      <c r="AV359" s="182"/>
      <c r="AW359" s="182"/>
      <c r="AX359" s="182"/>
      <c r="AY359" s="182"/>
      <c r="AZ359" s="182"/>
      <c r="BA359" s="182"/>
      <c r="BB359" s="182"/>
      <c r="BC359" s="182"/>
      <c r="BD359" s="182"/>
      <c r="BE359" s="182"/>
      <c r="BF359" s="182"/>
      <c r="BG359" s="182"/>
      <c r="BH359" s="182"/>
      <c r="BI359" s="182"/>
      <c r="BJ359" s="182"/>
      <c r="BK359" s="182"/>
      <c r="BL359" s="182"/>
      <c r="BM359" s="182"/>
      <c r="BN359" s="182"/>
      <c r="BO359" s="182"/>
      <c r="BP359" s="182"/>
      <c r="BQ359" s="182"/>
      <c r="BR359" s="182"/>
      <c r="BS359" s="182"/>
      <c r="BT359" s="182"/>
      <c r="BU359" s="182"/>
      <c r="BV359" s="182"/>
      <c r="BW359" s="182"/>
      <c r="BX359" s="182"/>
      <c r="BY359" s="182"/>
      <c r="BZ359" s="182"/>
      <c r="CA359" s="182"/>
    </row>
    <row r="360" spans="1:79" s="172" customFormat="1">
      <c r="A360" s="242">
        <v>891780111</v>
      </c>
      <c r="B360" s="242" t="s">
        <v>55</v>
      </c>
      <c r="C360" s="172" t="s">
        <v>59</v>
      </c>
      <c r="D360" s="242" t="s">
        <v>61</v>
      </c>
      <c r="E360" s="185" t="s">
        <v>2358</v>
      </c>
      <c r="F360" s="171" t="s">
        <v>62</v>
      </c>
      <c r="G360" s="172" t="s">
        <v>62</v>
      </c>
      <c r="H360" s="185" t="s">
        <v>1281</v>
      </c>
      <c r="I360" s="186">
        <v>17482886</v>
      </c>
      <c r="J360" s="172">
        <v>0</v>
      </c>
      <c r="K360" s="174">
        <v>0</v>
      </c>
      <c r="L360" s="174">
        <v>0</v>
      </c>
      <c r="M360" s="175">
        <f t="shared" si="2"/>
        <v>17482886</v>
      </c>
      <c r="N360" s="187">
        <v>1192750848</v>
      </c>
      <c r="O360" s="193" t="s">
        <v>2359</v>
      </c>
      <c r="P360" s="189" t="s">
        <v>2247</v>
      </c>
      <c r="Q360" s="190">
        <v>44964</v>
      </c>
      <c r="R360" s="191">
        <v>44964</v>
      </c>
      <c r="S360" s="191">
        <v>45275</v>
      </c>
      <c r="T360" s="177"/>
      <c r="U360" s="179"/>
      <c r="V360" s="173"/>
      <c r="W360" s="186">
        <v>17482886</v>
      </c>
      <c r="X360" s="184">
        <v>0</v>
      </c>
      <c r="Y360" s="172">
        <v>12545859</v>
      </c>
      <c r="Z360" s="172" t="s">
        <v>1284</v>
      </c>
      <c r="AC360" s="177"/>
      <c r="AD360" s="192" t="s">
        <v>2360</v>
      </c>
      <c r="AE360" s="172" t="s">
        <v>2126</v>
      </c>
      <c r="AF360" s="172" t="s">
        <v>176</v>
      </c>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c r="BD360" s="182"/>
      <c r="BE360" s="182"/>
      <c r="BF360" s="182"/>
      <c r="BG360" s="182"/>
      <c r="BH360" s="182"/>
      <c r="BI360" s="182"/>
      <c r="BJ360" s="182"/>
      <c r="BK360" s="182"/>
      <c r="BL360" s="182"/>
      <c r="BM360" s="182"/>
      <c r="BN360" s="182"/>
      <c r="BO360" s="182"/>
      <c r="BP360" s="182"/>
      <c r="BQ360" s="182"/>
      <c r="BR360" s="182"/>
      <c r="BS360" s="182"/>
      <c r="BT360" s="182"/>
      <c r="BU360" s="182"/>
      <c r="BV360" s="182"/>
      <c r="BW360" s="182"/>
      <c r="BX360" s="182"/>
      <c r="BY360" s="182"/>
      <c r="BZ360" s="182"/>
      <c r="CA360" s="182"/>
    </row>
    <row r="361" spans="1:79" s="172" customFormat="1">
      <c r="A361" s="242">
        <v>891780111</v>
      </c>
      <c r="B361" s="242" t="s">
        <v>55</v>
      </c>
      <c r="C361" s="172" t="s">
        <v>59</v>
      </c>
      <c r="D361" s="242" t="s">
        <v>61</v>
      </c>
      <c r="E361" s="185" t="s">
        <v>2361</v>
      </c>
      <c r="F361" s="171" t="s">
        <v>62</v>
      </c>
      <c r="G361" s="172" t="s">
        <v>62</v>
      </c>
      <c r="H361" s="185" t="s">
        <v>1281</v>
      </c>
      <c r="I361" s="186">
        <v>19048225</v>
      </c>
      <c r="J361" s="172">
        <v>0</v>
      </c>
      <c r="K361" s="174">
        <v>0</v>
      </c>
      <c r="L361" s="174">
        <v>0</v>
      </c>
      <c r="M361" s="175">
        <f t="shared" si="2"/>
        <v>19048225</v>
      </c>
      <c r="N361" s="187">
        <v>1002997999</v>
      </c>
      <c r="O361" s="193" t="s">
        <v>2362</v>
      </c>
      <c r="P361" s="189" t="s">
        <v>1283</v>
      </c>
      <c r="Q361" s="190">
        <v>44964</v>
      </c>
      <c r="R361" s="191">
        <v>44964</v>
      </c>
      <c r="S361" s="191">
        <v>45275</v>
      </c>
      <c r="T361" s="177"/>
      <c r="U361" s="179"/>
      <c r="V361" s="173"/>
      <c r="W361" s="186">
        <v>19048225</v>
      </c>
      <c r="X361" s="184">
        <v>0</v>
      </c>
      <c r="Y361" s="172">
        <v>12545859</v>
      </c>
      <c r="Z361" s="172" t="s">
        <v>1284</v>
      </c>
      <c r="AC361" s="177"/>
      <c r="AD361" s="192" t="s">
        <v>2363</v>
      </c>
      <c r="AE361" s="172" t="s">
        <v>2126</v>
      </c>
      <c r="AF361" s="172" t="s">
        <v>176</v>
      </c>
      <c r="AG361" s="182"/>
      <c r="AH361" s="182"/>
      <c r="AI361" s="182"/>
      <c r="AJ361" s="182"/>
      <c r="AK361" s="182"/>
      <c r="AL361" s="182"/>
      <c r="AM361" s="182"/>
      <c r="AN361" s="182"/>
      <c r="AO361" s="182"/>
      <c r="AP361" s="182"/>
      <c r="AQ361" s="182"/>
      <c r="AR361" s="182"/>
      <c r="AS361" s="182"/>
      <c r="AT361" s="182"/>
      <c r="AU361" s="182"/>
      <c r="AV361" s="182"/>
      <c r="AW361" s="182"/>
      <c r="AX361" s="182"/>
      <c r="AY361" s="182"/>
      <c r="AZ361" s="182"/>
      <c r="BA361" s="182"/>
      <c r="BB361" s="182"/>
      <c r="BC361" s="182"/>
      <c r="BD361" s="182"/>
      <c r="BE361" s="182"/>
      <c r="BF361" s="182"/>
      <c r="BG361" s="182"/>
      <c r="BH361" s="182"/>
      <c r="BI361" s="182"/>
      <c r="BJ361" s="182"/>
      <c r="BK361" s="182"/>
      <c r="BL361" s="182"/>
      <c r="BM361" s="182"/>
      <c r="BN361" s="182"/>
      <c r="BO361" s="182"/>
      <c r="BP361" s="182"/>
      <c r="BQ361" s="182"/>
      <c r="BR361" s="182"/>
      <c r="BS361" s="182"/>
      <c r="BT361" s="182"/>
      <c r="BU361" s="182"/>
      <c r="BV361" s="182"/>
      <c r="BW361" s="182"/>
      <c r="BX361" s="182"/>
      <c r="BY361" s="182"/>
      <c r="BZ361" s="182"/>
      <c r="CA361" s="182"/>
    </row>
    <row r="362" spans="1:79" s="172" customFormat="1">
      <c r="A362" s="242">
        <v>891780111</v>
      </c>
      <c r="B362" s="242" t="s">
        <v>55</v>
      </c>
      <c r="C362" s="172" t="s">
        <v>59</v>
      </c>
      <c r="D362" s="242" t="s">
        <v>61</v>
      </c>
      <c r="E362" s="185" t="s">
        <v>2364</v>
      </c>
      <c r="F362" s="171" t="s">
        <v>62</v>
      </c>
      <c r="G362" s="172" t="s">
        <v>62</v>
      </c>
      <c r="H362" s="185" t="s">
        <v>1281</v>
      </c>
      <c r="I362" s="186">
        <v>19048225</v>
      </c>
      <c r="J362" s="172">
        <v>0</v>
      </c>
      <c r="K362" s="174">
        <v>0</v>
      </c>
      <c r="L362" s="174">
        <v>0</v>
      </c>
      <c r="M362" s="175">
        <f t="shared" si="2"/>
        <v>19048225</v>
      </c>
      <c r="N362" s="187">
        <v>1063725189</v>
      </c>
      <c r="O362" s="193" t="s">
        <v>2365</v>
      </c>
      <c r="P362" s="189" t="s">
        <v>1283</v>
      </c>
      <c r="Q362" s="190">
        <v>44964</v>
      </c>
      <c r="R362" s="191">
        <v>44964</v>
      </c>
      <c r="S362" s="191">
        <v>45275</v>
      </c>
      <c r="T362" s="177"/>
      <c r="U362" s="179"/>
      <c r="V362" s="173"/>
      <c r="W362" s="186">
        <v>19048225</v>
      </c>
      <c r="X362" s="184">
        <v>0</v>
      </c>
      <c r="Y362" s="172">
        <v>12545859</v>
      </c>
      <c r="Z362" s="172" t="s">
        <v>1284</v>
      </c>
      <c r="AC362" s="177"/>
      <c r="AD362" s="192" t="s">
        <v>2366</v>
      </c>
      <c r="AE362" s="172" t="s">
        <v>2126</v>
      </c>
      <c r="AF362" s="172" t="s">
        <v>176</v>
      </c>
      <c r="AG362" s="182"/>
      <c r="AH362" s="182"/>
      <c r="AI362" s="182"/>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c r="BD362" s="182"/>
      <c r="BE362" s="182"/>
      <c r="BF362" s="182"/>
      <c r="BG362" s="182"/>
      <c r="BH362" s="182"/>
      <c r="BI362" s="182"/>
      <c r="BJ362" s="182"/>
      <c r="BK362" s="182"/>
      <c r="BL362" s="182"/>
      <c r="BM362" s="182"/>
      <c r="BN362" s="182"/>
      <c r="BO362" s="182"/>
      <c r="BP362" s="182"/>
      <c r="BQ362" s="182"/>
      <c r="BR362" s="182"/>
      <c r="BS362" s="182"/>
      <c r="BT362" s="182"/>
      <c r="BU362" s="182"/>
      <c r="BV362" s="182"/>
      <c r="BW362" s="182"/>
      <c r="BX362" s="182"/>
      <c r="BY362" s="182"/>
      <c r="BZ362" s="182"/>
      <c r="CA362" s="182"/>
    </row>
    <row r="363" spans="1:79" s="172" customFormat="1">
      <c r="A363" s="242">
        <v>891780111</v>
      </c>
      <c r="B363" s="242" t="s">
        <v>55</v>
      </c>
      <c r="C363" s="172" t="s">
        <v>59</v>
      </c>
      <c r="D363" s="242" t="s">
        <v>61</v>
      </c>
      <c r="E363" s="185" t="s">
        <v>2367</v>
      </c>
      <c r="F363" s="171" t="s">
        <v>62</v>
      </c>
      <c r="G363" s="172" t="s">
        <v>62</v>
      </c>
      <c r="H363" s="185" t="s">
        <v>1281</v>
      </c>
      <c r="I363" s="186">
        <v>19048225</v>
      </c>
      <c r="J363" s="172">
        <v>0</v>
      </c>
      <c r="K363" s="174">
        <v>0</v>
      </c>
      <c r="L363" s="174">
        <v>0</v>
      </c>
      <c r="M363" s="175">
        <f t="shared" si="2"/>
        <v>19048225</v>
      </c>
      <c r="N363" s="187">
        <v>1037481658</v>
      </c>
      <c r="O363" s="193" t="s">
        <v>2368</v>
      </c>
      <c r="P363" s="189" t="s">
        <v>1283</v>
      </c>
      <c r="Q363" s="190">
        <v>44964</v>
      </c>
      <c r="R363" s="191">
        <v>44964</v>
      </c>
      <c r="S363" s="191">
        <v>45275</v>
      </c>
      <c r="T363" s="177"/>
      <c r="U363" s="179"/>
      <c r="V363" s="173"/>
      <c r="W363" s="186">
        <v>19048225</v>
      </c>
      <c r="X363" s="184">
        <v>0</v>
      </c>
      <c r="Y363" s="172">
        <v>12545859</v>
      </c>
      <c r="Z363" s="172" t="s">
        <v>1284</v>
      </c>
      <c r="AC363" s="177"/>
      <c r="AD363" s="192" t="s">
        <v>2369</v>
      </c>
      <c r="AE363" s="172" t="s">
        <v>2126</v>
      </c>
      <c r="AF363" s="172" t="s">
        <v>176</v>
      </c>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c r="BF363" s="182"/>
      <c r="BG363" s="182"/>
      <c r="BH363" s="182"/>
      <c r="BI363" s="182"/>
      <c r="BJ363" s="182"/>
      <c r="BK363" s="182"/>
      <c r="BL363" s="182"/>
      <c r="BM363" s="182"/>
      <c r="BN363" s="182"/>
      <c r="BO363" s="182"/>
      <c r="BP363" s="182"/>
      <c r="BQ363" s="182"/>
      <c r="BR363" s="182"/>
      <c r="BS363" s="182"/>
      <c r="BT363" s="182"/>
      <c r="BU363" s="182"/>
      <c r="BV363" s="182"/>
      <c r="BW363" s="182"/>
      <c r="BX363" s="182"/>
      <c r="BY363" s="182"/>
      <c r="BZ363" s="182"/>
      <c r="CA363" s="182"/>
    </row>
    <row r="364" spans="1:79" s="172" customFormat="1">
      <c r="A364" s="242">
        <v>891780111</v>
      </c>
      <c r="B364" s="242" t="s">
        <v>55</v>
      </c>
      <c r="C364" s="172" t="s">
        <v>59</v>
      </c>
      <c r="D364" s="242" t="s">
        <v>61</v>
      </c>
      <c r="E364" s="185" t="s">
        <v>2370</v>
      </c>
      <c r="F364" s="171" t="s">
        <v>62</v>
      </c>
      <c r="G364" s="172" t="s">
        <v>62</v>
      </c>
      <c r="H364" s="185" t="s">
        <v>1281</v>
      </c>
      <c r="I364" s="186">
        <v>20224225</v>
      </c>
      <c r="J364" s="172">
        <v>0</v>
      </c>
      <c r="K364" s="174">
        <v>0</v>
      </c>
      <c r="L364" s="174">
        <v>0</v>
      </c>
      <c r="M364" s="175">
        <f t="shared" si="2"/>
        <v>20224225</v>
      </c>
      <c r="N364" s="187">
        <v>78710974</v>
      </c>
      <c r="O364" s="193" t="s">
        <v>2371</v>
      </c>
      <c r="P364" s="189" t="s">
        <v>1283</v>
      </c>
      <c r="Q364" s="190">
        <v>44964</v>
      </c>
      <c r="R364" s="191">
        <v>44964</v>
      </c>
      <c r="S364" s="191">
        <v>45275</v>
      </c>
      <c r="T364" s="177"/>
      <c r="U364" s="179"/>
      <c r="V364" s="173"/>
      <c r="W364" s="186">
        <v>20224225</v>
      </c>
      <c r="X364" s="184">
        <v>0</v>
      </c>
      <c r="Y364" s="172">
        <v>12545859</v>
      </c>
      <c r="Z364" s="172" t="s">
        <v>1284</v>
      </c>
      <c r="AC364" s="177"/>
      <c r="AD364" s="192" t="s">
        <v>2372</v>
      </c>
      <c r="AE364" s="172" t="s">
        <v>2126</v>
      </c>
      <c r="AF364" s="172" t="s">
        <v>176</v>
      </c>
      <c r="AG364" s="182"/>
      <c r="AH364" s="182"/>
      <c r="AI364" s="182"/>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c r="BD364" s="182"/>
      <c r="BE364" s="182"/>
      <c r="BF364" s="182"/>
      <c r="BG364" s="182"/>
      <c r="BH364" s="182"/>
      <c r="BI364" s="182"/>
      <c r="BJ364" s="182"/>
      <c r="BK364" s="182"/>
      <c r="BL364" s="182"/>
      <c r="BM364" s="182"/>
      <c r="BN364" s="182"/>
      <c r="BO364" s="182"/>
      <c r="BP364" s="182"/>
      <c r="BQ364" s="182"/>
      <c r="BR364" s="182"/>
      <c r="BS364" s="182"/>
      <c r="BT364" s="182"/>
      <c r="BU364" s="182"/>
      <c r="BV364" s="182"/>
      <c r="BW364" s="182"/>
      <c r="BX364" s="182"/>
      <c r="BY364" s="182"/>
      <c r="BZ364" s="182"/>
      <c r="CA364" s="182"/>
    </row>
    <row r="365" spans="1:79" s="172" customFormat="1">
      <c r="A365" s="242">
        <v>891780111</v>
      </c>
      <c r="B365" s="242" t="s">
        <v>55</v>
      </c>
      <c r="C365" s="172" t="s">
        <v>59</v>
      </c>
      <c r="D365" s="242" t="s">
        <v>61</v>
      </c>
      <c r="E365" s="185" t="s">
        <v>2373</v>
      </c>
      <c r="F365" s="171" t="s">
        <v>62</v>
      </c>
      <c r="G365" s="172" t="s">
        <v>62</v>
      </c>
      <c r="H365" s="185" t="s">
        <v>1347</v>
      </c>
      <c r="I365" s="186">
        <v>26094593</v>
      </c>
      <c r="J365" s="172">
        <v>0</v>
      </c>
      <c r="K365" s="174">
        <v>0</v>
      </c>
      <c r="L365" s="174">
        <v>0</v>
      </c>
      <c r="M365" s="175">
        <f t="shared" si="2"/>
        <v>26094593</v>
      </c>
      <c r="N365" s="187">
        <v>50979312</v>
      </c>
      <c r="O365" s="193" t="s">
        <v>2374</v>
      </c>
      <c r="P365" s="189" t="s">
        <v>2375</v>
      </c>
      <c r="Q365" s="190">
        <v>44964</v>
      </c>
      <c r="R365" s="191">
        <v>44964</v>
      </c>
      <c r="S365" s="191">
        <v>45275</v>
      </c>
      <c r="T365" s="177"/>
      <c r="U365" s="179"/>
      <c r="V365" s="173"/>
      <c r="W365" s="186">
        <v>26094593</v>
      </c>
      <c r="X365" s="184">
        <v>0</v>
      </c>
      <c r="Y365" s="172">
        <v>12545859</v>
      </c>
      <c r="Z365" s="172" t="s">
        <v>1284</v>
      </c>
      <c r="AC365" s="177"/>
      <c r="AD365" s="192" t="s">
        <v>2376</v>
      </c>
      <c r="AE365" s="172" t="s">
        <v>2126</v>
      </c>
      <c r="AF365" s="172" t="s">
        <v>176</v>
      </c>
      <c r="AG365" s="182"/>
      <c r="AH365" s="182"/>
      <c r="AI365" s="182"/>
      <c r="AJ365" s="182"/>
      <c r="AK365" s="182"/>
      <c r="AL365" s="182"/>
      <c r="AM365" s="182"/>
      <c r="AN365" s="182"/>
      <c r="AO365" s="182"/>
      <c r="AP365" s="182"/>
      <c r="AQ365" s="182"/>
      <c r="AR365" s="182"/>
      <c r="AS365" s="182"/>
      <c r="AT365" s="182"/>
      <c r="AU365" s="182"/>
      <c r="AV365" s="182"/>
      <c r="AW365" s="182"/>
      <c r="AX365" s="182"/>
      <c r="AY365" s="182"/>
      <c r="AZ365" s="182"/>
      <c r="BA365" s="182"/>
      <c r="BB365" s="182"/>
      <c r="BC365" s="182"/>
      <c r="BD365" s="182"/>
      <c r="BE365" s="182"/>
      <c r="BF365" s="182"/>
      <c r="BG365" s="182"/>
      <c r="BH365" s="182"/>
      <c r="BI365" s="182"/>
      <c r="BJ365" s="182"/>
      <c r="BK365" s="182"/>
      <c r="BL365" s="182"/>
      <c r="BM365" s="182"/>
      <c r="BN365" s="182"/>
      <c r="BO365" s="182"/>
      <c r="BP365" s="182"/>
      <c r="BQ365" s="182"/>
      <c r="BR365" s="182"/>
      <c r="BS365" s="182"/>
      <c r="BT365" s="182"/>
      <c r="BU365" s="182"/>
      <c r="BV365" s="182"/>
      <c r="BW365" s="182"/>
      <c r="BX365" s="182"/>
      <c r="BY365" s="182"/>
      <c r="BZ365" s="182"/>
      <c r="CA365" s="182"/>
    </row>
    <row r="366" spans="1:79" s="172" customFormat="1">
      <c r="A366" s="242">
        <v>891780111</v>
      </c>
      <c r="B366" s="242" t="s">
        <v>55</v>
      </c>
      <c r="C366" s="172" t="s">
        <v>59</v>
      </c>
      <c r="D366" s="242" t="s">
        <v>61</v>
      </c>
      <c r="E366" s="185" t="s">
        <v>2377</v>
      </c>
      <c r="F366" s="171" t="s">
        <v>62</v>
      </c>
      <c r="G366" s="172" t="s">
        <v>62</v>
      </c>
      <c r="H366" s="185" t="s">
        <v>1281</v>
      </c>
      <c r="I366" s="186">
        <v>19048225</v>
      </c>
      <c r="J366" s="172">
        <v>0</v>
      </c>
      <c r="K366" s="174">
        <v>0</v>
      </c>
      <c r="L366" s="174">
        <v>0</v>
      </c>
      <c r="M366" s="175">
        <f t="shared" si="2"/>
        <v>19048225</v>
      </c>
      <c r="N366" s="187">
        <v>1074714056</v>
      </c>
      <c r="O366" s="193" t="s">
        <v>2378</v>
      </c>
      <c r="P366" s="189" t="s">
        <v>2247</v>
      </c>
      <c r="Q366" s="190">
        <v>44964</v>
      </c>
      <c r="R366" s="191">
        <v>44964</v>
      </c>
      <c r="S366" s="191">
        <v>45275</v>
      </c>
      <c r="T366" s="177"/>
      <c r="U366" s="179"/>
      <c r="V366" s="173"/>
      <c r="W366" s="186">
        <v>19048225</v>
      </c>
      <c r="X366" s="184">
        <v>0</v>
      </c>
      <c r="Y366" s="172">
        <v>12545859</v>
      </c>
      <c r="Z366" s="172" t="s">
        <v>1284</v>
      </c>
      <c r="AC366" s="177"/>
      <c r="AD366" s="192" t="s">
        <v>2379</v>
      </c>
      <c r="AE366" s="172" t="s">
        <v>2126</v>
      </c>
      <c r="AF366" s="172" t="s">
        <v>176</v>
      </c>
      <c r="AG366" s="182"/>
      <c r="AH366" s="182"/>
      <c r="AI366" s="182"/>
      <c r="AJ366" s="182"/>
      <c r="AK366" s="182"/>
      <c r="AL366" s="182"/>
      <c r="AM366" s="182"/>
      <c r="AN366" s="182"/>
      <c r="AO366" s="182"/>
      <c r="AP366" s="182"/>
      <c r="AQ366" s="182"/>
      <c r="AR366" s="182"/>
      <c r="AS366" s="182"/>
      <c r="AT366" s="182"/>
      <c r="AU366" s="182"/>
      <c r="AV366" s="182"/>
      <c r="AW366" s="182"/>
      <c r="AX366" s="182"/>
      <c r="AY366" s="182"/>
      <c r="AZ366" s="182"/>
      <c r="BA366" s="182"/>
      <c r="BB366" s="182"/>
      <c r="BC366" s="182"/>
      <c r="BD366" s="182"/>
      <c r="BE366" s="182"/>
      <c r="BF366" s="182"/>
      <c r="BG366" s="182"/>
      <c r="BH366" s="182"/>
      <c r="BI366" s="182"/>
      <c r="BJ366" s="182"/>
      <c r="BK366" s="182"/>
      <c r="BL366" s="182"/>
      <c r="BM366" s="182"/>
      <c r="BN366" s="182"/>
      <c r="BO366" s="182"/>
      <c r="BP366" s="182"/>
      <c r="BQ366" s="182"/>
      <c r="BR366" s="182"/>
      <c r="BS366" s="182"/>
      <c r="BT366" s="182"/>
      <c r="BU366" s="182"/>
      <c r="BV366" s="182"/>
      <c r="BW366" s="182"/>
      <c r="BX366" s="182"/>
      <c r="BY366" s="182"/>
      <c r="BZ366" s="182"/>
      <c r="CA366" s="182"/>
    </row>
    <row r="367" spans="1:79" s="172" customFormat="1">
      <c r="A367" s="242">
        <v>891780111</v>
      </c>
      <c r="B367" s="242" t="s">
        <v>55</v>
      </c>
      <c r="C367" s="172" t="s">
        <v>59</v>
      </c>
      <c r="D367" s="242" t="s">
        <v>61</v>
      </c>
      <c r="E367" s="185" t="s">
        <v>2380</v>
      </c>
      <c r="F367" s="171" t="s">
        <v>62</v>
      </c>
      <c r="G367" s="172" t="s">
        <v>62</v>
      </c>
      <c r="H367" s="185" t="s">
        <v>1281</v>
      </c>
      <c r="I367" s="186">
        <v>19121631</v>
      </c>
      <c r="J367" s="172">
        <v>0</v>
      </c>
      <c r="K367" s="174">
        <v>0</v>
      </c>
      <c r="L367" s="174">
        <v>0</v>
      </c>
      <c r="M367" s="175">
        <f t="shared" si="2"/>
        <v>19121631</v>
      </c>
      <c r="N367" s="187">
        <v>71985959</v>
      </c>
      <c r="O367" s="193" t="s">
        <v>2381</v>
      </c>
      <c r="P367" s="189" t="s">
        <v>2247</v>
      </c>
      <c r="Q367" s="190">
        <v>44964</v>
      </c>
      <c r="R367" s="191">
        <v>44964</v>
      </c>
      <c r="S367" s="191">
        <v>45275</v>
      </c>
      <c r="T367" s="177"/>
      <c r="U367" s="179"/>
      <c r="V367" s="173"/>
      <c r="W367" s="186">
        <v>19121631</v>
      </c>
      <c r="X367" s="184">
        <v>0</v>
      </c>
      <c r="Y367" s="172">
        <v>12545859</v>
      </c>
      <c r="Z367" s="172" t="s">
        <v>1284</v>
      </c>
      <c r="AC367" s="177"/>
      <c r="AD367" s="192" t="s">
        <v>2382</v>
      </c>
      <c r="AE367" s="172" t="s">
        <v>2126</v>
      </c>
      <c r="AF367" s="172" t="s">
        <v>176</v>
      </c>
      <c r="AG367" s="182"/>
      <c r="AH367" s="182"/>
      <c r="AI367" s="182"/>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c r="BD367" s="182"/>
      <c r="BE367" s="182"/>
      <c r="BF367" s="182"/>
      <c r="BG367" s="182"/>
      <c r="BH367" s="182"/>
      <c r="BI367" s="182"/>
      <c r="BJ367" s="182"/>
      <c r="BK367" s="182"/>
      <c r="BL367" s="182"/>
      <c r="BM367" s="182"/>
      <c r="BN367" s="182"/>
      <c r="BO367" s="182"/>
      <c r="BP367" s="182"/>
      <c r="BQ367" s="182"/>
      <c r="BR367" s="182"/>
      <c r="BS367" s="182"/>
      <c r="BT367" s="182"/>
      <c r="BU367" s="182"/>
      <c r="BV367" s="182"/>
      <c r="BW367" s="182"/>
      <c r="BX367" s="182"/>
      <c r="BY367" s="182"/>
      <c r="BZ367" s="182"/>
      <c r="CA367" s="182"/>
    </row>
    <row r="368" spans="1:79" s="172" customFormat="1">
      <c r="A368" s="242">
        <v>891780111</v>
      </c>
      <c r="B368" s="242" t="s">
        <v>55</v>
      </c>
      <c r="C368" s="172" t="s">
        <v>59</v>
      </c>
      <c r="D368" s="242" t="s">
        <v>61</v>
      </c>
      <c r="E368" s="185" t="s">
        <v>2383</v>
      </c>
      <c r="F368" s="171" t="s">
        <v>62</v>
      </c>
      <c r="G368" s="172" t="s">
        <v>62</v>
      </c>
      <c r="H368" s="185" t="s">
        <v>1281</v>
      </c>
      <c r="I368" s="186">
        <v>19048225</v>
      </c>
      <c r="J368" s="172">
        <v>0</v>
      </c>
      <c r="K368" s="174">
        <v>0</v>
      </c>
      <c r="L368" s="174">
        <v>0</v>
      </c>
      <c r="M368" s="175">
        <f t="shared" si="2"/>
        <v>19048225</v>
      </c>
      <c r="N368" s="187">
        <v>70529668</v>
      </c>
      <c r="O368" s="193" t="s">
        <v>2384</v>
      </c>
      <c r="P368" s="189" t="s">
        <v>1283</v>
      </c>
      <c r="Q368" s="190">
        <v>44964</v>
      </c>
      <c r="R368" s="191">
        <v>44964</v>
      </c>
      <c r="S368" s="191">
        <v>45275</v>
      </c>
      <c r="T368" s="177"/>
      <c r="U368" s="179"/>
      <c r="V368" s="173"/>
      <c r="W368" s="186">
        <v>19048225</v>
      </c>
      <c r="X368" s="184">
        <v>0</v>
      </c>
      <c r="Y368" s="172">
        <v>12545859</v>
      </c>
      <c r="Z368" s="172" t="s">
        <v>1284</v>
      </c>
      <c r="AC368" s="177"/>
      <c r="AD368" s="192" t="s">
        <v>2385</v>
      </c>
      <c r="AE368" s="172" t="s">
        <v>2126</v>
      </c>
      <c r="AF368" s="172" t="s">
        <v>176</v>
      </c>
      <c r="AG368" s="182"/>
      <c r="AH368" s="182"/>
      <c r="AI368" s="182"/>
      <c r="AJ368" s="182"/>
      <c r="AK368" s="182"/>
      <c r="AL368" s="182"/>
      <c r="AM368" s="182"/>
      <c r="AN368" s="182"/>
      <c r="AO368" s="182"/>
      <c r="AP368" s="182"/>
      <c r="AQ368" s="182"/>
      <c r="AR368" s="182"/>
      <c r="AS368" s="182"/>
      <c r="AT368" s="182"/>
      <c r="AU368" s="182"/>
      <c r="AV368" s="182"/>
      <c r="AW368" s="182"/>
      <c r="AX368" s="182"/>
      <c r="AY368" s="182"/>
      <c r="AZ368" s="182"/>
      <c r="BA368" s="182"/>
      <c r="BB368" s="182"/>
      <c r="BC368" s="182"/>
      <c r="BD368" s="182"/>
      <c r="BE368" s="182"/>
      <c r="BF368" s="182"/>
      <c r="BG368" s="182"/>
      <c r="BH368" s="182"/>
      <c r="BI368" s="182"/>
      <c r="BJ368" s="182"/>
      <c r="BK368" s="182"/>
      <c r="BL368" s="182"/>
      <c r="BM368" s="182"/>
      <c r="BN368" s="182"/>
      <c r="BO368" s="182"/>
      <c r="BP368" s="182"/>
      <c r="BQ368" s="182"/>
      <c r="BR368" s="182"/>
      <c r="BS368" s="182"/>
      <c r="BT368" s="182"/>
      <c r="BU368" s="182"/>
      <c r="BV368" s="182"/>
      <c r="BW368" s="182"/>
      <c r="BX368" s="182"/>
      <c r="BY368" s="182"/>
      <c r="BZ368" s="182"/>
      <c r="CA368" s="182"/>
    </row>
    <row r="369" spans="1:79" s="172" customFormat="1">
      <c r="A369" s="242">
        <v>891780111</v>
      </c>
      <c r="B369" s="242" t="s">
        <v>55</v>
      </c>
      <c r="C369" s="172" t="s">
        <v>59</v>
      </c>
      <c r="D369" s="242" t="s">
        <v>61</v>
      </c>
      <c r="E369" s="185" t="s">
        <v>2386</v>
      </c>
      <c r="F369" s="171" t="s">
        <v>62</v>
      </c>
      <c r="G369" s="172" t="s">
        <v>62</v>
      </c>
      <c r="H369" s="185" t="s">
        <v>1281</v>
      </c>
      <c r="I369" s="186">
        <v>19048225</v>
      </c>
      <c r="J369" s="172">
        <v>0</v>
      </c>
      <c r="K369" s="174">
        <v>0</v>
      </c>
      <c r="L369" s="174">
        <v>0</v>
      </c>
      <c r="M369" s="175">
        <f t="shared" si="2"/>
        <v>19048225</v>
      </c>
      <c r="N369" s="187">
        <v>11031800</v>
      </c>
      <c r="O369" s="193" t="s">
        <v>2387</v>
      </c>
      <c r="P369" s="189" t="s">
        <v>1283</v>
      </c>
      <c r="Q369" s="190">
        <v>44964</v>
      </c>
      <c r="R369" s="191">
        <v>44964</v>
      </c>
      <c r="S369" s="191">
        <v>45275</v>
      </c>
      <c r="T369" s="177"/>
      <c r="U369" s="179"/>
      <c r="V369" s="173"/>
      <c r="W369" s="186">
        <v>19048225</v>
      </c>
      <c r="X369" s="184">
        <v>0</v>
      </c>
      <c r="Y369" s="172">
        <v>12545859</v>
      </c>
      <c r="Z369" s="172" t="s">
        <v>1284</v>
      </c>
      <c r="AC369" s="177"/>
      <c r="AD369" s="196" t="s">
        <v>2388</v>
      </c>
      <c r="AE369" s="172" t="s">
        <v>2126</v>
      </c>
      <c r="AF369" s="172" t="s">
        <v>176</v>
      </c>
      <c r="AG369" s="182"/>
      <c r="AH369" s="182"/>
      <c r="AI369" s="182"/>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c r="BD369" s="182"/>
      <c r="BE369" s="182"/>
      <c r="BF369" s="182"/>
      <c r="BG369" s="182"/>
      <c r="BH369" s="182"/>
      <c r="BI369" s="182"/>
      <c r="BJ369" s="182"/>
      <c r="BK369" s="182"/>
      <c r="BL369" s="182"/>
      <c r="BM369" s="182"/>
      <c r="BN369" s="182"/>
      <c r="BO369" s="182"/>
      <c r="BP369" s="182"/>
      <c r="BQ369" s="182"/>
      <c r="BR369" s="182"/>
      <c r="BS369" s="182"/>
      <c r="BT369" s="182"/>
      <c r="BU369" s="182"/>
      <c r="BV369" s="182"/>
      <c r="BW369" s="182"/>
      <c r="BX369" s="182"/>
      <c r="BY369" s="182"/>
      <c r="BZ369" s="182"/>
      <c r="CA369" s="182"/>
    </row>
    <row r="370" spans="1:79" s="172" customFormat="1">
      <c r="A370" s="242">
        <v>891780111</v>
      </c>
      <c r="B370" s="242" t="s">
        <v>55</v>
      </c>
      <c r="C370" s="172" t="s">
        <v>59</v>
      </c>
      <c r="D370" s="242" t="s">
        <v>61</v>
      </c>
      <c r="E370" s="185" t="s">
        <v>2389</v>
      </c>
      <c r="F370" s="171" t="s">
        <v>62</v>
      </c>
      <c r="G370" s="172" t="s">
        <v>62</v>
      </c>
      <c r="H370" s="185" t="s">
        <v>1281</v>
      </c>
      <c r="I370" s="186">
        <v>19425415</v>
      </c>
      <c r="J370" s="172">
        <v>0</v>
      </c>
      <c r="K370" s="174">
        <v>0</v>
      </c>
      <c r="L370" s="174">
        <v>0</v>
      </c>
      <c r="M370" s="175">
        <f t="shared" si="2"/>
        <v>19425415</v>
      </c>
      <c r="N370" s="187">
        <v>82330081</v>
      </c>
      <c r="O370" s="193" t="s">
        <v>2390</v>
      </c>
      <c r="P370" s="189" t="s">
        <v>1301</v>
      </c>
      <c r="Q370" s="190">
        <v>44964</v>
      </c>
      <c r="R370" s="191">
        <v>44964</v>
      </c>
      <c r="S370" s="191">
        <v>45275</v>
      </c>
      <c r="T370" s="177"/>
      <c r="U370" s="179"/>
      <c r="V370" s="173"/>
      <c r="W370" s="186">
        <v>19425415</v>
      </c>
      <c r="X370" s="184">
        <v>0</v>
      </c>
      <c r="Y370" s="172">
        <v>12545859</v>
      </c>
      <c r="Z370" s="172" t="s">
        <v>1284</v>
      </c>
      <c r="AC370" s="177"/>
      <c r="AD370" s="192" t="s">
        <v>2391</v>
      </c>
      <c r="AE370" s="172" t="s">
        <v>2126</v>
      </c>
      <c r="AF370" s="172" t="s">
        <v>176</v>
      </c>
      <c r="AG370" s="182"/>
      <c r="AH370" s="182"/>
      <c r="AI370" s="182"/>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c r="BD370" s="182"/>
      <c r="BE370" s="182"/>
      <c r="BF370" s="182"/>
      <c r="BG370" s="182"/>
      <c r="BH370" s="182"/>
      <c r="BI370" s="182"/>
      <c r="BJ370" s="182"/>
      <c r="BK370" s="182"/>
      <c r="BL370" s="182"/>
      <c r="BM370" s="182"/>
      <c r="BN370" s="182"/>
      <c r="BO370" s="182"/>
      <c r="BP370" s="182"/>
      <c r="BQ370" s="182"/>
      <c r="BR370" s="182"/>
      <c r="BS370" s="182"/>
      <c r="BT370" s="182"/>
      <c r="BU370" s="182"/>
      <c r="BV370" s="182"/>
      <c r="BW370" s="182"/>
      <c r="BX370" s="182"/>
      <c r="BY370" s="182"/>
      <c r="BZ370" s="182"/>
      <c r="CA370" s="182"/>
    </row>
    <row r="371" spans="1:79" s="172" customFormat="1">
      <c r="A371" s="242">
        <v>891780111</v>
      </c>
      <c r="B371" s="242" t="s">
        <v>55</v>
      </c>
      <c r="C371" s="172" t="s">
        <v>59</v>
      </c>
      <c r="D371" s="242" t="s">
        <v>61</v>
      </c>
      <c r="E371" s="185" t="s">
        <v>2392</v>
      </c>
      <c r="F371" s="171" t="s">
        <v>62</v>
      </c>
      <c r="G371" s="172" t="s">
        <v>62</v>
      </c>
      <c r="H371" s="185" t="s">
        <v>1281</v>
      </c>
      <c r="I371" s="186">
        <v>19048225</v>
      </c>
      <c r="J371" s="172">
        <v>0</v>
      </c>
      <c r="K371" s="174">
        <v>0</v>
      </c>
      <c r="L371" s="174">
        <v>0</v>
      </c>
      <c r="M371" s="175">
        <f t="shared" si="2"/>
        <v>19048225</v>
      </c>
      <c r="N371" s="187">
        <v>1067922795</v>
      </c>
      <c r="O371" s="193" t="s">
        <v>2393</v>
      </c>
      <c r="P371" s="189" t="s">
        <v>1283</v>
      </c>
      <c r="Q371" s="190">
        <v>44964</v>
      </c>
      <c r="R371" s="191">
        <v>44964</v>
      </c>
      <c r="S371" s="191">
        <v>45275</v>
      </c>
      <c r="T371" s="177"/>
      <c r="U371" s="179"/>
      <c r="V371" s="173"/>
      <c r="W371" s="186">
        <v>19048225</v>
      </c>
      <c r="X371" s="184">
        <v>0</v>
      </c>
      <c r="Y371" s="172">
        <v>12545859</v>
      </c>
      <c r="Z371" s="172" t="s">
        <v>1284</v>
      </c>
      <c r="AC371" s="177"/>
      <c r="AD371" s="192" t="s">
        <v>2394</v>
      </c>
      <c r="AE371" s="172" t="s">
        <v>2126</v>
      </c>
      <c r="AF371" s="172" t="s">
        <v>176</v>
      </c>
      <c r="AG371" s="182"/>
      <c r="AH371" s="182"/>
      <c r="AI371" s="182"/>
      <c r="AJ371" s="182"/>
      <c r="AK371" s="182"/>
      <c r="AL371" s="182"/>
      <c r="AM371" s="182"/>
      <c r="AN371" s="182"/>
      <c r="AO371" s="182"/>
      <c r="AP371" s="182"/>
      <c r="AQ371" s="182"/>
      <c r="AR371" s="182"/>
      <c r="AS371" s="182"/>
      <c r="AT371" s="182"/>
      <c r="AU371" s="182"/>
      <c r="AV371" s="182"/>
      <c r="AW371" s="182"/>
      <c r="AX371" s="182"/>
      <c r="AY371" s="182"/>
      <c r="AZ371" s="182"/>
      <c r="BA371" s="182"/>
      <c r="BB371" s="182"/>
      <c r="BC371" s="182"/>
      <c r="BD371" s="182"/>
      <c r="BE371" s="182"/>
      <c r="BF371" s="182"/>
      <c r="BG371" s="182"/>
      <c r="BH371" s="182"/>
      <c r="BI371" s="182"/>
      <c r="BJ371" s="182"/>
      <c r="BK371" s="182"/>
      <c r="BL371" s="182"/>
      <c r="BM371" s="182"/>
      <c r="BN371" s="182"/>
      <c r="BO371" s="182"/>
      <c r="BP371" s="182"/>
      <c r="BQ371" s="182"/>
      <c r="BR371" s="182"/>
      <c r="BS371" s="182"/>
      <c r="BT371" s="182"/>
      <c r="BU371" s="182"/>
      <c r="BV371" s="182"/>
      <c r="BW371" s="182"/>
      <c r="BX371" s="182"/>
      <c r="BY371" s="182"/>
      <c r="BZ371" s="182"/>
      <c r="CA371" s="182"/>
    </row>
    <row r="372" spans="1:79" s="172" customFormat="1">
      <c r="A372" s="242">
        <v>891780111</v>
      </c>
      <c r="B372" s="242" t="s">
        <v>55</v>
      </c>
      <c r="C372" s="172" t="s">
        <v>59</v>
      </c>
      <c r="D372" s="242" t="s">
        <v>61</v>
      </c>
      <c r="E372" s="185" t="s">
        <v>2395</v>
      </c>
      <c r="F372" s="171" t="s">
        <v>62</v>
      </c>
      <c r="G372" s="172" t="s">
        <v>62</v>
      </c>
      <c r="H372" s="185" t="s">
        <v>1347</v>
      </c>
      <c r="I372" s="186">
        <v>53173648</v>
      </c>
      <c r="J372" s="172">
        <v>0</v>
      </c>
      <c r="K372" s="174">
        <v>0</v>
      </c>
      <c r="L372" s="174">
        <v>0</v>
      </c>
      <c r="M372" s="175">
        <f t="shared" si="2"/>
        <v>53173648</v>
      </c>
      <c r="N372" s="187">
        <v>1064982193</v>
      </c>
      <c r="O372" s="193" t="s">
        <v>2396</v>
      </c>
      <c r="P372" s="185" t="s">
        <v>2397</v>
      </c>
      <c r="Q372" s="190">
        <v>44964</v>
      </c>
      <c r="R372" s="191">
        <v>44964</v>
      </c>
      <c r="S372" s="191">
        <v>45275</v>
      </c>
      <c r="T372" s="177"/>
      <c r="U372" s="179"/>
      <c r="V372" s="173"/>
      <c r="W372" s="186">
        <v>53173648</v>
      </c>
      <c r="X372" s="184">
        <v>0</v>
      </c>
      <c r="Y372" s="172">
        <v>12545859</v>
      </c>
      <c r="Z372" s="172" t="s">
        <v>1284</v>
      </c>
      <c r="AC372" s="177"/>
      <c r="AD372" s="192" t="s">
        <v>2398</v>
      </c>
      <c r="AE372" s="172" t="s">
        <v>2126</v>
      </c>
      <c r="AF372" s="172" t="s">
        <v>176</v>
      </c>
      <c r="AG372" s="182"/>
      <c r="AH372" s="182"/>
      <c r="AI372" s="182"/>
      <c r="AJ372" s="182"/>
      <c r="AK372" s="182"/>
      <c r="AL372" s="182"/>
      <c r="AM372" s="182"/>
      <c r="AN372" s="182"/>
      <c r="AO372" s="182"/>
      <c r="AP372" s="182"/>
      <c r="AQ372" s="182"/>
      <c r="AR372" s="182"/>
      <c r="AS372" s="182"/>
      <c r="AT372" s="182"/>
      <c r="AU372" s="182"/>
      <c r="AV372" s="182"/>
      <c r="AW372" s="182"/>
      <c r="AX372" s="182"/>
      <c r="AY372" s="182"/>
      <c r="AZ372" s="182"/>
      <c r="BA372" s="182"/>
      <c r="BB372" s="182"/>
      <c r="BC372" s="182"/>
      <c r="BD372" s="182"/>
      <c r="BE372" s="182"/>
      <c r="BF372" s="182"/>
      <c r="BG372" s="182"/>
      <c r="BH372" s="182"/>
      <c r="BI372" s="182"/>
      <c r="BJ372" s="182"/>
      <c r="BK372" s="182"/>
      <c r="BL372" s="182"/>
      <c r="BM372" s="182"/>
      <c r="BN372" s="182"/>
      <c r="BO372" s="182"/>
      <c r="BP372" s="182"/>
      <c r="BQ372" s="182"/>
      <c r="BR372" s="182"/>
      <c r="BS372" s="182"/>
      <c r="BT372" s="182"/>
      <c r="BU372" s="182"/>
      <c r="BV372" s="182"/>
      <c r="BW372" s="182"/>
      <c r="BX372" s="182"/>
      <c r="BY372" s="182"/>
      <c r="BZ372" s="182"/>
      <c r="CA372" s="182"/>
    </row>
    <row r="373" spans="1:79" s="172" customFormat="1">
      <c r="A373" s="242">
        <v>891780111</v>
      </c>
      <c r="B373" s="242" t="s">
        <v>55</v>
      </c>
      <c r="C373" s="172" t="s">
        <v>59</v>
      </c>
      <c r="D373" s="242" t="s">
        <v>61</v>
      </c>
      <c r="E373" s="185" t="s">
        <v>2399</v>
      </c>
      <c r="F373" s="171" t="s">
        <v>62</v>
      </c>
      <c r="G373" s="172" t="s">
        <v>62</v>
      </c>
      <c r="H373" s="185" t="s">
        <v>1281</v>
      </c>
      <c r="I373" s="186">
        <v>19048225</v>
      </c>
      <c r="J373" s="172">
        <v>0</v>
      </c>
      <c r="K373" s="174">
        <v>0</v>
      </c>
      <c r="L373" s="174">
        <v>0</v>
      </c>
      <c r="M373" s="175">
        <f t="shared" si="2"/>
        <v>19048225</v>
      </c>
      <c r="N373" s="187">
        <v>39321423</v>
      </c>
      <c r="O373" s="193" t="s">
        <v>2400</v>
      </c>
      <c r="P373" s="189" t="s">
        <v>1283</v>
      </c>
      <c r="Q373" s="190">
        <v>44964</v>
      </c>
      <c r="R373" s="191">
        <v>44964</v>
      </c>
      <c r="S373" s="191">
        <v>45275</v>
      </c>
      <c r="T373" s="177"/>
      <c r="U373" s="179"/>
      <c r="V373" s="173"/>
      <c r="W373" s="186">
        <v>19048225</v>
      </c>
      <c r="X373" s="184">
        <v>0</v>
      </c>
      <c r="Y373" s="172">
        <v>12545859</v>
      </c>
      <c r="Z373" s="172" t="s">
        <v>1284</v>
      </c>
      <c r="AC373" s="177"/>
      <c r="AD373" s="192" t="s">
        <v>2401</v>
      </c>
      <c r="AE373" s="172" t="s">
        <v>2126</v>
      </c>
      <c r="AF373" s="172" t="s">
        <v>176</v>
      </c>
      <c r="AG373" s="182"/>
      <c r="AH373" s="182"/>
      <c r="AI373" s="182"/>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c r="BD373" s="182"/>
      <c r="BE373" s="182"/>
      <c r="BF373" s="182"/>
      <c r="BG373" s="182"/>
      <c r="BH373" s="182"/>
      <c r="BI373" s="182"/>
      <c r="BJ373" s="182"/>
      <c r="BK373" s="182"/>
      <c r="BL373" s="182"/>
      <c r="BM373" s="182"/>
      <c r="BN373" s="182"/>
      <c r="BO373" s="182"/>
      <c r="BP373" s="182"/>
      <c r="BQ373" s="182"/>
      <c r="BR373" s="182"/>
      <c r="BS373" s="182"/>
      <c r="BT373" s="182"/>
      <c r="BU373" s="182"/>
      <c r="BV373" s="182"/>
      <c r="BW373" s="182"/>
      <c r="BX373" s="182"/>
      <c r="BY373" s="182"/>
      <c r="BZ373" s="182"/>
      <c r="CA373" s="182"/>
    </row>
    <row r="374" spans="1:79" s="172" customFormat="1">
      <c r="A374" s="242">
        <v>891780111</v>
      </c>
      <c r="B374" s="242" t="s">
        <v>55</v>
      </c>
      <c r="C374" s="172" t="s">
        <v>59</v>
      </c>
      <c r="D374" s="242" t="s">
        <v>61</v>
      </c>
      <c r="E374" s="185" t="s">
        <v>2402</v>
      </c>
      <c r="F374" s="171" t="s">
        <v>62</v>
      </c>
      <c r="G374" s="172" t="s">
        <v>62</v>
      </c>
      <c r="H374" s="185" t="s">
        <v>1281</v>
      </c>
      <c r="I374" s="186">
        <v>19048225</v>
      </c>
      <c r="J374" s="172">
        <v>0</v>
      </c>
      <c r="K374" s="174">
        <v>0</v>
      </c>
      <c r="L374" s="174">
        <v>0</v>
      </c>
      <c r="M374" s="175">
        <f t="shared" si="2"/>
        <v>19048225</v>
      </c>
      <c r="N374" s="187">
        <v>39315104</v>
      </c>
      <c r="O374" s="193" t="s">
        <v>2403</v>
      </c>
      <c r="P374" s="189" t="s">
        <v>2247</v>
      </c>
      <c r="Q374" s="190">
        <v>44964</v>
      </c>
      <c r="R374" s="191">
        <v>44964</v>
      </c>
      <c r="S374" s="191">
        <v>45275</v>
      </c>
      <c r="T374" s="177"/>
      <c r="U374" s="179"/>
      <c r="V374" s="173"/>
      <c r="W374" s="186">
        <v>19048225</v>
      </c>
      <c r="X374" s="184">
        <v>0</v>
      </c>
      <c r="Y374" s="172">
        <v>12545859</v>
      </c>
      <c r="Z374" s="172" t="s">
        <v>1284</v>
      </c>
      <c r="AC374" s="177"/>
      <c r="AD374" s="192" t="s">
        <v>2404</v>
      </c>
      <c r="AE374" s="172" t="s">
        <v>2126</v>
      </c>
      <c r="AF374" s="172" t="s">
        <v>176</v>
      </c>
      <c r="AG374" s="182"/>
      <c r="AH374" s="182"/>
      <c r="AI374" s="182"/>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c r="BD374" s="182"/>
      <c r="BE374" s="182"/>
      <c r="BF374" s="182"/>
      <c r="BG374" s="182"/>
      <c r="BH374" s="182"/>
      <c r="BI374" s="182"/>
      <c r="BJ374" s="182"/>
      <c r="BK374" s="182"/>
      <c r="BL374" s="182"/>
      <c r="BM374" s="182"/>
      <c r="BN374" s="182"/>
      <c r="BO374" s="182"/>
      <c r="BP374" s="182"/>
      <c r="BQ374" s="182"/>
      <c r="BR374" s="182"/>
      <c r="BS374" s="182"/>
      <c r="BT374" s="182"/>
      <c r="BU374" s="182"/>
      <c r="BV374" s="182"/>
      <c r="BW374" s="182"/>
      <c r="BX374" s="182"/>
      <c r="BY374" s="182"/>
      <c r="BZ374" s="182"/>
      <c r="CA374" s="182"/>
    </row>
    <row r="375" spans="1:79" s="172" customFormat="1">
      <c r="A375" s="242">
        <v>891780111</v>
      </c>
      <c r="B375" s="242" t="s">
        <v>55</v>
      </c>
      <c r="C375" s="172" t="s">
        <v>59</v>
      </c>
      <c r="D375" s="242" t="s">
        <v>61</v>
      </c>
      <c r="E375" s="185" t="s">
        <v>2405</v>
      </c>
      <c r="F375" s="171" t="s">
        <v>62</v>
      </c>
      <c r="G375" s="172" t="s">
        <v>62</v>
      </c>
      <c r="H375" s="185" t="s">
        <v>1281</v>
      </c>
      <c r="I375" s="186">
        <v>19048225</v>
      </c>
      <c r="J375" s="172">
        <v>0</v>
      </c>
      <c r="K375" s="174">
        <v>0</v>
      </c>
      <c r="L375" s="174">
        <v>0</v>
      </c>
      <c r="M375" s="175">
        <f t="shared" si="2"/>
        <v>19048225</v>
      </c>
      <c r="N375" s="187">
        <v>39308828</v>
      </c>
      <c r="O375" s="193" t="s">
        <v>2406</v>
      </c>
      <c r="P375" s="189" t="s">
        <v>1283</v>
      </c>
      <c r="Q375" s="190">
        <v>44964</v>
      </c>
      <c r="R375" s="191">
        <v>44964</v>
      </c>
      <c r="S375" s="191">
        <v>45275</v>
      </c>
      <c r="T375" s="177"/>
      <c r="U375" s="179"/>
      <c r="V375" s="173"/>
      <c r="W375" s="186">
        <v>19048225</v>
      </c>
      <c r="X375" s="184">
        <v>0</v>
      </c>
      <c r="Y375" s="172">
        <v>12545859</v>
      </c>
      <c r="Z375" s="172" t="s">
        <v>1284</v>
      </c>
      <c r="AC375" s="177"/>
      <c r="AD375" s="192" t="s">
        <v>2407</v>
      </c>
      <c r="AE375" s="172" t="s">
        <v>2126</v>
      </c>
      <c r="AF375" s="172" t="s">
        <v>176</v>
      </c>
      <c r="AG375" s="182"/>
      <c r="AH375" s="182"/>
      <c r="AI375" s="182"/>
      <c r="AJ375" s="182"/>
      <c r="AK375" s="182"/>
      <c r="AL375" s="182"/>
      <c r="AM375" s="182"/>
      <c r="AN375" s="182"/>
      <c r="AO375" s="182"/>
      <c r="AP375" s="182"/>
      <c r="AQ375" s="182"/>
      <c r="AR375" s="182"/>
      <c r="AS375" s="182"/>
      <c r="AT375" s="182"/>
      <c r="AU375" s="182"/>
      <c r="AV375" s="182"/>
      <c r="AW375" s="182"/>
      <c r="AX375" s="182"/>
      <c r="AY375" s="182"/>
      <c r="AZ375" s="182"/>
      <c r="BA375" s="182"/>
      <c r="BB375" s="182"/>
      <c r="BC375" s="182"/>
      <c r="BD375" s="182"/>
      <c r="BE375" s="182"/>
      <c r="BF375" s="182"/>
      <c r="BG375" s="182"/>
      <c r="BH375" s="182"/>
      <c r="BI375" s="182"/>
      <c r="BJ375" s="182"/>
      <c r="BK375" s="182"/>
      <c r="BL375" s="182"/>
      <c r="BM375" s="182"/>
      <c r="BN375" s="182"/>
      <c r="BO375" s="182"/>
      <c r="BP375" s="182"/>
      <c r="BQ375" s="182"/>
      <c r="BR375" s="182"/>
      <c r="BS375" s="182"/>
      <c r="BT375" s="182"/>
      <c r="BU375" s="182"/>
      <c r="BV375" s="182"/>
      <c r="BW375" s="182"/>
      <c r="BX375" s="182"/>
      <c r="BY375" s="182"/>
      <c r="BZ375" s="182"/>
      <c r="CA375" s="182"/>
    </row>
    <row r="376" spans="1:79" s="172" customFormat="1">
      <c r="A376" s="242">
        <v>891780111</v>
      </c>
      <c r="B376" s="242" t="s">
        <v>55</v>
      </c>
      <c r="C376" s="172" t="s">
        <v>59</v>
      </c>
      <c r="D376" s="242" t="s">
        <v>61</v>
      </c>
      <c r="E376" s="185" t="s">
        <v>2408</v>
      </c>
      <c r="F376" s="171" t="s">
        <v>62</v>
      </c>
      <c r="G376" s="172" t="s">
        <v>62</v>
      </c>
      <c r="H376" s="185" t="s">
        <v>1281</v>
      </c>
      <c r="I376" s="186">
        <v>19048225</v>
      </c>
      <c r="J376" s="172">
        <v>0</v>
      </c>
      <c r="K376" s="174">
        <v>0</v>
      </c>
      <c r="L376" s="174">
        <v>0</v>
      </c>
      <c r="M376" s="175">
        <f t="shared" si="2"/>
        <v>19048225</v>
      </c>
      <c r="N376" s="187">
        <v>1001595318</v>
      </c>
      <c r="O376" s="193" t="s">
        <v>2409</v>
      </c>
      <c r="P376" s="189" t="s">
        <v>1283</v>
      </c>
      <c r="Q376" s="190">
        <v>44964</v>
      </c>
      <c r="R376" s="191">
        <v>44964</v>
      </c>
      <c r="S376" s="191">
        <v>45275</v>
      </c>
      <c r="T376" s="177"/>
      <c r="U376" s="179"/>
      <c r="V376" s="173"/>
      <c r="W376" s="186">
        <v>19048225</v>
      </c>
      <c r="X376" s="184">
        <v>0</v>
      </c>
      <c r="Y376" s="172">
        <v>12545859</v>
      </c>
      <c r="Z376" s="172" t="s">
        <v>1284</v>
      </c>
      <c r="AC376" s="177"/>
      <c r="AD376" s="192" t="s">
        <v>2410</v>
      </c>
      <c r="AE376" s="172" t="s">
        <v>2126</v>
      </c>
      <c r="AF376" s="172" t="s">
        <v>176</v>
      </c>
      <c r="AG376" s="182"/>
      <c r="AH376" s="182"/>
      <c r="AI376" s="182"/>
      <c r="AJ376" s="182"/>
      <c r="AK376" s="182"/>
      <c r="AL376" s="182"/>
      <c r="AM376" s="182"/>
      <c r="AN376" s="182"/>
      <c r="AO376" s="182"/>
      <c r="AP376" s="182"/>
      <c r="AQ376" s="182"/>
      <c r="AR376" s="182"/>
      <c r="AS376" s="182"/>
      <c r="AT376" s="182"/>
      <c r="AU376" s="182"/>
      <c r="AV376" s="182"/>
      <c r="AW376" s="182"/>
      <c r="AX376" s="182"/>
      <c r="AY376" s="182"/>
      <c r="AZ376" s="182"/>
      <c r="BA376" s="182"/>
      <c r="BB376" s="182"/>
      <c r="BC376" s="182"/>
      <c r="BD376" s="182"/>
      <c r="BE376" s="182"/>
      <c r="BF376" s="182"/>
      <c r="BG376" s="182"/>
      <c r="BH376" s="182"/>
      <c r="BI376" s="182"/>
      <c r="BJ376" s="182"/>
      <c r="BK376" s="182"/>
      <c r="BL376" s="182"/>
      <c r="BM376" s="182"/>
      <c r="BN376" s="182"/>
      <c r="BO376" s="182"/>
      <c r="BP376" s="182"/>
      <c r="BQ376" s="182"/>
      <c r="BR376" s="182"/>
      <c r="BS376" s="182"/>
      <c r="BT376" s="182"/>
      <c r="BU376" s="182"/>
      <c r="BV376" s="182"/>
      <c r="BW376" s="182"/>
      <c r="BX376" s="182"/>
      <c r="BY376" s="182"/>
      <c r="BZ376" s="182"/>
      <c r="CA376" s="182"/>
    </row>
    <row r="377" spans="1:79" s="172" customFormat="1">
      <c r="A377" s="242">
        <v>891780111</v>
      </c>
      <c r="B377" s="242" t="s">
        <v>55</v>
      </c>
      <c r="C377" s="172" t="s">
        <v>59</v>
      </c>
      <c r="D377" s="242" t="s">
        <v>61</v>
      </c>
      <c r="E377" s="185" t="s">
        <v>2411</v>
      </c>
      <c r="F377" s="171" t="s">
        <v>62</v>
      </c>
      <c r="G377" s="172" t="s">
        <v>62</v>
      </c>
      <c r="H377" s="185" t="s">
        <v>1281</v>
      </c>
      <c r="I377" s="186">
        <v>19048225</v>
      </c>
      <c r="J377" s="172">
        <v>0</v>
      </c>
      <c r="K377" s="174">
        <v>0</v>
      </c>
      <c r="L377" s="174">
        <v>0</v>
      </c>
      <c r="M377" s="175">
        <f t="shared" si="2"/>
        <v>19048225</v>
      </c>
      <c r="N377" s="187">
        <v>1064312222</v>
      </c>
      <c r="O377" s="193" t="s">
        <v>2412</v>
      </c>
      <c r="P377" s="189" t="s">
        <v>1283</v>
      </c>
      <c r="Q377" s="190">
        <v>44964</v>
      </c>
      <c r="R377" s="191">
        <v>44964</v>
      </c>
      <c r="S377" s="191">
        <v>45275</v>
      </c>
      <c r="T377" s="177"/>
      <c r="U377" s="179"/>
      <c r="V377" s="173"/>
      <c r="W377" s="186">
        <v>19048225</v>
      </c>
      <c r="X377" s="184">
        <v>0</v>
      </c>
      <c r="Y377" s="172">
        <v>12545859</v>
      </c>
      <c r="Z377" s="172" t="s">
        <v>1284</v>
      </c>
      <c r="AC377" s="177"/>
      <c r="AD377" s="192" t="s">
        <v>2413</v>
      </c>
      <c r="AE377" s="172" t="s">
        <v>2126</v>
      </c>
      <c r="AF377" s="172" t="s">
        <v>176</v>
      </c>
      <c r="AG377" s="182"/>
      <c r="AH377" s="182"/>
      <c r="AI377" s="182"/>
      <c r="AJ377" s="182"/>
      <c r="AK377" s="182"/>
      <c r="AL377" s="182"/>
      <c r="AM377" s="182"/>
      <c r="AN377" s="182"/>
      <c r="AO377" s="182"/>
      <c r="AP377" s="182"/>
      <c r="AQ377" s="182"/>
      <c r="AR377" s="182"/>
      <c r="AS377" s="182"/>
      <c r="AT377" s="182"/>
      <c r="AU377" s="182"/>
      <c r="AV377" s="182"/>
      <c r="AW377" s="182"/>
      <c r="AX377" s="182"/>
      <c r="AY377" s="182"/>
      <c r="AZ377" s="182"/>
      <c r="BA377" s="182"/>
      <c r="BB377" s="182"/>
      <c r="BC377" s="182"/>
      <c r="BD377" s="182"/>
      <c r="BE377" s="182"/>
      <c r="BF377" s="182"/>
      <c r="BG377" s="182"/>
      <c r="BH377" s="182"/>
      <c r="BI377" s="182"/>
      <c r="BJ377" s="182"/>
      <c r="BK377" s="182"/>
      <c r="BL377" s="182"/>
      <c r="BM377" s="182"/>
      <c r="BN377" s="182"/>
      <c r="BO377" s="182"/>
      <c r="BP377" s="182"/>
      <c r="BQ377" s="182"/>
      <c r="BR377" s="182"/>
      <c r="BS377" s="182"/>
      <c r="BT377" s="182"/>
      <c r="BU377" s="182"/>
      <c r="BV377" s="182"/>
      <c r="BW377" s="182"/>
      <c r="BX377" s="182"/>
      <c r="BY377" s="182"/>
      <c r="BZ377" s="182"/>
      <c r="CA377" s="182"/>
    </row>
    <row r="378" spans="1:79" s="172" customFormat="1">
      <c r="A378" s="242">
        <v>891780111</v>
      </c>
      <c r="B378" s="242" t="s">
        <v>55</v>
      </c>
      <c r="C378" s="172" t="s">
        <v>59</v>
      </c>
      <c r="D378" s="242" t="s">
        <v>61</v>
      </c>
      <c r="E378" s="185" t="s">
        <v>2414</v>
      </c>
      <c r="F378" s="171" t="s">
        <v>62</v>
      </c>
      <c r="G378" s="172" t="s">
        <v>62</v>
      </c>
      <c r="H378" s="185" t="s">
        <v>1281</v>
      </c>
      <c r="I378" s="186">
        <v>19048225</v>
      </c>
      <c r="J378" s="172">
        <v>0</v>
      </c>
      <c r="K378" s="174">
        <v>0</v>
      </c>
      <c r="L378" s="174">
        <v>0</v>
      </c>
      <c r="M378" s="175">
        <f t="shared" si="2"/>
        <v>19048225</v>
      </c>
      <c r="N378" s="187">
        <v>1078578016</v>
      </c>
      <c r="O378" s="193" t="s">
        <v>2415</v>
      </c>
      <c r="P378" s="189" t="s">
        <v>1283</v>
      </c>
      <c r="Q378" s="190">
        <v>44964</v>
      </c>
      <c r="R378" s="191">
        <v>44964</v>
      </c>
      <c r="S378" s="191">
        <v>45275</v>
      </c>
      <c r="T378" s="177"/>
      <c r="U378" s="179"/>
      <c r="V378" s="173"/>
      <c r="W378" s="186">
        <v>19048225</v>
      </c>
      <c r="X378" s="184">
        <v>0</v>
      </c>
      <c r="Y378" s="172">
        <v>12545859</v>
      </c>
      <c r="Z378" s="172" t="s">
        <v>1284</v>
      </c>
      <c r="AC378" s="177"/>
      <c r="AD378" s="192" t="s">
        <v>2416</v>
      </c>
      <c r="AE378" s="172" t="s">
        <v>2126</v>
      </c>
      <c r="AF378" s="172" t="s">
        <v>176</v>
      </c>
      <c r="AG378" s="182"/>
      <c r="AH378" s="182"/>
      <c r="AI378" s="182"/>
      <c r="AJ378" s="182"/>
      <c r="AK378" s="182"/>
      <c r="AL378" s="182"/>
      <c r="AM378" s="182"/>
      <c r="AN378" s="182"/>
      <c r="AO378" s="182"/>
      <c r="AP378" s="182"/>
      <c r="AQ378" s="182"/>
      <c r="AR378" s="182"/>
      <c r="AS378" s="182"/>
      <c r="AT378" s="182"/>
      <c r="AU378" s="182"/>
      <c r="AV378" s="182"/>
      <c r="AW378" s="182"/>
      <c r="AX378" s="182"/>
      <c r="AY378" s="182"/>
      <c r="AZ378" s="182"/>
      <c r="BA378" s="182"/>
      <c r="BB378" s="182"/>
      <c r="BC378" s="182"/>
      <c r="BD378" s="182"/>
      <c r="BE378" s="182"/>
      <c r="BF378" s="182"/>
      <c r="BG378" s="182"/>
      <c r="BH378" s="182"/>
      <c r="BI378" s="182"/>
      <c r="BJ378" s="182"/>
      <c r="BK378" s="182"/>
      <c r="BL378" s="182"/>
      <c r="BM378" s="182"/>
      <c r="BN378" s="182"/>
      <c r="BO378" s="182"/>
      <c r="BP378" s="182"/>
      <c r="BQ378" s="182"/>
      <c r="BR378" s="182"/>
      <c r="BS378" s="182"/>
      <c r="BT378" s="182"/>
      <c r="BU378" s="182"/>
      <c r="BV378" s="182"/>
      <c r="BW378" s="182"/>
      <c r="BX378" s="182"/>
      <c r="BY378" s="182"/>
      <c r="BZ378" s="182"/>
      <c r="CA378" s="182"/>
    </row>
    <row r="379" spans="1:79" s="172" customFormat="1">
      <c r="A379" s="242">
        <v>891780111</v>
      </c>
      <c r="B379" s="242" t="s">
        <v>55</v>
      </c>
      <c r="C379" s="172" t="s">
        <v>59</v>
      </c>
      <c r="D379" s="242" t="s">
        <v>61</v>
      </c>
      <c r="E379" s="185" t="s">
        <v>2417</v>
      </c>
      <c r="F379" s="171" t="s">
        <v>62</v>
      </c>
      <c r="G379" s="172" t="s">
        <v>62</v>
      </c>
      <c r="H379" s="185" t="s">
        <v>1281</v>
      </c>
      <c r="I379" s="186">
        <v>20224225</v>
      </c>
      <c r="J379" s="172">
        <v>0</v>
      </c>
      <c r="K379" s="174">
        <v>0</v>
      </c>
      <c r="L379" s="174">
        <v>0</v>
      </c>
      <c r="M379" s="175">
        <f t="shared" si="2"/>
        <v>20224225</v>
      </c>
      <c r="N379" s="187">
        <v>32203884</v>
      </c>
      <c r="O379" s="193" t="s">
        <v>2418</v>
      </c>
      <c r="P379" s="189" t="s">
        <v>1301</v>
      </c>
      <c r="Q379" s="190">
        <v>44964</v>
      </c>
      <c r="R379" s="191">
        <v>44964</v>
      </c>
      <c r="S379" s="191">
        <v>45275</v>
      </c>
      <c r="T379" s="177"/>
      <c r="U379" s="179"/>
      <c r="V379" s="173"/>
      <c r="W379" s="186">
        <v>20224225</v>
      </c>
      <c r="X379" s="184">
        <v>0</v>
      </c>
      <c r="Y379" s="172">
        <v>12545859</v>
      </c>
      <c r="Z379" s="172" t="s">
        <v>1284</v>
      </c>
      <c r="AC379" s="177"/>
      <c r="AD379" s="192" t="s">
        <v>2419</v>
      </c>
      <c r="AE379" s="172" t="s">
        <v>2126</v>
      </c>
      <c r="AF379" s="172" t="s">
        <v>176</v>
      </c>
      <c r="AG379" s="182"/>
      <c r="AH379" s="182"/>
      <c r="AI379" s="182"/>
      <c r="AJ379" s="182"/>
      <c r="AK379" s="182"/>
      <c r="AL379" s="182"/>
      <c r="AM379" s="182"/>
      <c r="AN379" s="182"/>
      <c r="AO379" s="182"/>
      <c r="AP379" s="182"/>
      <c r="AQ379" s="182"/>
      <c r="AR379" s="182"/>
      <c r="AS379" s="182"/>
      <c r="AT379" s="182"/>
      <c r="AU379" s="182"/>
      <c r="AV379" s="182"/>
      <c r="AW379" s="182"/>
      <c r="AX379" s="182"/>
      <c r="AY379" s="182"/>
      <c r="AZ379" s="182"/>
      <c r="BA379" s="182"/>
      <c r="BB379" s="182"/>
      <c r="BC379" s="182"/>
      <c r="BD379" s="182"/>
      <c r="BE379" s="182"/>
      <c r="BF379" s="182"/>
      <c r="BG379" s="182"/>
      <c r="BH379" s="182"/>
      <c r="BI379" s="182"/>
      <c r="BJ379" s="182"/>
      <c r="BK379" s="182"/>
      <c r="BL379" s="182"/>
      <c r="BM379" s="182"/>
      <c r="BN379" s="182"/>
      <c r="BO379" s="182"/>
      <c r="BP379" s="182"/>
      <c r="BQ379" s="182"/>
      <c r="BR379" s="182"/>
      <c r="BS379" s="182"/>
      <c r="BT379" s="182"/>
      <c r="BU379" s="182"/>
      <c r="BV379" s="182"/>
      <c r="BW379" s="182"/>
      <c r="BX379" s="182"/>
      <c r="BY379" s="182"/>
      <c r="BZ379" s="182"/>
      <c r="CA379" s="182"/>
    </row>
    <row r="380" spans="1:79" s="172" customFormat="1">
      <c r="A380" s="242">
        <v>891780111</v>
      </c>
      <c r="B380" s="242" t="s">
        <v>55</v>
      </c>
      <c r="C380" s="172" t="s">
        <v>59</v>
      </c>
      <c r="D380" s="242" t="s">
        <v>61</v>
      </c>
      <c r="E380" s="185" t="s">
        <v>2420</v>
      </c>
      <c r="F380" s="171" t="s">
        <v>62</v>
      </c>
      <c r="G380" s="172" t="s">
        <v>62</v>
      </c>
      <c r="H380" s="185" t="s">
        <v>1281</v>
      </c>
      <c r="I380" s="186">
        <v>21029244</v>
      </c>
      <c r="J380" s="172">
        <v>0</v>
      </c>
      <c r="K380" s="174">
        <v>0</v>
      </c>
      <c r="L380" s="174">
        <v>0</v>
      </c>
      <c r="M380" s="175">
        <f t="shared" si="2"/>
        <v>21029244</v>
      </c>
      <c r="N380" s="187">
        <v>1133796006</v>
      </c>
      <c r="O380" s="193" t="s">
        <v>2421</v>
      </c>
      <c r="P380" s="189" t="s">
        <v>1301</v>
      </c>
      <c r="Q380" s="190">
        <v>44964</v>
      </c>
      <c r="R380" s="191">
        <v>44964</v>
      </c>
      <c r="S380" s="191">
        <v>45275</v>
      </c>
      <c r="T380" s="177"/>
      <c r="U380" s="179"/>
      <c r="V380" s="173"/>
      <c r="W380" s="186">
        <v>21029244</v>
      </c>
      <c r="X380" s="184">
        <v>0</v>
      </c>
      <c r="Y380" s="172">
        <v>12545859</v>
      </c>
      <c r="Z380" s="172" t="s">
        <v>1284</v>
      </c>
      <c r="AC380" s="177"/>
      <c r="AD380" s="192" t="s">
        <v>2422</v>
      </c>
      <c r="AE380" s="172" t="s">
        <v>2126</v>
      </c>
      <c r="AF380" s="172" t="s">
        <v>176</v>
      </c>
      <c r="AG380" s="182"/>
      <c r="AH380" s="182"/>
      <c r="AI380" s="182"/>
      <c r="AJ380" s="182"/>
      <c r="AK380" s="182"/>
      <c r="AL380" s="182"/>
      <c r="AM380" s="182"/>
      <c r="AN380" s="182"/>
      <c r="AO380" s="182"/>
      <c r="AP380" s="182"/>
      <c r="AQ380" s="182"/>
      <c r="AR380" s="182"/>
      <c r="AS380" s="182"/>
      <c r="AT380" s="182"/>
      <c r="AU380" s="182"/>
      <c r="AV380" s="182"/>
      <c r="AW380" s="182"/>
      <c r="AX380" s="182"/>
      <c r="AY380" s="182"/>
      <c r="AZ380" s="182"/>
      <c r="BA380" s="182"/>
      <c r="BB380" s="182"/>
      <c r="BC380" s="182"/>
      <c r="BD380" s="182"/>
      <c r="BE380" s="182"/>
      <c r="BF380" s="182"/>
      <c r="BG380" s="182"/>
      <c r="BH380" s="182"/>
      <c r="BI380" s="182"/>
      <c r="BJ380" s="182"/>
      <c r="BK380" s="182"/>
      <c r="BL380" s="182"/>
      <c r="BM380" s="182"/>
      <c r="BN380" s="182"/>
      <c r="BO380" s="182"/>
      <c r="BP380" s="182"/>
      <c r="BQ380" s="182"/>
      <c r="BR380" s="182"/>
      <c r="BS380" s="182"/>
      <c r="BT380" s="182"/>
      <c r="BU380" s="182"/>
      <c r="BV380" s="182"/>
      <c r="BW380" s="182"/>
      <c r="BX380" s="182"/>
      <c r="BY380" s="182"/>
      <c r="BZ380" s="182"/>
      <c r="CA380" s="182"/>
    </row>
    <row r="381" spans="1:79" s="172" customFormat="1">
      <c r="A381" s="242">
        <v>891780111</v>
      </c>
      <c r="B381" s="242" t="s">
        <v>55</v>
      </c>
      <c r="C381" s="172" t="s">
        <v>59</v>
      </c>
      <c r="D381" s="242" t="s">
        <v>61</v>
      </c>
      <c r="E381" s="185" t="s">
        <v>2423</v>
      </c>
      <c r="F381" s="171" t="s">
        <v>62</v>
      </c>
      <c r="G381" s="172" t="s">
        <v>62</v>
      </c>
      <c r="H381" s="185" t="s">
        <v>1347</v>
      </c>
      <c r="I381" s="186">
        <v>20821033</v>
      </c>
      <c r="J381" s="172">
        <v>0</v>
      </c>
      <c r="K381" s="174">
        <v>0</v>
      </c>
      <c r="L381" s="174">
        <v>0</v>
      </c>
      <c r="M381" s="175">
        <f t="shared" si="2"/>
        <v>20821033</v>
      </c>
      <c r="N381" s="187">
        <v>1003034022</v>
      </c>
      <c r="O381" s="185" t="s">
        <v>2424</v>
      </c>
      <c r="P381" s="189" t="s">
        <v>1301</v>
      </c>
      <c r="Q381" s="190">
        <v>44964</v>
      </c>
      <c r="R381" s="191">
        <v>44964</v>
      </c>
      <c r="S381" s="191">
        <v>45275</v>
      </c>
      <c r="T381" s="177"/>
      <c r="U381" s="179"/>
      <c r="V381" s="173"/>
      <c r="W381" s="186">
        <v>20821033</v>
      </c>
      <c r="X381" s="184">
        <v>0</v>
      </c>
      <c r="Y381" s="172">
        <v>12545859</v>
      </c>
      <c r="Z381" s="172" t="s">
        <v>1284</v>
      </c>
      <c r="AC381" s="177"/>
      <c r="AD381" s="192" t="s">
        <v>2425</v>
      </c>
      <c r="AE381" s="172" t="s">
        <v>2126</v>
      </c>
      <c r="AF381" s="172" t="s">
        <v>176</v>
      </c>
      <c r="AG381" s="182"/>
      <c r="AH381" s="182"/>
      <c r="AI381" s="182"/>
      <c r="AJ381" s="182"/>
      <c r="AK381" s="182"/>
      <c r="AL381" s="182"/>
      <c r="AM381" s="182"/>
      <c r="AN381" s="182"/>
      <c r="AO381" s="182"/>
      <c r="AP381" s="182"/>
      <c r="AQ381" s="182"/>
      <c r="AR381" s="182"/>
      <c r="AS381" s="182"/>
      <c r="AT381" s="182"/>
      <c r="AU381" s="182"/>
      <c r="AV381" s="182"/>
      <c r="AW381" s="182"/>
      <c r="AX381" s="182"/>
      <c r="AY381" s="182"/>
      <c r="AZ381" s="182"/>
      <c r="BA381" s="182"/>
      <c r="BB381" s="182"/>
      <c r="BC381" s="182"/>
      <c r="BD381" s="182"/>
      <c r="BE381" s="182"/>
      <c r="BF381" s="182"/>
      <c r="BG381" s="182"/>
      <c r="BH381" s="182"/>
      <c r="BI381" s="182"/>
      <c r="BJ381" s="182"/>
      <c r="BK381" s="182"/>
      <c r="BL381" s="182"/>
      <c r="BM381" s="182"/>
      <c r="BN381" s="182"/>
      <c r="BO381" s="182"/>
      <c r="BP381" s="182"/>
      <c r="BQ381" s="182"/>
      <c r="BR381" s="182"/>
      <c r="BS381" s="182"/>
      <c r="BT381" s="182"/>
      <c r="BU381" s="182"/>
      <c r="BV381" s="182"/>
      <c r="BW381" s="182"/>
      <c r="BX381" s="182"/>
      <c r="BY381" s="182"/>
      <c r="BZ381" s="182"/>
      <c r="CA381" s="182"/>
    </row>
    <row r="382" spans="1:79" s="172" customFormat="1">
      <c r="A382" s="242">
        <v>891780111</v>
      </c>
      <c r="B382" s="242" t="s">
        <v>55</v>
      </c>
      <c r="C382" s="172" t="s">
        <v>59</v>
      </c>
      <c r="D382" s="242" t="s">
        <v>61</v>
      </c>
      <c r="E382" s="185" t="s">
        <v>2426</v>
      </c>
      <c r="F382" s="171" t="s">
        <v>62</v>
      </c>
      <c r="G382" s="172" t="s">
        <v>62</v>
      </c>
      <c r="H382" s="185" t="s">
        <v>1281</v>
      </c>
      <c r="I382" s="186">
        <v>20821033</v>
      </c>
      <c r="J382" s="172">
        <v>0</v>
      </c>
      <c r="K382" s="174">
        <v>0</v>
      </c>
      <c r="L382" s="174">
        <v>0</v>
      </c>
      <c r="M382" s="175">
        <f t="shared" si="2"/>
        <v>20821033</v>
      </c>
      <c r="N382" s="187">
        <v>1067844949</v>
      </c>
      <c r="O382" s="185" t="s">
        <v>2427</v>
      </c>
      <c r="P382" s="189" t="s">
        <v>1301</v>
      </c>
      <c r="Q382" s="190">
        <v>44964</v>
      </c>
      <c r="R382" s="191">
        <v>44964</v>
      </c>
      <c r="S382" s="191">
        <v>45275</v>
      </c>
      <c r="T382" s="177"/>
      <c r="U382" s="179"/>
      <c r="V382" s="173"/>
      <c r="W382" s="186">
        <v>20821033</v>
      </c>
      <c r="X382" s="184">
        <v>0</v>
      </c>
      <c r="Y382" s="172">
        <v>12545859</v>
      </c>
      <c r="Z382" s="172" t="s">
        <v>1284</v>
      </c>
      <c r="AC382" s="177"/>
      <c r="AD382" s="192" t="s">
        <v>2428</v>
      </c>
      <c r="AE382" s="172" t="s">
        <v>2126</v>
      </c>
      <c r="AF382" s="172" t="s">
        <v>176</v>
      </c>
      <c r="AG382" s="182"/>
      <c r="AH382" s="182"/>
      <c r="AI382" s="182"/>
      <c r="AJ382" s="182"/>
      <c r="AK382" s="182"/>
      <c r="AL382" s="182"/>
      <c r="AM382" s="182"/>
      <c r="AN382" s="182"/>
      <c r="AO382" s="182"/>
      <c r="AP382" s="182"/>
      <c r="AQ382" s="182"/>
      <c r="AR382" s="182"/>
      <c r="AS382" s="182"/>
      <c r="AT382" s="182"/>
      <c r="AU382" s="182"/>
      <c r="AV382" s="182"/>
      <c r="AW382" s="182"/>
      <c r="AX382" s="182"/>
      <c r="AY382" s="182"/>
      <c r="AZ382" s="182"/>
      <c r="BA382" s="182"/>
      <c r="BB382" s="182"/>
      <c r="BC382" s="182"/>
      <c r="BD382" s="182"/>
      <c r="BE382" s="182"/>
      <c r="BF382" s="182"/>
      <c r="BG382" s="182"/>
      <c r="BH382" s="182"/>
      <c r="BI382" s="182"/>
      <c r="BJ382" s="182"/>
      <c r="BK382" s="182"/>
      <c r="BL382" s="182"/>
      <c r="BM382" s="182"/>
      <c r="BN382" s="182"/>
      <c r="BO382" s="182"/>
      <c r="BP382" s="182"/>
      <c r="BQ382" s="182"/>
      <c r="BR382" s="182"/>
      <c r="BS382" s="182"/>
      <c r="BT382" s="182"/>
      <c r="BU382" s="182"/>
      <c r="BV382" s="182"/>
      <c r="BW382" s="182"/>
      <c r="BX382" s="182"/>
      <c r="BY382" s="182"/>
      <c r="BZ382" s="182"/>
      <c r="CA382" s="182"/>
    </row>
    <row r="383" spans="1:79" s="172" customFormat="1">
      <c r="A383" s="242">
        <v>891780111</v>
      </c>
      <c r="B383" s="242" t="s">
        <v>55</v>
      </c>
      <c r="C383" s="172" t="s">
        <v>59</v>
      </c>
      <c r="D383" s="242" t="s">
        <v>61</v>
      </c>
      <c r="E383" s="185" t="s">
        <v>2429</v>
      </c>
      <c r="F383" s="171" t="s">
        <v>62</v>
      </c>
      <c r="G383" s="172" t="s">
        <v>62</v>
      </c>
      <c r="H383" s="185" t="s">
        <v>1281</v>
      </c>
      <c r="I383" s="186">
        <v>19048225</v>
      </c>
      <c r="J383" s="172">
        <v>0</v>
      </c>
      <c r="K383" s="174">
        <v>0</v>
      </c>
      <c r="L383" s="174">
        <v>0</v>
      </c>
      <c r="M383" s="175">
        <f t="shared" si="2"/>
        <v>19048225</v>
      </c>
      <c r="N383" s="187">
        <v>1192912511</v>
      </c>
      <c r="O383" s="185" t="s">
        <v>2430</v>
      </c>
      <c r="P383" s="189" t="s">
        <v>1283</v>
      </c>
      <c r="Q383" s="190">
        <v>44964</v>
      </c>
      <c r="R383" s="191">
        <v>44964</v>
      </c>
      <c r="S383" s="191">
        <v>45275</v>
      </c>
      <c r="T383" s="177"/>
      <c r="U383" s="179"/>
      <c r="V383" s="173"/>
      <c r="W383" s="186">
        <v>19048225</v>
      </c>
      <c r="X383" s="184">
        <v>0</v>
      </c>
      <c r="Y383" s="172">
        <v>12545859</v>
      </c>
      <c r="Z383" s="172" t="s">
        <v>1284</v>
      </c>
      <c r="AC383" s="177"/>
      <c r="AD383" s="192" t="s">
        <v>2431</v>
      </c>
      <c r="AE383" s="172" t="s">
        <v>2126</v>
      </c>
      <c r="AF383" s="172" t="s">
        <v>176</v>
      </c>
      <c r="AG383" s="182"/>
      <c r="AH383" s="182"/>
      <c r="AI383" s="182"/>
      <c r="AJ383" s="182"/>
      <c r="AK383" s="182"/>
      <c r="AL383" s="182"/>
      <c r="AM383" s="182"/>
      <c r="AN383" s="182"/>
      <c r="AO383" s="182"/>
      <c r="AP383" s="182"/>
      <c r="AQ383" s="182"/>
      <c r="AR383" s="182"/>
      <c r="AS383" s="182"/>
      <c r="AT383" s="182"/>
      <c r="AU383" s="182"/>
      <c r="AV383" s="182"/>
      <c r="AW383" s="182"/>
      <c r="AX383" s="182"/>
      <c r="AY383" s="182"/>
      <c r="AZ383" s="182"/>
      <c r="BA383" s="182"/>
      <c r="BB383" s="182"/>
      <c r="BC383" s="182"/>
      <c r="BD383" s="182"/>
      <c r="BE383" s="182"/>
      <c r="BF383" s="182"/>
      <c r="BG383" s="182"/>
      <c r="BH383" s="182"/>
      <c r="BI383" s="182"/>
      <c r="BJ383" s="182"/>
      <c r="BK383" s="182"/>
      <c r="BL383" s="182"/>
      <c r="BM383" s="182"/>
      <c r="BN383" s="182"/>
      <c r="BO383" s="182"/>
      <c r="BP383" s="182"/>
      <c r="BQ383" s="182"/>
      <c r="BR383" s="182"/>
      <c r="BS383" s="182"/>
      <c r="BT383" s="182"/>
      <c r="BU383" s="182"/>
      <c r="BV383" s="182"/>
      <c r="BW383" s="182"/>
      <c r="BX383" s="182"/>
      <c r="BY383" s="182"/>
      <c r="BZ383" s="182"/>
      <c r="CA383" s="182"/>
    </row>
    <row r="384" spans="1:79" s="172" customFormat="1">
      <c r="A384" s="242">
        <v>891780111</v>
      </c>
      <c r="B384" s="242" t="s">
        <v>55</v>
      </c>
      <c r="C384" s="172" t="s">
        <v>59</v>
      </c>
      <c r="D384" s="242" t="s">
        <v>61</v>
      </c>
      <c r="E384" s="185" t="s">
        <v>2432</v>
      </c>
      <c r="F384" s="171" t="s">
        <v>62</v>
      </c>
      <c r="G384" s="172" t="s">
        <v>62</v>
      </c>
      <c r="H384" s="185" t="s">
        <v>1281</v>
      </c>
      <c r="I384" s="186">
        <v>19425415</v>
      </c>
      <c r="J384" s="172">
        <v>0</v>
      </c>
      <c r="K384" s="174">
        <v>0</v>
      </c>
      <c r="L384" s="174">
        <v>0</v>
      </c>
      <c r="M384" s="175">
        <f t="shared" si="2"/>
        <v>19425415</v>
      </c>
      <c r="N384" s="187">
        <v>1129184612</v>
      </c>
      <c r="O384" s="185" t="s">
        <v>2433</v>
      </c>
      <c r="P384" s="189" t="s">
        <v>1301</v>
      </c>
      <c r="Q384" s="190">
        <v>44964</v>
      </c>
      <c r="R384" s="191">
        <v>44964</v>
      </c>
      <c r="S384" s="191">
        <v>45275</v>
      </c>
      <c r="T384" s="177"/>
      <c r="U384" s="179"/>
      <c r="V384" s="173"/>
      <c r="W384" s="186">
        <v>19425415</v>
      </c>
      <c r="X384" s="184">
        <v>0</v>
      </c>
      <c r="Y384" s="172">
        <v>12545859</v>
      </c>
      <c r="Z384" s="172" t="s">
        <v>1284</v>
      </c>
      <c r="AC384" s="177"/>
      <c r="AD384" s="192" t="s">
        <v>2434</v>
      </c>
      <c r="AE384" s="172" t="s">
        <v>2126</v>
      </c>
      <c r="AF384" s="172" t="s">
        <v>176</v>
      </c>
      <c r="AG384" s="182"/>
      <c r="AH384" s="182"/>
      <c r="AI384" s="182"/>
      <c r="AJ384" s="182"/>
      <c r="AK384" s="182"/>
      <c r="AL384" s="182"/>
      <c r="AM384" s="182"/>
      <c r="AN384" s="182"/>
      <c r="AO384" s="182"/>
      <c r="AP384" s="182"/>
      <c r="AQ384" s="182"/>
      <c r="AR384" s="182"/>
      <c r="AS384" s="182"/>
      <c r="AT384" s="182"/>
      <c r="AU384" s="182"/>
      <c r="AV384" s="182"/>
      <c r="AW384" s="182"/>
      <c r="AX384" s="182"/>
      <c r="AY384" s="182"/>
      <c r="AZ384" s="182"/>
      <c r="BA384" s="182"/>
      <c r="BB384" s="182"/>
      <c r="BC384" s="182"/>
      <c r="BD384" s="182"/>
      <c r="BE384" s="182"/>
      <c r="BF384" s="182"/>
      <c r="BG384" s="182"/>
      <c r="BH384" s="182"/>
      <c r="BI384" s="182"/>
      <c r="BJ384" s="182"/>
      <c r="BK384" s="182"/>
      <c r="BL384" s="182"/>
      <c r="BM384" s="182"/>
      <c r="BN384" s="182"/>
      <c r="BO384" s="182"/>
      <c r="BP384" s="182"/>
      <c r="BQ384" s="182"/>
      <c r="BR384" s="182"/>
      <c r="BS384" s="182"/>
      <c r="BT384" s="182"/>
      <c r="BU384" s="182"/>
      <c r="BV384" s="182"/>
      <c r="BW384" s="182"/>
      <c r="BX384" s="182"/>
      <c r="BY384" s="182"/>
      <c r="BZ384" s="182"/>
      <c r="CA384" s="182"/>
    </row>
    <row r="385" spans="1:79" s="172" customFormat="1">
      <c r="A385" s="242">
        <v>891780111</v>
      </c>
      <c r="B385" s="242" t="s">
        <v>55</v>
      </c>
      <c r="C385" s="172" t="s">
        <v>59</v>
      </c>
      <c r="D385" s="242" t="s">
        <v>61</v>
      </c>
      <c r="E385" s="185" t="s">
        <v>2435</v>
      </c>
      <c r="F385" s="171" t="s">
        <v>62</v>
      </c>
      <c r="G385" s="172" t="s">
        <v>62</v>
      </c>
      <c r="H385" s="185" t="s">
        <v>1281</v>
      </c>
      <c r="I385" s="186">
        <v>19048225</v>
      </c>
      <c r="J385" s="172">
        <v>0</v>
      </c>
      <c r="K385" s="174">
        <v>0</v>
      </c>
      <c r="L385" s="174">
        <v>0</v>
      </c>
      <c r="M385" s="175">
        <f t="shared" si="2"/>
        <v>19048225</v>
      </c>
      <c r="N385" s="187">
        <v>1102575541</v>
      </c>
      <c r="O385" s="185" t="s">
        <v>2436</v>
      </c>
      <c r="P385" s="189" t="s">
        <v>1283</v>
      </c>
      <c r="Q385" s="190">
        <v>44964</v>
      </c>
      <c r="R385" s="191">
        <v>44964</v>
      </c>
      <c r="S385" s="191">
        <v>45275</v>
      </c>
      <c r="T385" s="177"/>
      <c r="U385" s="179"/>
      <c r="V385" s="173"/>
      <c r="W385" s="186">
        <v>19048225</v>
      </c>
      <c r="X385" s="184">
        <v>0</v>
      </c>
      <c r="Y385" s="172">
        <v>12545859</v>
      </c>
      <c r="Z385" s="172" t="s">
        <v>1284</v>
      </c>
      <c r="AC385" s="177"/>
      <c r="AD385" s="192" t="s">
        <v>2437</v>
      </c>
      <c r="AE385" s="172" t="s">
        <v>2126</v>
      </c>
      <c r="AF385" s="172" t="s">
        <v>176</v>
      </c>
      <c r="AG385" s="182"/>
      <c r="AH385" s="182"/>
      <c r="AI385" s="182"/>
      <c r="AJ385" s="182"/>
      <c r="AK385" s="182"/>
      <c r="AL385" s="182"/>
      <c r="AM385" s="182"/>
      <c r="AN385" s="182"/>
      <c r="AO385" s="182"/>
      <c r="AP385" s="182"/>
      <c r="AQ385" s="182"/>
      <c r="AR385" s="182"/>
      <c r="AS385" s="182"/>
      <c r="AT385" s="182"/>
      <c r="AU385" s="182"/>
      <c r="AV385" s="182"/>
      <c r="AW385" s="182"/>
      <c r="AX385" s="182"/>
      <c r="AY385" s="182"/>
      <c r="AZ385" s="182"/>
      <c r="BA385" s="182"/>
      <c r="BB385" s="182"/>
      <c r="BC385" s="182"/>
      <c r="BD385" s="182"/>
      <c r="BE385" s="182"/>
      <c r="BF385" s="182"/>
      <c r="BG385" s="182"/>
      <c r="BH385" s="182"/>
      <c r="BI385" s="182"/>
      <c r="BJ385" s="182"/>
      <c r="BK385" s="182"/>
      <c r="BL385" s="182"/>
      <c r="BM385" s="182"/>
      <c r="BN385" s="182"/>
      <c r="BO385" s="182"/>
      <c r="BP385" s="182"/>
      <c r="BQ385" s="182"/>
      <c r="BR385" s="182"/>
      <c r="BS385" s="182"/>
      <c r="BT385" s="182"/>
      <c r="BU385" s="182"/>
      <c r="BV385" s="182"/>
      <c r="BW385" s="182"/>
      <c r="BX385" s="182"/>
      <c r="BY385" s="182"/>
      <c r="BZ385" s="182"/>
      <c r="CA385" s="182"/>
    </row>
    <row r="386" spans="1:79" s="172" customFormat="1">
      <c r="A386" s="242">
        <v>891780111</v>
      </c>
      <c r="B386" s="242" t="s">
        <v>55</v>
      </c>
      <c r="C386" s="172" t="s">
        <v>59</v>
      </c>
      <c r="D386" s="242" t="s">
        <v>61</v>
      </c>
      <c r="E386" s="185" t="s">
        <v>2438</v>
      </c>
      <c r="F386" s="171" t="s">
        <v>62</v>
      </c>
      <c r="G386" s="172" t="s">
        <v>62</v>
      </c>
      <c r="H386" s="185" t="s">
        <v>1281</v>
      </c>
      <c r="I386" s="186">
        <v>21029244</v>
      </c>
      <c r="J386" s="172">
        <v>0</v>
      </c>
      <c r="K386" s="174">
        <v>0</v>
      </c>
      <c r="L386" s="174">
        <v>0</v>
      </c>
      <c r="M386" s="175">
        <f t="shared" si="2"/>
        <v>21029244</v>
      </c>
      <c r="N386" s="187">
        <v>78114767</v>
      </c>
      <c r="O386" s="185" t="s">
        <v>2439</v>
      </c>
      <c r="P386" s="189" t="s">
        <v>1301</v>
      </c>
      <c r="Q386" s="190">
        <v>44964</v>
      </c>
      <c r="R386" s="191">
        <v>44964</v>
      </c>
      <c r="S386" s="191">
        <v>45275</v>
      </c>
      <c r="T386" s="177"/>
      <c r="U386" s="179"/>
      <c r="V386" s="173"/>
      <c r="W386" s="186">
        <v>21029244</v>
      </c>
      <c r="X386" s="184">
        <v>0</v>
      </c>
      <c r="Y386" s="172">
        <v>12545859</v>
      </c>
      <c r="Z386" s="172" t="s">
        <v>1284</v>
      </c>
      <c r="AC386" s="177"/>
      <c r="AD386" s="192" t="s">
        <v>2440</v>
      </c>
      <c r="AE386" s="172" t="s">
        <v>2126</v>
      </c>
      <c r="AF386" s="172" t="s">
        <v>176</v>
      </c>
      <c r="AG386" s="182"/>
      <c r="AH386" s="182"/>
      <c r="AI386" s="182"/>
      <c r="AJ386" s="182"/>
      <c r="AK386" s="182"/>
      <c r="AL386" s="182"/>
      <c r="AM386" s="182"/>
      <c r="AN386" s="182"/>
      <c r="AO386" s="182"/>
      <c r="AP386" s="182"/>
      <c r="AQ386" s="182"/>
      <c r="AR386" s="182"/>
      <c r="AS386" s="182"/>
      <c r="AT386" s="182"/>
      <c r="AU386" s="182"/>
      <c r="AV386" s="182"/>
      <c r="AW386" s="182"/>
      <c r="AX386" s="182"/>
      <c r="AY386" s="182"/>
      <c r="AZ386" s="182"/>
      <c r="BA386" s="182"/>
      <c r="BB386" s="182"/>
      <c r="BC386" s="182"/>
      <c r="BD386" s="182"/>
      <c r="BE386" s="182"/>
      <c r="BF386" s="182"/>
      <c r="BG386" s="182"/>
      <c r="BH386" s="182"/>
      <c r="BI386" s="182"/>
      <c r="BJ386" s="182"/>
      <c r="BK386" s="182"/>
      <c r="BL386" s="182"/>
      <c r="BM386" s="182"/>
      <c r="BN386" s="182"/>
      <c r="BO386" s="182"/>
      <c r="BP386" s="182"/>
      <c r="BQ386" s="182"/>
      <c r="BR386" s="182"/>
      <c r="BS386" s="182"/>
      <c r="BT386" s="182"/>
      <c r="BU386" s="182"/>
      <c r="BV386" s="182"/>
      <c r="BW386" s="182"/>
      <c r="BX386" s="182"/>
      <c r="BY386" s="182"/>
      <c r="BZ386" s="182"/>
      <c r="CA386" s="182"/>
    </row>
    <row r="387" spans="1:79" s="172" customFormat="1">
      <c r="A387" s="242">
        <v>891780111</v>
      </c>
      <c r="B387" s="242" t="s">
        <v>55</v>
      </c>
      <c r="C387" s="172" t="s">
        <v>59</v>
      </c>
      <c r="D387" s="242" t="s">
        <v>61</v>
      </c>
      <c r="E387" s="185" t="s">
        <v>2441</v>
      </c>
      <c r="F387" s="171" t="s">
        <v>62</v>
      </c>
      <c r="G387" s="172" t="s">
        <v>62</v>
      </c>
      <c r="H387" s="185" t="s">
        <v>1281</v>
      </c>
      <c r="I387" s="186">
        <v>21029244</v>
      </c>
      <c r="J387" s="172">
        <v>0</v>
      </c>
      <c r="K387" s="174">
        <v>0</v>
      </c>
      <c r="L387" s="174">
        <v>0</v>
      </c>
      <c r="M387" s="175">
        <f t="shared" si="2"/>
        <v>21029244</v>
      </c>
      <c r="N387" s="187">
        <v>1007388246</v>
      </c>
      <c r="O387" s="185" t="s">
        <v>2442</v>
      </c>
      <c r="P387" s="189" t="s">
        <v>1301</v>
      </c>
      <c r="Q387" s="190">
        <v>44964</v>
      </c>
      <c r="R387" s="191">
        <v>44964</v>
      </c>
      <c r="S387" s="191">
        <v>45275</v>
      </c>
      <c r="T387" s="177"/>
      <c r="U387" s="179"/>
      <c r="V387" s="173"/>
      <c r="W387" s="186">
        <v>21029244</v>
      </c>
      <c r="X387" s="184">
        <v>0</v>
      </c>
      <c r="Y387" s="172">
        <v>12545859</v>
      </c>
      <c r="Z387" s="172" t="s">
        <v>1284</v>
      </c>
      <c r="AC387" s="177"/>
      <c r="AD387" s="192" t="s">
        <v>2443</v>
      </c>
      <c r="AE387" s="172" t="s">
        <v>2126</v>
      </c>
      <c r="AF387" s="172" t="s">
        <v>176</v>
      </c>
      <c r="AG387" s="182"/>
      <c r="AH387" s="182"/>
      <c r="AI387" s="182"/>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c r="BD387" s="182"/>
      <c r="BE387" s="182"/>
      <c r="BF387" s="182"/>
      <c r="BG387" s="182"/>
      <c r="BH387" s="182"/>
      <c r="BI387" s="182"/>
      <c r="BJ387" s="182"/>
      <c r="BK387" s="182"/>
      <c r="BL387" s="182"/>
      <c r="BM387" s="182"/>
      <c r="BN387" s="182"/>
      <c r="BO387" s="182"/>
      <c r="BP387" s="182"/>
      <c r="BQ387" s="182"/>
      <c r="BR387" s="182"/>
      <c r="BS387" s="182"/>
      <c r="BT387" s="182"/>
      <c r="BU387" s="182"/>
      <c r="BV387" s="182"/>
      <c r="BW387" s="182"/>
      <c r="BX387" s="182"/>
      <c r="BY387" s="182"/>
      <c r="BZ387" s="182"/>
      <c r="CA387" s="182"/>
    </row>
    <row r="388" spans="1:79" s="172" customFormat="1">
      <c r="A388" s="242">
        <v>891780111</v>
      </c>
      <c r="B388" s="242" t="s">
        <v>55</v>
      </c>
      <c r="C388" s="172" t="s">
        <v>59</v>
      </c>
      <c r="D388" s="242" t="s">
        <v>61</v>
      </c>
      <c r="E388" s="185" t="s">
        <v>2444</v>
      </c>
      <c r="F388" s="171" t="s">
        <v>62</v>
      </c>
      <c r="G388" s="172" t="s">
        <v>62</v>
      </c>
      <c r="H388" s="185" t="s">
        <v>1281</v>
      </c>
      <c r="I388" s="186">
        <v>19048225</v>
      </c>
      <c r="J388" s="172">
        <v>0</v>
      </c>
      <c r="K388" s="174">
        <v>0</v>
      </c>
      <c r="L388" s="174">
        <v>0</v>
      </c>
      <c r="M388" s="175">
        <f t="shared" si="2"/>
        <v>19048225</v>
      </c>
      <c r="N388" s="187">
        <v>50996950</v>
      </c>
      <c r="O388" s="185" t="s">
        <v>2445</v>
      </c>
      <c r="P388" s="189" t="s">
        <v>1283</v>
      </c>
      <c r="Q388" s="190">
        <v>44964</v>
      </c>
      <c r="R388" s="191">
        <v>44964</v>
      </c>
      <c r="S388" s="191">
        <v>45275</v>
      </c>
      <c r="T388" s="177"/>
      <c r="U388" s="179"/>
      <c r="V388" s="173"/>
      <c r="W388" s="186">
        <v>19048225</v>
      </c>
      <c r="X388" s="184">
        <v>0</v>
      </c>
      <c r="Y388" s="172">
        <v>12545859</v>
      </c>
      <c r="Z388" s="172" t="s">
        <v>1284</v>
      </c>
      <c r="AC388" s="177"/>
      <c r="AD388" s="192" t="s">
        <v>2446</v>
      </c>
      <c r="AE388" s="172" t="s">
        <v>2126</v>
      </c>
      <c r="AF388" s="172" t="s">
        <v>176</v>
      </c>
      <c r="AG388" s="182"/>
      <c r="AH388" s="182"/>
      <c r="AI388" s="182"/>
      <c r="AJ388" s="182"/>
      <c r="AK388" s="182"/>
      <c r="AL388" s="182"/>
      <c r="AM388" s="182"/>
      <c r="AN388" s="182"/>
      <c r="AO388" s="182"/>
      <c r="AP388" s="182"/>
      <c r="AQ388" s="182"/>
      <c r="AR388" s="182"/>
      <c r="AS388" s="182"/>
      <c r="AT388" s="182"/>
      <c r="AU388" s="182"/>
      <c r="AV388" s="182"/>
      <c r="AW388" s="182"/>
      <c r="AX388" s="182"/>
      <c r="AY388" s="182"/>
      <c r="AZ388" s="182"/>
      <c r="BA388" s="182"/>
      <c r="BB388" s="182"/>
      <c r="BC388" s="182"/>
      <c r="BD388" s="182"/>
      <c r="BE388" s="182"/>
      <c r="BF388" s="182"/>
      <c r="BG388" s="182"/>
      <c r="BH388" s="182"/>
      <c r="BI388" s="182"/>
      <c r="BJ388" s="182"/>
      <c r="BK388" s="182"/>
      <c r="BL388" s="182"/>
      <c r="BM388" s="182"/>
      <c r="BN388" s="182"/>
      <c r="BO388" s="182"/>
      <c r="BP388" s="182"/>
      <c r="BQ388" s="182"/>
      <c r="BR388" s="182"/>
      <c r="BS388" s="182"/>
      <c r="BT388" s="182"/>
      <c r="BU388" s="182"/>
      <c r="BV388" s="182"/>
      <c r="BW388" s="182"/>
      <c r="BX388" s="182"/>
      <c r="BY388" s="182"/>
      <c r="BZ388" s="182"/>
      <c r="CA388" s="182"/>
    </row>
    <row r="389" spans="1:79" s="172" customFormat="1">
      <c r="A389" s="242">
        <v>891780111</v>
      </c>
      <c r="B389" s="242" t="s">
        <v>55</v>
      </c>
      <c r="C389" s="172" t="s">
        <v>59</v>
      </c>
      <c r="D389" s="242" t="s">
        <v>61</v>
      </c>
      <c r="E389" s="185" t="s">
        <v>2447</v>
      </c>
      <c r="F389" s="171" t="s">
        <v>62</v>
      </c>
      <c r="G389" s="172" t="s">
        <v>62</v>
      </c>
      <c r="H389" s="185" t="s">
        <v>1281</v>
      </c>
      <c r="I389" s="186">
        <v>20821033</v>
      </c>
      <c r="J389" s="172">
        <v>0</v>
      </c>
      <c r="K389" s="174">
        <v>0</v>
      </c>
      <c r="L389" s="174">
        <v>0</v>
      </c>
      <c r="M389" s="175">
        <f t="shared" si="2"/>
        <v>20821033</v>
      </c>
      <c r="N389" s="187">
        <v>1003431674</v>
      </c>
      <c r="O389" s="185" t="s">
        <v>2448</v>
      </c>
      <c r="P389" s="189" t="s">
        <v>1301</v>
      </c>
      <c r="Q389" s="190">
        <v>44964</v>
      </c>
      <c r="R389" s="191">
        <v>44964</v>
      </c>
      <c r="S389" s="191">
        <v>45275</v>
      </c>
      <c r="T389" s="177"/>
      <c r="U389" s="179"/>
      <c r="V389" s="173"/>
      <c r="W389" s="186">
        <v>20821033</v>
      </c>
      <c r="X389" s="184">
        <v>0</v>
      </c>
      <c r="Y389" s="172">
        <v>12545859</v>
      </c>
      <c r="Z389" s="172" t="s">
        <v>1284</v>
      </c>
      <c r="AC389" s="177"/>
      <c r="AD389" s="192" t="s">
        <v>2449</v>
      </c>
      <c r="AE389" s="172" t="s">
        <v>2126</v>
      </c>
      <c r="AF389" s="172" t="s">
        <v>176</v>
      </c>
      <c r="AG389" s="182"/>
      <c r="AH389" s="182"/>
      <c r="AI389" s="182"/>
      <c r="AJ389" s="182"/>
      <c r="AK389" s="182"/>
      <c r="AL389" s="182"/>
      <c r="AM389" s="182"/>
      <c r="AN389" s="182"/>
      <c r="AO389" s="182"/>
      <c r="AP389" s="182"/>
      <c r="AQ389" s="182"/>
      <c r="AR389" s="182"/>
      <c r="AS389" s="182"/>
      <c r="AT389" s="182"/>
      <c r="AU389" s="182"/>
      <c r="AV389" s="182"/>
      <c r="AW389" s="182"/>
      <c r="AX389" s="182"/>
      <c r="AY389" s="182"/>
      <c r="AZ389" s="182"/>
      <c r="BA389" s="182"/>
      <c r="BB389" s="182"/>
      <c r="BC389" s="182"/>
      <c r="BD389" s="182"/>
      <c r="BE389" s="182"/>
      <c r="BF389" s="182"/>
      <c r="BG389" s="182"/>
      <c r="BH389" s="182"/>
      <c r="BI389" s="182"/>
      <c r="BJ389" s="182"/>
      <c r="BK389" s="182"/>
      <c r="BL389" s="182"/>
      <c r="BM389" s="182"/>
      <c r="BN389" s="182"/>
      <c r="BO389" s="182"/>
      <c r="BP389" s="182"/>
      <c r="BQ389" s="182"/>
      <c r="BR389" s="182"/>
      <c r="BS389" s="182"/>
      <c r="BT389" s="182"/>
      <c r="BU389" s="182"/>
      <c r="BV389" s="182"/>
      <c r="BW389" s="182"/>
      <c r="BX389" s="182"/>
      <c r="BY389" s="182"/>
      <c r="BZ389" s="182"/>
      <c r="CA389" s="182"/>
    </row>
    <row r="390" spans="1:79" s="172" customFormat="1">
      <c r="A390" s="242">
        <v>891780111</v>
      </c>
      <c r="B390" s="242" t="s">
        <v>55</v>
      </c>
      <c r="C390" s="172" t="s">
        <v>59</v>
      </c>
      <c r="D390" s="242" t="s">
        <v>61</v>
      </c>
      <c r="E390" s="185" t="s">
        <v>2450</v>
      </c>
      <c r="F390" s="171" t="s">
        <v>62</v>
      </c>
      <c r="G390" s="172" t="s">
        <v>62</v>
      </c>
      <c r="H390" s="185" t="s">
        <v>1347</v>
      </c>
      <c r="I390" s="186">
        <v>20821033</v>
      </c>
      <c r="J390" s="172">
        <v>0</v>
      </c>
      <c r="K390" s="174">
        <v>0</v>
      </c>
      <c r="L390" s="174">
        <v>0</v>
      </c>
      <c r="M390" s="175">
        <f t="shared" ref="M390:M430" si="3">I390+K390-L390</f>
        <v>20821033</v>
      </c>
      <c r="N390" s="187">
        <v>1064999111</v>
      </c>
      <c r="O390" s="185" t="s">
        <v>2451</v>
      </c>
      <c r="P390" s="189" t="s">
        <v>1301</v>
      </c>
      <c r="Q390" s="190">
        <v>44964</v>
      </c>
      <c r="R390" s="191">
        <v>44964</v>
      </c>
      <c r="S390" s="191">
        <v>45275</v>
      </c>
      <c r="T390" s="177"/>
      <c r="U390" s="179"/>
      <c r="V390" s="173"/>
      <c r="W390" s="186">
        <v>20821033</v>
      </c>
      <c r="X390" s="184">
        <v>0</v>
      </c>
      <c r="Y390" s="172">
        <v>12545859</v>
      </c>
      <c r="Z390" s="172" t="s">
        <v>1284</v>
      </c>
      <c r="AC390" s="177"/>
      <c r="AD390" s="192" t="s">
        <v>2452</v>
      </c>
      <c r="AE390" s="172" t="s">
        <v>2126</v>
      </c>
      <c r="AF390" s="172" t="s">
        <v>176</v>
      </c>
      <c r="AG390" s="182"/>
      <c r="AH390" s="182"/>
      <c r="AI390" s="182"/>
      <c r="AJ390" s="182"/>
      <c r="AK390" s="182"/>
      <c r="AL390" s="182"/>
      <c r="AM390" s="182"/>
      <c r="AN390" s="182"/>
      <c r="AO390" s="182"/>
      <c r="AP390" s="182"/>
      <c r="AQ390" s="182"/>
      <c r="AR390" s="182"/>
      <c r="AS390" s="182"/>
      <c r="AT390" s="182"/>
      <c r="AU390" s="182"/>
      <c r="AV390" s="182"/>
      <c r="AW390" s="182"/>
      <c r="AX390" s="182"/>
      <c r="AY390" s="182"/>
      <c r="AZ390" s="182"/>
      <c r="BA390" s="182"/>
      <c r="BB390" s="182"/>
      <c r="BC390" s="182"/>
      <c r="BD390" s="182"/>
      <c r="BE390" s="182"/>
      <c r="BF390" s="182"/>
      <c r="BG390" s="182"/>
      <c r="BH390" s="182"/>
      <c r="BI390" s="182"/>
      <c r="BJ390" s="182"/>
      <c r="BK390" s="182"/>
      <c r="BL390" s="182"/>
      <c r="BM390" s="182"/>
      <c r="BN390" s="182"/>
      <c r="BO390" s="182"/>
      <c r="BP390" s="182"/>
      <c r="BQ390" s="182"/>
      <c r="BR390" s="182"/>
      <c r="BS390" s="182"/>
      <c r="BT390" s="182"/>
      <c r="BU390" s="182"/>
      <c r="BV390" s="182"/>
      <c r="BW390" s="182"/>
      <c r="BX390" s="182"/>
      <c r="BY390" s="182"/>
      <c r="BZ390" s="182"/>
      <c r="CA390" s="182"/>
    </row>
    <row r="391" spans="1:79" s="172" customFormat="1">
      <c r="A391" s="242">
        <v>891780111</v>
      </c>
      <c r="B391" s="242" t="s">
        <v>55</v>
      </c>
      <c r="C391" s="172" t="s">
        <v>59</v>
      </c>
      <c r="D391" s="242" t="s">
        <v>61</v>
      </c>
      <c r="E391" s="185" t="s">
        <v>2453</v>
      </c>
      <c r="F391" s="171" t="s">
        <v>62</v>
      </c>
      <c r="G391" s="172" t="s">
        <v>62</v>
      </c>
      <c r="H391" s="185" t="s">
        <v>1281</v>
      </c>
      <c r="I391" s="186">
        <v>19425415</v>
      </c>
      <c r="J391" s="172">
        <v>0</v>
      </c>
      <c r="K391" s="174">
        <v>0</v>
      </c>
      <c r="L391" s="174">
        <v>0</v>
      </c>
      <c r="M391" s="175">
        <f t="shared" si="3"/>
        <v>19425415</v>
      </c>
      <c r="N391" s="187">
        <v>1050066045</v>
      </c>
      <c r="O391" s="185" t="s">
        <v>2454</v>
      </c>
      <c r="P391" s="189" t="s">
        <v>1301</v>
      </c>
      <c r="Q391" s="190">
        <v>44964</v>
      </c>
      <c r="R391" s="191">
        <v>44964</v>
      </c>
      <c r="S391" s="191">
        <v>45275</v>
      </c>
      <c r="T391" s="177"/>
      <c r="U391" s="179"/>
      <c r="V391" s="173"/>
      <c r="W391" s="186">
        <v>19425415</v>
      </c>
      <c r="X391" s="184">
        <v>0</v>
      </c>
      <c r="Y391" s="172">
        <v>12545859</v>
      </c>
      <c r="Z391" s="172" t="s">
        <v>1284</v>
      </c>
      <c r="AC391" s="177"/>
      <c r="AD391" s="192" t="s">
        <v>2455</v>
      </c>
      <c r="AE391" s="172" t="s">
        <v>2126</v>
      </c>
      <c r="AF391" s="172" t="s">
        <v>176</v>
      </c>
      <c r="AG391" s="182"/>
      <c r="AH391" s="182"/>
      <c r="AI391" s="182"/>
      <c r="AJ391" s="182"/>
      <c r="AK391" s="182"/>
      <c r="AL391" s="182"/>
      <c r="AM391" s="182"/>
      <c r="AN391" s="182"/>
      <c r="AO391" s="182"/>
      <c r="AP391" s="182"/>
      <c r="AQ391" s="182"/>
      <c r="AR391" s="182"/>
      <c r="AS391" s="182"/>
      <c r="AT391" s="182"/>
      <c r="AU391" s="182"/>
      <c r="AV391" s="182"/>
      <c r="AW391" s="182"/>
      <c r="AX391" s="182"/>
      <c r="AY391" s="182"/>
      <c r="AZ391" s="182"/>
      <c r="BA391" s="182"/>
      <c r="BB391" s="182"/>
      <c r="BC391" s="182"/>
      <c r="BD391" s="182"/>
      <c r="BE391" s="182"/>
      <c r="BF391" s="182"/>
      <c r="BG391" s="182"/>
      <c r="BH391" s="182"/>
      <c r="BI391" s="182"/>
      <c r="BJ391" s="182"/>
      <c r="BK391" s="182"/>
      <c r="BL391" s="182"/>
      <c r="BM391" s="182"/>
      <c r="BN391" s="182"/>
      <c r="BO391" s="182"/>
      <c r="BP391" s="182"/>
      <c r="BQ391" s="182"/>
      <c r="BR391" s="182"/>
      <c r="BS391" s="182"/>
      <c r="BT391" s="182"/>
      <c r="BU391" s="182"/>
      <c r="BV391" s="182"/>
      <c r="BW391" s="182"/>
      <c r="BX391" s="182"/>
      <c r="BY391" s="182"/>
      <c r="BZ391" s="182"/>
      <c r="CA391" s="182"/>
    </row>
    <row r="392" spans="1:79" s="172" customFormat="1">
      <c r="A392" s="242">
        <v>891780111</v>
      </c>
      <c r="B392" s="242" t="s">
        <v>55</v>
      </c>
      <c r="C392" s="172" t="s">
        <v>59</v>
      </c>
      <c r="D392" s="242" t="s">
        <v>61</v>
      </c>
      <c r="E392" s="185" t="s">
        <v>2456</v>
      </c>
      <c r="F392" s="171" t="s">
        <v>62</v>
      </c>
      <c r="G392" s="172" t="s">
        <v>62</v>
      </c>
      <c r="H392" s="185" t="s">
        <v>1281</v>
      </c>
      <c r="I392" s="186">
        <v>16650356</v>
      </c>
      <c r="J392" s="172">
        <v>0</v>
      </c>
      <c r="K392" s="174">
        <v>0</v>
      </c>
      <c r="L392" s="174">
        <v>0</v>
      </c>
      <c r="M392" s="175">
        <f t="shared" si="3"/>
        <v>16650356</v>
      </c>
      <c r="N392" s="187">
        <v>1121816828</v>
      </c>
      <c r="O392" s="188" t="s">
        <v>2457</v>
      </c>
      <c r="P392" s="188" t="s">
        <v>2458</v>
      </c>
      <c r="Q392" s="190">
        <v>44980</v>
      </c>
      <c r="R392" s="191">
        <v>44980</v>
      </c>
      <c r="S392" s="191">
        <v>45199</v>
      </c>
      <c r="T392" s="177"/>
      <c r="U392" s="179"/>
      <c r="V392" s="173"/>
      <c r="W392" s="186">
        <v>16650356</v>
      </c>
      <c r="X392" s="184">
        <v>0</v>
      </c>
      <c r="Y392" s="172">
        <v>12545859</v>
      </c>
      <c r="Z392" s="172" t="s">
        <v>1284</v>
      </c>
      <c r="AC392" s="177"/>
      <c r="AD392" s="192" t="s">
        <v>2459</v>
      </c>
      <c r="AE392" s="172" t="s">
        <v>2460</v>
      </c>
      <c r="AF392" s="172" t="s">
        <v>176</v>
      </c>
      <c r="AG392" s="182"/>
      <c r="AH392" s="182"/>
      <c r="AI392" s="182"/>
      <c r="AJ392" s="182"/>
      <c r="AK392" s="182"/>
      <c r="AL392" s="182"/>
      <c r="AM392" s="182"/>
      <c r="AN392" s="182"/>
      <c r="AO392" s="182"/>
      <c r="AP392" s="182"/>
      <c r="AQ392" s="182"/>
      <c r="AR392" s="182"/>
      <c r="AS392" s="182"/>
      <c r="AT392" s="182"/>
      <c r="AU392" s="182"/>
      <c r="AV392" s="182"/>
      <c r="AW392" s="182"/>
      <c r="AX392" s="182"/>
      <c r="AY392" s="182"/>
      <c r="AZ392" s="182"/>
      <c r="BA392" s="182"/>
      <c r="BB392" s="182"/>
      <c r="BC392" s="182"/>
      <c r="BD392" s="182"/>
      <c r="BE392" s="182"/>
      <c r="BF392" s="182"/>
      <c r="BG392" s="182"/>
      <c r="BH392" s="182"/>
      <c r="BI392" s="182"/>
      <c r="BJ392" s="182"/>
      <c r="BK392" s="182"/>
      <c r="BL392" s="182"/>
      <c r="BM392" s="182"/>
      <c r="BN392" s="182"/>
      <c r="BO392" s="182"/>
      <c r="BP392" s="182"/>
      <c r="BQ392" s="182"/>
      <c r="BR392" s="182"/>
      <c r="BS392" s="182"/>
      <c r="BT392" s="182"/>
      <c r="BU392" s="182"/>
      <c r="BV392" s="182"/>
      <c r="BW392" s="182"/>
      <c r="BX392" s="182"/>
      <c r="BY392" s="182"/>
      <c r="BZ392" s="182"/>
      <c r="CA392" s="182"/>
    </row>
    <row r="393" spans="1:79" s="172" customFormat="1">
      <c r="A393" s="242">
        <v>891780111</v>
      </c>
      <c r="B393" s="242" t="s">
        <v>55</v>
      </c>
      <c r="C393" s="172" t="s">
        <v>59</v>
      </c>
      <c r="D393" s="242" t="s">
        <v>61</v>
      </c>
      <c r="E393" s="185" t="s">
        <v>2461</v>
      </c>
      <c r="F393" s="171" t="s">
        <v>62</v>
      </c>
      <c r="G393" s="172" t="s">
        <v>62</v>
      </c>
      <c r="H393" s="185" t="s">
        <v>1281</v>
      </c>
      <c r="I393" s="186">
        <v>16650356</v>
      </c>
      <c r="J393" s="172">
        <v>0</v>
      </c>
      <c r="K393" s="174">
        <v>0</v>
      </c>
      <c r="L393" s="174">
        <v>0</v>
      </c>
      <c r="M393" s="175">
        <f t="shared" si="3"/>
        <v>16650356</v>
      </c>
      <c r="N393" s="194">
        <v>1121904908</v>
      </c>
      <c r="O393" s="188" t="s">
        <v>2462</v>
      </c>
      <c r="P393" s="188" t="s">
        <v>2463</v>
      </c>
      <c r="Q393" s="190">
        <v>44980</v>
      </c>
      <c r="R393" s="191">
        <v>44980</v>
      </c>
      <c r="S393" s="191">
        <v>45199</v>
      </c>
      <c r="T393" s="177"/>
      <c r="U393" s="179"/>
      <c r="V393" s="173"/>
      <c r="W393" s="186">
        <v>16650356</v>
      </c>
      <c r="X393" s="184">
        <v>0</v>
      </c>
      <c r="Y393" s="172">
        <v>12545859</v>
      </c>
      <c r="Z393" s="172" t="s">
        <v>1284</v>
      </c>
      <c r="AC393" s="177"/>
      <c r="AD393" s="192" t="s">
        <v>2464</v>
      </c>
      <c r="AE393" s="172" t="s">
        <v>2460</v>
      </c>
      <c r="AF393" s="172" t="s">
        <v>176</v>
      </c>
      <c r="AG393" s="182"/>
      <c r="AH393" s="182"/>
      <c r="AI393" s="182"/>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c r="BO393" s="182"/>
      <c r="BP393" s="182"/>
      <c r="BQ393" s="182"/>
      <c r="BR393" s="182"/>
      <c r="BS393" s="182"/>
      <c r="BT393" s="182"/>
      <c r="BU393" s="182"/>
      <c r="BV393" s="182"/>
      <c r="BW393" s="182"/>
      <c r="BX393" s="182"/>
      <c r="BY393" s="182"/>
      <c r="BZ393" s="182"/>
      <c r="CA393" s="182"/>
    </row>
    <row r="394" spans="1:79" s="172" customFormat="1">
      <c r="A394" s="242">
        <v>891780111</v>
      </c>
      <c r="B394" s="242" t="s">
        <v>55</v>
      </c>
      <c r="C394" s="172" t="s">
        <v>59</v>
      </c>
      <c r="D394" s="242" t="s">
        <v>61</v>
      </c>
      <c r="E394" s="185" t="s">
        <v>2465</v>
      </c>
      <c r="F394" s="171" t="s">
        <v>62</v>
      </c>
      <c r="G394" s="172" t="s">
        <v>62</v>
      </c>
      <c r="H394" s="185" t="s">
        <v>1281</v>
      </c>
      <c r="I394" s="186">
        <v>15572664</v>
      </c>
      <c r="J394" s="172">
        <v>0</v>
      </c>
      <c r="K394" s="174">
        <v>0</v>
      </c>
      <c r="L394" s="174">
        <v>0</v>
      </c>
      <c r="M394" s="175">
        <f t="shared" si="3"/>
        <v>15572664</v>
      </c>
      <c r="N394" s="187">
        <v>1098700784</v>
      </c>
      <c r="O394" s="185" t="s">
        <v>2466</v>
      </c>
      <c r="P394" s="185" t="s">
        <v>2467</v>
      </c>
      <c r="Q394" s="190">
        <v>44980</v>
      </c>
      <c r="R394" s="191">
        <v>44980</v>
      </c>
      <c r="S394" s="191">
        <v>45214</v>
      </c>
      <c r="T394" s="177"/>
      <c r="U394" s="179"/>
      <c r="V394" s="173"/>
      <c r="W394" s="186">
        <v>15572664</v>
      </c>
      <c r="X394" s="184">
        <v>0</v>
      </c>
      <c r="Y394" s="172">
        <v>12545859</v>
      </c>
      <c r="Z394" s="172" t="s">
        <v>1284</v>
      </c>
      <c r="AC394" s="177"/>
      <c r="AD394" s="192" t="s">
        <v>2468</v>
      </c>
      <c r="AE394" s="172" t="s">
        <v>2460</v>
      </c>
      <c r="AF394" s="172" t="s">
        <v>176</v>
      </c>
      <c r="AG394" s="182"/>
      <c r="AH394" s="182"/>
      <c r="AI394" s="182"/>
      <c r="AJ394" s="182"/>
      <c r="AK394" s="182"/>
      <c r="AL394" s="182"/>
      <c r="AM394" s="182"/>
      <c r="AN394" s="182"/>
      <c r="AO394" s="182"/>
      <c r="AP394" s="182"/>
      <c r="AQ394" s="182"/>
      <c r="AR394" s="182"/>
      <c r="AS394" s="182"/>
      <c r="AT394" s="182"/>
      <c r="AU394" s="182"/>
      <c r="AV394" s="182"/>
      <c r="AW394" s="182"/>
      <c r="AX394" s="182"/>
      <c r="AY394" s="182"/>
      <c r="AZ394" s="182"/>
      <c r="BA394" s="182"/>
      <c r="BB394" s="182"/>
      <c r="BC394" s="182"/>
      <c r="BD394" s="182"/>
      <c r="BE394" s="182"/>
      <c r="BF394" s="182"/>
      <c r="BG394" s="182"/>
      <c r="BH394" s="182"/>
      <c r="BI394" s="182"/>
      <c r="BJ394" s="182"/>
      <c r="BK394" s="182"/>
      <c r="BL394" s="182"/>
      <c r="BM394" s="182"/>
      <c r="BN394" s="182"/>
      <c r="BO394" s="182"/>
      <c r="BP394" s="182"/>
      <c r="BQ394" s="182"/>
      <c r="BR394" s="182"/>
      <c r="BS394" s="182"/>
      <c r="BT394" s="182"/>
      <c r="BU394" s="182"/>
      <c r="BV394" s="182"/>
      <c r="BW394" s="182"/>
      <c r="BX394" s="182"/>
      <c r="BY394" s="182"/>
      <c r="BZ394" s="182"/>
      <c r="CA394" s="182"/>
    </row>
    <row r="395" spans="1:79" s="172" customFormat="1">
      <c r="A395" s="242">
        <v>891780111</v>
      </c>
      <c r="B395" s="242" t="s">
        <v>55</v>
      </c>
      <c r="C395" s="172" t="s">
        <v>59</v>
      </c>
      <c r="D395" s="242" t="s">
        <v>61</v>
      </c>
      <c r="E395" s="185" t="s">
        <v>2469</v>
      </c>
      <c r="F395" s="171" t="s">
        <v>62</v>
      </c>
      <c r="G395" s="172" t="s">
        <v>62</v>
      </c>
      <c r="H395" s="185" t="s">
        <v>1281</v>
      </c>
      <c r="I395" s="186">
        <v>19048225</v>
      </c>
      <c r="J395" s="172">
        <v>0</v>
      </c>
      <c r="K395" s="174">
        <v>0</v>
      </c>
      <c r="L395" s="174">
        <v>0</v>
      </c>
      <c r="M395" s="175">
        <f t="shared" si="3"/>
        <v>19048225</v>
      </c>
      <c r="N395" s="187">
        <v>1004618250</v>
      </c>
      <c r="O395" s="188" t="s">
        <v>2470</v>
      </c>
      <c r="P395" s="189" t="s">
        <v>2471</v>
      </c>
      <c r="Q395" s="190">
        <v>44980</v>
      </c>
      <c r="R395" s="191">
        <v>44980</v>
      </c>
      <c r="S395" s="191">
        <v>45275</v>
      </c>
      <c r="T395" s="177"/>
      <c r="U395" s="179"/>
      <c r="V395" s="173"/>
      <c r="W395" s="186">
        <v>19048225</v>
      </c>
      <c r="X395" s="184">
        <v>0</v>
      </c>
      <c r="Y395" s="172">
        <v>12545859</v>
      </c>
      <c r="Z395" s="172" t="s">
        <v>1284</v>
      </c>
      <c r="AC395" s="177"/>
      <c r="AD395" s="192" t="s">
        <v>2472</v>
      </c>
      <c r="AE395" s="172" t="s">
        <v>2460</v>
      </c>
      <c r="AF395" s="172" t="s">
        <v>176</v>
      </c>
      <c r="AG395" s="182"/>
      <c r="AH395" s="182"/>
      <c r="AI395" s="182"/>
      <c r="AJ395" s="182"/>
      <c r="AK395" s="182"/>
      <c r="AL395" s="182"/>
      <c r="AM395" s="182"/>
      <c r="AN395" s="182"/>
      <c r="AO395" s="182"/>
      <c r="AP395" s="182"/>
      <c r="AQ395" s="182"/>
      <c r="AR395" s="182"/>
      <c r="AS395" s="182"/>
      <c r="AT395" s="182"/>
      <c r="AU395" s="182"/>
      <c r="AV395" s="182"/>
      <c r="AW395" s="182"/>
      <c r="AX395" s="182"/>
      <c r="AY395" s="182"/>
      <c r="AZ395" s="182"/>
      <c r="BA395" s="182"/>
      <c r="BB395" s="182"/>
      <c r="BC395" s="182"/>
      <c r="BD395" s="182"/>
      <c r="BE395" s="182"/>
      <c r="BF395" s="182"/>
      <c r="BG395" s="182"/>
      <c r="BH395" s="182"/>
      <c r="BI395" s="182"/>
      <c r="BJ395" s="182"/>
      <c r="BK395" s="182"/>
      <c r="BL395" s="182"/>
      <c r="BM395" s="182"/>
      <c r="BN395" s="182"/>
      <c r="BO395" s="182"/>
      <c r="BP395" s="182"/>
      <c r="BQ395" s="182"/>
      <c r="BR395" s="182"/>
      <c r="BS395" s="182"/>
      <c r="BT395" s="182"/>
      <c r="BU395" s="182"/>
      <c r="BV395" s="182"/>
      <c r="BW395" s="182"/>
      <c r="BX395" s="182"/>
      <c r="BY395" s="182"/>
      <c r="BZ395" s="182"/>
      <c r="CA395" s="182"/>
    </row>
    <row r="396" spans="1:79" s="172" customFormat="1">
      <c r="A396" s="242">
        <v>891780111</v>
      </c>
      <c r="B396" s="242" t="s">
        <v>55</v>
      </c>
      <c r="C396" s="172" t="s">
        <v>59</v>
      </c>
      <c r="D396" s="242" t="s">
        <v>61</v>
      </c>
      <c r="E396" s="185" t="s">
        <v>2473</v>
      </c>
      <c r="F396" s="171" t="s">
        <v>62</v>
      </c>
      <c r="G396" s="172" t="s">
        <v>62</v>
      </c>
      <c r="H396" s="185" t="s">
        <v>1281</v>
      </c>
      <c r="I396" s="186">
        <v>19048225</v>
      </c>
      <c r="J396" s="172">
        <v>0</v>
      </c>
      <c r="K396" s="174">
        <v>0</v>
      </c>
      <c r="L396" s="174">
        <v>0</v>
      </c>
      <c r="M396" s="175">
        <f t="shared" si="3"/>
        <v>19048225</v>
      </c>
      <c r="N396" s="187">
        <v>1004030583</v>
      </c>
      <c r="O396" s="188" t="s">
        <v>2474</v>
      </c>
      <c r="P396" s="189" t="s">
        <v>2471</v>
      </c>
      <c r="Q396" s="190">
        <v>44980</v>
      </c>
      <c r="R396" s="191">
        <v>44980</v>
      </c>
      <c r="S396" s="191">
        <v>45275</v>
      </c>
      <c r="T396" s="177"/>
      <c r="U396" s="179"/>
      <c r="V396" s="173"/>
      <c r="W396" s="186">
        <v>19048225</v>
      </c>
      <c r="X396" s="184">
        <v>0</v>
      </c>
      <c r="Y396" s="172">
        <v>12545859</v>
      </c>
      <c r="Z396" s="172" t="s">
        <v>1284</v>
      </c>
      <c r="AC396" s="177"/>
      <c r="AD396" s="192" t="s">
        <v>2475</v>
      </c>
      <c r="AE396" s="172" t="s">
        <v>2460</v>
      </c>
      <c r="AF396" s="172" t="s">
        <v>176</v>
      </c>
      <c r="AG396" s="182"/>
      <c r="AH396" s="182"/>
      <c r="AI396" s="182"/>
      <c r="AJ396" s="182"/>
      <c r="AK396" s="182"/>
      <c r="AL396" s="182"/>
      <c r="AM396" s="182"/>
      <c r="AN396" s="182"/>
      <c r="AO396" s="182"/>
      <c r="AP396" s="182"/>
      <c r="AQ396" s="182"/>
      <c r="AR396" s="182"/>
      <c r="AS396" s="182"/>
      <c r="AT396" s="182"/>
      <c r="AU396" s="182"/>
      <c r="AV396" s="182"/>
      <c r="AW396" s="182"/>
      <c r="AX396" s="182"/>
      <c r="AY396" s="182"/>
      <c r="AZ396" s="182"/>
      <c r="BA396" s="182"/>
      <c r="BB396" s="182"/>
      <c r="BC396" s="182"/>
      <c r="BD396" s="182"/>
      <c r="BE396" s="182"/>
      <c r="BF396" s="182"/>
      <c r="BG396" s="182"/>
      <c r="BH396" s="182"/>
      <c r="BI396" s="182"/>
      <c r="BJ396" s="182"/>
      <c r="BK396" s="182"/>
      <c r="BL396" s="182"/>
      <c r="BM396" s="182"/>
      <c r="BN396" s="182"/>
      <c r="BO396" s="182"/>
      <c r="BP396" s="182"/>
      <c r="BQ396" s="182"/>
      <c r="BR396" s="182"/>
      <c r="BS396" s="182"/>
      <c r="BT396" s="182"/>
      <c r="BU396" s="182"/>
      <c r="BV396" s="182"/>
      <c r="BW396" s="182"/>
      <c r="BX396" s="182"/>
      <c r="BY396" s="182"/>
      <c r="BZ396" s="182"/>
      <c r="CA396" s="182"/>
    </row>
    <row r="397" spans="1:79" s="172" customFormat="1">
      <c r="A397" s="242">
        <v>891780111</v>
      </c>
      <c r="B397" s="242" t="s">
        <v>55</v>
      </c>
      <c r="C397" s="172" t="s">
        <v>59</v>
      </c>
      <c r="D397" s="242" t="s">
        <v>61</v>
      </c>
      <c r="E397" s="185" t="s">
        <v>2476</v>
      </c>
      <c r="F397" s="171" t="s">
        <v>62</v>
      </c>
      <c r="G397" s="172" t="s">
        <v>62</v>
      </c>
      <c r="H397" s="185" t="s">
        <v>1281</v>
      </c>
      <c r="I397" s="186">
        <v>19048225</v>
      </c>
      <c r="J397" s="172">
        <v>0</v>
      </c>
      <c r="K397" s="174">
        <v>0</v>
      </c>
      <c r="L397" s="174">
        <v>0</v>
      </c>
      <c r="M397" s="175">
        <f t="shared" si="3"/>
        <v>19048225</v>
      </c>
      <c r="N397" s="187">
        <v>35586928</v>
      </c>
      <c r="O397" s="188" t="s">
        <v>2477</v>
      </c>
      <c r="P397" s="189" t="s">
        <v>2471</v>
      </c>
      <c r="Q397" s="190">
        <v>44980</v>
      </c>
      <c r="R397" s="191">
        <v>44980</v>
      </c>
      <c r="S397" s="191">
        <v>45275</v>
      </c>
      <c r="T397" s="177"/>
      <c r="U397" s="179"/>
      <c r="V397" s="173"/>
      <c r="W397" s="186">
        <v>19048225</v>
      </c>
      <c r="X397" s="184">
        <v>0</v>
      </c>
      <c r="Y397" s="172">
        <v>12545859</v>
      </c>
      <c r="Z397" s="172" t="s">
        <v>1284</v>
      </c>
      <c r="AC397" s="177"/>
      <c r="AD397" s="192" t="s">
        <v>2478</v>
      </c>
      <c r="AE397" s="172" t="s">
        <v>2460</v>
      </c>
      <c r="AF397" s="172" t="s">
        <v>176</v>
      </c>
      <c r="AG397" s="182"/>
      <c r="AH397" s="182"/>
      <c r="AI397" s="182"/>
      <c r="AJ397" s="182"/>
      <c r="AK397" s="182"/>
      <c r="AL397" s="182"/>
      <c r="AM397" s="182"/>
      <c r="AN397" s="182"/>
      <c r="AO397" s="182"/>
      <c r="AP397" s="182"/>
      <c r="AQ397" s="182"/>
      <c r="AR397" s="182"/>
      <c r="AS397" s="182"/>
      <c r="AT397" s="182"/>
      <c r="AU397" s="182"/>
      <c r="AV397" s="182"/>
      <c r="AW397" s="182"/>
      <c r="AX397" s="182"/>
      <c r="AY397" s="182"/>
      <c r="AZ397" s="182"/>
      <c r="BA397" s="182"/>
      <c r="BB397" s="182"/>
      <c r="BC397" s="182"/>
      <c r="BD397" s="182"/>
      <c r="BE397" s="182"/>
      <c r="BF397" s="182"/>
      <c r="BG397" s="182"/>
      <c r="BH397" s="182"/>
      <c r="BI397" s="182"/>
      <c r="BJ397" s="182"/>
      <c r="BK397" s="182"/>
      <c r="BL397" s="182"/>
      <c r="BM397" s="182"/>
      <c r="BN397" s="182"/>
      <c r="BO397" s="182"/>
      <c r="BP397" s="182"/>
      <c r="BQ397" s="182"/>
      <c r="BR397" s="182"/>
      <c r="BS397" s="182"/>
      <c r="BT397" s="182"/>
      <c r="BU397" s="182"/>
      <c r="BV397" s="182"/>
      <c r="BW397" s="182"/>
      <c r="BX397" s="182"/>
      <c r="BY397" s="182"/>
      <c r="BZ397" s="182"/>
      <c r="CA397" s="182"/>
    </row>
    <row r="398" spans="1:79" s="172" customFormat="1">
      <c r="A398" s="242">
        <v>891780111</v>
      </c>
      <c r="B398" s="242" t="s">
        <v>55</v>
      </c>
      <c r="C398" s="172" t="s">
        <v>59</v>
      </c>
      <c r="D398" s="242" t="s">
        <v>61</v>
      </c>
      <c r="E398" s="185" t="s">
        <v>2479</v>
      </c>
      <c r="F398" s="171" t="s">
        <v>62</v>
      </c>
      <c r="G398" s="172" t="s">
        <v>62</v>
      </c>
      <c r="H398" s="185" t="s">
        <v>1347</v>
      </c>
      <c r="I398" s="186">
        <v>38500000</v>
      </c>
      <c r="J398" s="172">
        <v>0</v>
      </c>
      <c r="K398" s="174">
        <v>0</v>
      </c>
      <c r="L398" s="174">
        <v>0</v>
      </c>
      <c r="M398" s="175">
        <f t="shared" si="3"/>
        <v>38500000</v>
      </c>
      <c r="N398" s="187">
        <v>38643917</v>
      </c>
      <c r="O398" s="193" t="s">
        <v>2480</v>
      </c>
      <c r="P398" s="189" t="s">
        <v>2481</v>
      </c>
      <c r="Q398" s="190">
        <v>44980</v>
      </c>
      <c r="R398" s="191">
        <v>44980</v>
      </c>
      <c r="S398" s="191">
        <v>45275</v>
      </c>
      <c r="T398" s="177"/>
      <c r="U398" s="179"/>
      <c r="V398" s="173"/>
      <c r="W398" s="186">
        <v>38500000</v>
      </c>
      <c r="X398" s="184">
        <v>0</v>
      </c>
      <c r="Y398" s="172">
        <v>12545859</v>
      </c>
      <c r="Z398" s="172" t="s">
        <v>1284</v>
      </c>
      <c r="AC398" s="177"/>
      <c r="AD398" s="192" t="s">
        <v>2482</v>
      </c>
      <c r="AE398" s="172" t="s">
        <v>2460</v>
      </c>
      <c r="AF398" s="172" t="s">
        <v>176</v>
      </c>
      <c r="AG398" s="182"/>
      <c r="AH398" s="182"/>
      <c r="AI398" s="182"/>
      <c r="AJ398" s="182"/>
      <c r="AK398" s="182"/>
      <c r="AL398" s="182"/>
      <c r="AM398" s="182"/>
      <c r="AN398" s="182"/>
      <c r="AO398" s="182"/>
      <c r="AP398" s="182"/>
      <c r="AQ398" s="182"/>
      <c r="AR398" s="182"/>
      <c r="AS398" s="182"/>
      <c r="AT398" s="182"/>
      <c r="AU398" s="182"/>
      <c r="AV398" s="182"/>
      <c r="AW398" s="182"/>
      <c r="AX398" s="182"/>
      <c r="AY398" s="182"/>
      <c r="AZ398" s="182"/>
      <c r="BA398" s="182"/>
      <c r="BB398" s="182"/>
      <c r="BC398" s="182"/>
      <c r="BD398" s="182"/>
      <c r="BE398" s="182"/>
      <c r="BF398" s="182"/>
      <c r="BG398" s="182"/>
      <c r="BH398" s="182"/>
      <c r="BI398" s="182"/>
      <c r="BJ398" s="182"/>
      <c r="BK398" s="182"/>
      <c r="BL398" s="182"/>
      <c r="BM398" s="182"/>
      <c r="BN398" s="182"/>
      <c r="BO398" s="182"/>
      <c r="BP398" s="182"/>
      <c r="BQ398" s="182"/>
      <c r="BR398" s="182"/>
      <c r="BS398" s="182"/>
      <c r="BT398" s="182"/>
      <c r="BU398" s="182"/>
      <c r="BV398" s="182"/>
      <c r="BW398" s="182"/>
      <c r="BX398" s="182"/>
      <c r="BY398" s="182"/>
      <c r="BZ398" s="182"/>
      <c r="CA398" s="182"/>
    </row>
    <row r="399" spans="1:79" s="172" customFormat="1">
      <c r="A399" s="242">
        <v>891780111</v>
      </c>
      <c r="B399" s="242" t="s">
        <v>55</v>
      </c>
      <c r="C399" s="172" t="s">
        <v>59</v>
      </c>
      <c r="D399" s="242" t="s">
        <v>61</v>
      </c>
      <c r="E399" s="185" t="s">
        <v>2483</v>
      </c>
      <c r="F399" s="171" t="s">
        <v>62</v>
      </c>
      <c r="G399" s="172" t="s">
        <v>62</v>
      </c>
      <c r="H399" s="185" t="s">
        <v>1347</v>
      </c>
      <c r="I399" s="186">
        <v>38613789</v>
      </c>
      <c r="J399" s="172">
        <v>0</v>
      </c>
      <c r="K399" s="174">
        <v>0</v>
      </c>
      <c r="L399" s="174">
        <v>0</v>
      </c>
      <c r="M399" s="175">
        <f t="shared" si="3"/>
        <v>38613789</v>
      </c>
      <c r="N399" s="187">
        <v>76313289</v>
      </c>
      <c r="O399" s="193" t="s">
        <v>2484</v>
      </c>
      <c r="P399" s="185" t="s">
        <v>2485</v>
      </c>
      <c r="Q399" s="190">
        <v>44980</v>
      </c>
      <c r="R399" s="191">
        <v>44980</v>
      </c>
      <c r="S399" s="191">
        <v>45275</v>
      </c>
      <c r="T399" s="177"/>
      <c r="U399" s="179"/>
      <c r="V399" s="173"/>
      <c r="W399" s="186">
        <v>38613789</v>
      </c>
      <c r="X399" s="184">
        <v>0</v>
      </c>
      <c r="Y399" s="172">
        <v>12545859</v>
      </c>
      <c r="Z399" s="172" t="s">
        <v>1284</v>
      </c>
      <c r="AC399" s="177"/>
      <c r="AD399" s="192" t="s">
        <v>2486</v>
      </c>
      <c r="AE399" s="172" t="s">
        <v>2460</v>
      </c>
      <c r="AF399" s="172" t="s">
        <v>176</v>
      </c>
      <c r="AG399" s="182"/>
      <c r="AH399" s="182"/>
      <c r="AI399" s="182"/>
      <c r="AJ399" s="182"/>
      <c r="AK399" s="182"/>
      <c r="AL399" s="182"/>
      <c r="AM399" s="182"/>
      <c r="AN399" s="182"/>
      <c r="AO399" s="182"/>
      <c r="AP399" s="182"/>
      <c r="AQ399" s="182"/>
      <c r="AR399" s="182"/>
      <c r="AS399" s="182"/>
      <c r="AT399" s="182"/>
      <c r="AU399" s="182"/>
      <c r="AV399" s="182"/>
      <c r="AW399" s="182"/>
      <c r="AX399" s="182"/>
      <c r="AY399" s="182"/>
      <c r="AZ399" s="182"/>
      <c r="BA399" s="182"/>
      <c r="BB399" s="182"/>
      <c r="BC399" s="182"/>
      <c r="BD399" s="182"/>
      <c r="BE399" s="182"/>
      <c r="BF399" s="182"/>
      <c r="BG399" s="182"/>
      <c r="BH399" s="182"/>
      <c r="BI399" s="182"/>
      <c r="BJ399" s="182"/>
      <c r="BK399" s="182"/>
      <c r="BL399" s="182"/>
      <c r="BM399" s="182"/>
      <c r="BN399" s="182"/>
      <c r="BO399" s="182"/>
      <c r="BP399" s="182"/>
      <c r="BQ399" s="182"/>
      <c r="BR399" s="182"/>
      <c r="BS399" s="182"/>
      <c r="BT399" s="182"/>
      <c r="BU399" s="182"/>
      <c r="BV399" s="182"/>
      <c r="BW399" s="182"/>
      <c r="BX399" s="182"/>
      <c r="BY399" s="182"/>
      <c r="BZ399" s="182"/>
      <c r="CA399" s="182"/>
    </row>
    <row r="400" spans="1:79" s="172" customFormat="1" ht="13.5" customHeight="1">
      <c r="A400" s="242">
        <v>891780111</v>
      </c>
      <c r="B400" s="242" t="s">
        <v>55</v>
      </c>
      <c r="C400" s="172" t="s">
        <v>59</v>
      </c>
      <c r="D400" s="242" t="s">
        <v>61</v>
      </c>
      <c r="E400" s="185" t="s">
        <v>2487</v>
      </c>
      <c r="F400" s="171" t="s">
        <v>62</v>
      </c>
      <c r="G400" s="172" t="s">
        <v>62</v>
      </c>
      <c r="H400" s="185" t="s">
        <v>1347</v>
      </c>
      <c r="I400" s="186">
        <v>31000000</v>
      </c>
      <c r="J400" s="172">
        <v>0</v>
      </c>
      <c r="K400" s="174">
        <v>0</v>
      </c>
      <c r="L400" s="174">
        <v>0</v>
      </c>
      <c r="M400" s="175">
        <f t="shared" si="3"/>
        <v>31000000</v>
      </c>
      <c r="N400" s="194">
        <v>36724425</v>
      </c>
      <c r="O400" s="193" t="s">
        <v>1010</v>
      </c>
      <c r="P400" s="200" t="s">
        <v>2488</v>
      </c>
      <c r="Q400" s="190">
        <v>44980</v>
      </c>
      <c r="R400" s="191">
        <v>44980</v>
      </c>
      <c r="S400" s="191">
        <v>45275</v>
      </c>
      <c r="T400" s="177"/>
      <c r="U400" s="179"/>
      <c r="V400" s="173"/>
      <c r="W400" s="186">
        <v>31000000</v>
      </c>
      <c r="X400" s="184">
        <v>0</v>
      </c>
      <c r="Y400" s="172">
        <v>12545859</v>
      </c>
      <c r="Z400" s="172" t="s">
        <v>1284</v>
      </c>
      <c r="AC400" s="177"/>
      <c r="AD400" s="192" t="s">
        <v>2489</v>
      </c>
      <c r="AE400" s="172" t="s">
        <v>2460</v>
      </c>
      <c r="AF400" s="172" t="s">
        <v>176</v>
      </c>
      <c r="AG400" s="182"/>
      <c r="AH400" s="182"/>
      <c r="AI400" s="182"/>
      <c r="AJ400" s="182"/>
      <c r="AK400" s="182"/>
      <c r="AL400" s="182"/>
      <c r="AM400" s="182"/>
      <c r="AN400" s="182"/>
      <c r="AO400" s="182"/>
      <c r="AP400" s="182"/>
      <c r="AQ400" s="182"/>
      <c r="AR400" s="182"/>
      <c r="AS400" s="182"/>
      <c r="AT400" s="182"/>
      <c r="AU400" s="182"/>
      <c r="AV400" s="182"/>
      <c r="AW400" s="182"/>
      <c r="AX400" s="182"/>
      <c r="AY400" s="182"/>
      <c r="AZ400" s="182"/>
      <c r="BA400" s="182"/>
      <c r="BB400" s="182"/>
      <c r="BC400" s="182"/>
      <c r="BD400" s="182"/>
      <c r="BE400" s="182"/>
      <c r="BF400" s="182"/>
      <c r="BG400" s="182"/>
      <c r="BH400" s="182"/>
      <c r="BI400" s="182"/>
      <c r="BJ400" s="182"/>
      <c r="BK400" s="182"/>
      <c r="BL400" s="182"/>
      <c r="BM400" s="182"/>
      <c r="BN400" s="182"/>
      <c r="BO400" s="182"/>
      <c r="BP400" s="182"/>
      <c r="BQ400" s="182"/>
      <c r="BR400" s="182"/>
      <c r="BS400" s="182"/>
      <c r="BT400" s="182"/>
      <c r="BU400" s="182"/>
      <c r="BV400" s="182"/>
      <c r="BW400" s="182"/>
      <c r="BX400" s="182"/>
      <c r="BY400" s="182"/>
      <c r="BZ400" s="182"/>
      <c r="CA400" s="182"/>
    </row>
    <row r="401" spans="1:79" s="172" customFormat="1">
      <c r="A401" s="242">
        <v>891780111</v>
      </c>
      <c r="B401" s="242" t="s">
        <v>55</v>
      </c>
      <c r="C401" s="172" t="s">
        <v>59</v>
      </c>
      <c r="D401" s="242" t="s">
        <v>61</v>
      </c>
      <c r="E401" s="185" t="s">
        <v>2490</v>
      </c>
      <c r="F401" s="171" t="s">
        <v>62</v>
      </c>
      <c r="G401" s="172" t="s">
        <v>62</v>
      </c>
      <c r="H401" s="185" t="s">
        <v>2491</v>
      </c>
      <c r="I401" s="186">
        <v>120000000</v>
      </c>
      <c r="J401" s="172">
        <v>0</v>
      </c>
      <c r="K401" s="174">
        <v>0</v>
      </c>
      <c r="L401" s="174">
        <v>0</v>
      </c>
      <c r="M401" s="175">
        <f t="shared" si="3"/>
        <v>120000000</v>
      </c>
      <c r="N401" s="194">
        <v>860000018</v>
      </c>
      <c r="O401" s="185" t="s">
        <v>2492</v>
      </c>
      <c r="P401" s="185" t="s">
        <v>2493</v>
      </c>
      <c r="Q401" s="190">
        <v>44980</v>
      </c>
      <c r="R401" s="191">
        <v>44980</v>
      </c>
      <c r="S401" s="191">
        <v>45275</v>
      </c>
      <c r="T401" s="177"/>
      <c r="U401" s="179"/>
      <c r="V401" s="173"/>
      <c r="W401" s="186">
        <v>120000000</v>
      </c>
      <c r="X401" s="184">
        <v>0</v>
      </c>
      <c r="Y401" s="172">
        <v>12545859</v>
      </c>
      <c r="Z401" s="172" t="s">
        <v>1284</v>
      </c>
      <c r="AC401" s="177"/>
      <c r="AD401" s="192" t="s">
        <v>2494</v>
      </c>
      <c r="AE401" s="172" t="s">
        <v>2460</v>
      </c>
      <c r="AF401" s="172" t="s">
        <v>176</v>
      </c>
      <c r="AG401" s="182"/>
      <c r="AH401" s="182"/>
      <c r="AI401" s="182"/>
      <c r="AJ401" s="182"/>
      <c r="AK401" s="182"/>
      <c r="AL401" s="182"/>
      <c r="AM401" s="182"/>
      <c r="AN401" s="182"/>
      <c r="AO401" s="182"/>
      <c r="AP401" s="182"/>
      <c r="AQ401" s="182"/>
      <c r="AR401" s="182"/>
      <c r="AS401" s="182"/>
      <c r="AT401" s="182"/>
      <c r="AU401" s="182"/>
      <c r="AV401" s="182"/>
      <c r="AW401" s="182"/>
      <c r="AX401" s="182"/>
      <c r="AY401" s="182"/>
      <c r="AZ401" s="182"/>
      <c r="BA401" s="182"/>
      <c r="BB401" s="182"/>
      <c r="BC401" s="182"/>
      <c r="BD401" s="182"/>
      <c r="BE401" s="182"/>
      <c r="BF401" s="182"/>
      <c r="BG401" s="182"/>
      <c r="BH401" s="182"/>
      <c r="BI401" s="182"/>
      <c r="BJ401" s="182"/>
      <c r="BK401" s="182"/>
      <c r="BL401" s="182"/>
      <c r="BM401" s="182"/>
      <c r="BN401" s="182"/>
      <c r="BO401" s="182"/>
      <c r="BP401" s="182"/>
      <c r="BQ401" s="182"/>
      <c r="BR401" s="182"/>
      <c r="BS401" s="182"/>
      <c r="BT401" s="182"/>
      <c r="BU401" s="182"/>
      <c r="BV401" s="182"/>
      <c r="BW401" s="182"/>
      <c r="BX401" s="182"/>
      <c r="BY401" s="182"/>
      <c r="BZ401" s="182"/>
      <c r="CA401" s="182"/>
    </row>
    <row r="402" spans="1:79" s="172" customFormat="1">
      <c r="A402" s="242">
        <v>891780111</v>
      </c>
      <c r="B402" s="242" t="s">
        <v>55</v>
      </c>
      <c r="C402" s="201" t="s">
        <v>87</v>
      </c>
      <c r="D402" s="242" t="s">
        <v>61</v>
      </c>
      <c r="E402" s="201" t="s">
        <v>2495</v>
      </c>
      <c r="F402" s="171" t="s">
        <v>62</v>
      </c>
      <c r="G402" s="201" t="s">
        <v>64</v>
      </c>
      <c r="H402" s="201" t="s">
        <v>74</v>
      </c>
      <c r="I402" s="202">
        <v>40800000</v>
      </c>
      <c r="J402" s="172">
        <v>0</v>
      </c>
      <c r="K402" s="174">
        <v>0</v>
      </c>
      <c r="L402" s="174">
        <v>0</v>
      </c>
      <c r="M402" s="175">
        <f t="shared" si="3"/>
        <v>40800000</v>
      </c>
      <c r="N402" s="203">
        <v>1082878520</v>
      </c>
      <c r="O402" s="183" t="s">
        <v>2496</v>
      </c>
      <c r="P402" s="183" t="s">
        <v>2497</v>
      </c>
      <c r="Q402" s="204">
        <v>44981</v>
      </c>
      <c r="R402" s="205">
        <v>44981</v>
      </c>
      <c r="S402" s="205">
        <v>45316</v>
      </c>
      <c r="T402" s="177"/>
      <c r="U402" s="179"/>
      <c r="V402" s="173"/>
      <c r="W402" s="206">
        <v>40800000</v>
      </c>
      <c r="X402" s="207">
        <v>0</v>
      </c>
      <c r="Y402" s="183">
        <v>16078654</v>
      </c>
      <c r="Z402" s="183" t="s">
        <v>1260</v>
      </c>
      <c r="AA402" s="183"/>
      <c r="AB402" s="183"/>
      <c r="AC402" s="183"/>
      <c r="AD402" s="181" t="s">
        <v>2498</v>
      </c>
      <c r="AE402" s="183" t="s">
        <v>118</v>
      </c>
      <c r="AF402" s="172" t="s">
        <v>176</v>
      </c>
      <c r="AG402" s="182"/>
      <c r="AH402" s="182"/>
      <c r="AI402" s="182"/>
      <c r="AJ402" s="182"/>
      <c r="AK402" s="182"/>
      <c r="AL402" s="182"/>
      <c r="AM402" s="182"/>
      <c r="AN402" s="182"/>
      <c r="AO402" s="182"/>
      <c r="AP402" s="182"/>
      <c r="AQ402" s="182"/>
      <c r="AR402" s="182"/>
      <c r="AS402" s="182"/>
      <c r="AT402" s="182"/>
      <c r="AU402" s="182"/>
      <c r="AV402" s="182"/>
      <c r="AW402" s="182"/>
      <c r="AX402" s="182"/>
      <c r="AY402" s="182"/>
      <c r="AZ402" s="182"/>
      <c r="BA402" s="182"/>
      <c r="BB402" s="182"/>
      <c r="BC402" s="182"/>
      <c r="BD402" s="182"/>
      <c r="BE402" s="182"/>
      <c r="BF402" s="182"/>
      <c r="BG402" s="182"/>
      <c r="BH402" s="182"/>
      <c r="BI402" s="182"/>
      <c r="BJ402" s="182"/>
      <c r="BK402" s="182"/>
      <c r="BL402" s="182"/>
      <c r="BM402" s="182"/>
      <c r="BN402" s="182"/>
      <c r="BO402" s="182"/>
      <c r="BP402" s="182"/>
      <c r="BQ402" s="182"/>
      <c r="BR402" s="182"/>
      <c r="BS402" s="182"/>
      <c r="BT402" s="182"/>
      <c r="BU402" s="182"/>
      <c r="BV402" s="182"/>
      <c r="BW402" s="182"/>
      <c r="BX402" s="182"/>
      <c r="BY402" s="182"/>
      <c r="BZ402" s="182"/>
      <c r="CA402" s="182"/>
    </row>
    <row r="403" spans="1:79" s="172" customFormat="1">
      <c r="A403" s="242">
        <v>891780111</v>
      </c>
      <c r="B403" s="242" t="s">
        <v>55</v>
      </c>
      <c r="C403" s="172" t="s">
        <v>58</v>
      </c>
      <c r="D403" s="242" t="s">
        <v>61</v>
      </c>
      <c r="E403" s="172" t="s">
        <v>2499</v>
      </c>
      <c r="F403" s="171" t="s">
        <v>62</v>
      </c>
      <c r="G403" s="172" t="s">
        <v>62</v>
      </c>
      <c r="H403" s="173" t="s">
        <v>74</v>
      </c>
      <c r="I403" s="173">
        <v>6000000</v>
      </c>
      <c r="J403" s="172">
        <v>0</v>
      </c>
      <c r="K403" s="174">
        <v>0</v>
      </c>
      <c r="L403" s="174">
        <v>0</v>
      </c>
      <c r="M403" s="175">
        <f t="shared" si="3"/>
        <v>6000000</v>
      </c>
      <c r="N403" s="176">
        <v>57299411</v>
      </c>
      <c r="O403" s="172" t="s">
        <v>1263</v>
      </c>
      <c r="P403" s="172" t="s">
        <v>2500</v>
      </c>
      <c r="Q403" s="177">
        <v>44970</v>
      </c>
      <c r="R403" s="178">
        <v>44970</v>
      </c>
      <c r="S403" s="178">
        <v>44985</v>
      </c>
      <c r="T403" s="177"/>
      <c r="U403" s="179"/>
      <c r="V403" s="173"/>
      <c r="W403" s="175">
        <f t="shared" ref="W403:W422" si="4">S403+U403-V403</f>
        <v>44985</v>
      </c>
      <c r="X403" s="184">
        <v>0</v>
      </c>
      <c r="Y403" s="172">
        <v>85471791</v>
      </c>
      <c r="Z403" s="172" t="s">
        <v>2501</v>
      </c>
      <c r="AC403" s="177"/>
      <c r="AD403" s="172" t="s">
        <v>2502</v>
      </c>
      <c r="AE403" s="172" t="s">
        <v>118</v>
      </c>
      <c r="AF403" s="172" t="s">
        <v>118</v>
      </c>
      <c r="AG403" s="182"/>
      <c r="AH403" s="182"/>
      <c r="AI403" s="182"/>
      <c r="AJ403" s="182"/>
      <c r="AK403" s="182"/>
      <c r="AL403" s="182"/>
      <c r="AM403" s="182"/>
      <c r="AN403" s="182"/>
      <c r="AO403" s="182"/>
      <c r="AP403" s="182"/>
      <c r="AQ403" s="182"/>
      <c r="AR403" s="182"/>
      <c r="AS403" s="182"/>
      <c r="AT403" s="182"/>
      <c r="AU403" s="182"/>
      <c r="AV403" s="182"/>
      <c r="AW403" s="182"/>
      <c r="AX403" s="182"/>
      <c r="AY403" s="182"/>
      <c r="AZ403" s="182"/>
      <c r="BA403" s="182"/>
      <c r="BB403" s="182"/>
      <c r="BC403" s="182"/>
      <c r="BD403" s="182"/>
      <c r="BE403" s="182"/>
      <c r="BF403" s="182"/>
      <c r="BG403" s="182"/>
      <c r="BH403" s="182"/>
      <c r="BI403" s="182"/>
      <c r="BJ403" s="182"/>
      <c r="BK403" s="182"/>
      <c r="BL403" s="182"/>
      <c r="BM403" s="182"/>
      <c r="BN403" s="182"/>
      <c r="BO403" s="182"/>
      <c r="BP403" s="182"/>
      <c r="BQ403" s="182"/>
      <c r="BR403" s="182"/>
      <c r="BS403" s="182"/>
      <c r="BT403" s="182"/>
      <c r="BU403" s="182"/>
      <c r="BV403" s="182"/>
      <c r="BW403" s="182"/>
      <c r="BX403" s="182"/>
      <c r="BY403" s="182"/>
      <c r="BZ403" s="182"/>
      <c r="CA403" s="182"/>
    </row>
    <row r="404" spans="1:79" s="172" customFormat="1">
      <c r="A404" s="242">
        <v>891780111</v>
      </c>
      <c r="B404" s="242" t="s">
        <v>55</v>
      </c>
      <c r="C404" s="172" t="s">
        <v>58</v>
      </c>
      <c r="D404" s="242" t="s">
        <v>61</v>
      </c>
      <c r="E404" s="172" t="s">
        <v>2503</v>
      </c>
      <c r="F404" s="171" t="s">
        <v>62</v>
      </c>
      <c r="G404" s="172" t="s">
        <v>62</v>
      </c>
      <c r="H404" s="173" t="s">
        <v>74</v>
      </c>
      <c r="I404" s="208">
        <v>3400000</v>
      </c>
      <c r="J404" s="172">
        <v>0</v>
      </c>
      <c r="K404" s="174">
        <v>0</v>
      </c>
      <c r="L404" s="174">
        <v>0</v>
      </c>
      <c r="M404" s="175">
        <f t="shared" si="3"/>
        <v>3400000</v>
      </c>
      <c r="N404" s="176">
        <v>36722139</v>
      </c>
      <c r="O404" s="172" t="s">
        <v>2504</v>
      </c>
      <c r="P404" s="172" t="s">
        <v>2505</v>
      </c>
      <c r="Q404" s="177">
        <v>44970</v>
      </c>
      <c r="R404" s="178">
        <v>44970</v>
      </c>
      <c r="S404" s="178">
        <v>44977</v>
      </c>
      <c r="T404" s="177"/>
      <c r="U404" s="179"/>
      <c r="V404" s="173"/>
      <c r="W404" s="175">
        <f t="shared" si="4"/>
        <v>44977</v>
      </c>
      <c r="X404" s="184">
        <v>0</v>
      </c>
      <c r="Y404" s="172">
        <v>85471791</v>
      </c>
      <c r="Z404" s="172" t="s">
        <v>2501</v>
      </c>
      <c r="AC404" s="177"/>
      <c r="AD404" s="172" t="s">
        <v>2506</v>
      </c>
      <c r="AE404" s="172" t="s">
        <v>118</v>
      </c>
      <c r="AF404" s="172" t="s">
        <v>118</v>
      </c>
      <c r="AG404" s="182"/>
      <c r="AH404" s="182"/>
      <c r="AI404" s="182"/>
      <c r="AJ404" s="182"/>
      <c r="AK404" s="182"/>
      <c r="AL404" s="182"/>
      <c r="AM404" s="182"/>
      <c r="AN404" s="182"/>
      <c r="AO404" s="182"/>
      <c r="AP404" s="182"/>
      <c r="AQ404" s="182"/>
      <c r="AR404" s="182"/>
      <c r="AS404" s="182"/>
      <c r="AT404" s="182"/>
      <c r="AU404" s="182"/>
      <c r="AV404" s="182"/>
      <c r="AW404" s="182"/>
      <c r="AX404" s="182"/>
      <c r="AY404" s="182"/>
      <c r="AZ404" s="182"/>
      <c r="BA404" s="182"/>
      <c r="BB404" s="182"/>
      <c r="BC404" s="182"/>
      <c r="BD404" s="182"/>
      <c r="BE404" s="182"/>
      <c r="BF404" s="182"/>
      <c r="BG404" s="182"/>
      <c r="BH404" s="182"/>
      <c r="BI404" s="182"/>
      <c r="BJ404" s="182"/>
      <c r="BK404" s="182"/>
      <c r="BL404" s="182"/>
      <c r="BM404" s="182"/>
      <c r="BN404" s="182"/>
      <c r="BO404" s="182"/>
      <c r="BP404" s="182"/>
      <c r="BQ404" s="182"/>
      <c r="BR404" s="182"/>
      <c r="BS404" s="182"/>
      <c r="BT404" s="182"/>
      <c r="BU404" s="182"/>
      <c r="BV404" s="182"/>
      <c r="BW404" s="182"/>
      <c r="BX404" s="182"/>
      <c r="BY404" s="182"/>
      <c r="BZ404" s="182"/>
      <c r="CA404" s="182"/>
    </row>
    <row r="405" spans="1:79" s="172" customFormat="1">
      <c r="A405" s="242">
        <v>891780111</v>
      </c>
      <c r="B405" s="242" t="s">
        <v>55</v>
      </c>
      <c r="C405" s="172" t="s">
        <v>58</v>
      </c>
      <c r="D405" s="242" t="s">
        <v>61</v>
      </c>
      <c r="E405" s="172" t="s">
        <v>2507</v>
      </c>
      <c r="F405" s="171" t="s">
        <v>62</v>
      </c>
      <c r="G405" s="172" t="s">
        <v>62</v>
      </c>
      <c r="H405" s="173" t="s">
        <v>74</v>
      </c>
      <c r="I405" s="173">
        <v>15300000</v>
      </c>
      <c r="J405" s="172">
        <v>0</v>
      </c>
      <c r="K405" s="174">
        <v>0</v>
      </c>
      <c r="L405" s="174">
        <v>0</v>
      </c>
      <c r="M405" s="175">
        <f t="shared" si="3"/>
        <v>15300000</v>
      </c>
      <c r="N405" s="176">
        <v>7140330</v>
      </c>
      <c r="O405" s="172" t="s">
        <v>2508</v>
      </c>
      <c r="P405" s="172" t="s">
        <v>2509</v>
      </c>
      <c r="Q405" s="177">
        <v>44971</v>
      </c>
      <c r="R405" s="178">
        <v>44971</v>
      </c>
      <c r="S405" s="178">
        <v>45076</v>
      </c>
      <c r="T405" s="177"/>
      <c r="U405" s="179"/>
      <c r="V405" s="173"/>
      <c r="W405" s="175">
        <f t="shared" si="4"/>
        <v>45076</v>
      </c>
      <c r="X405" s="184">
        <v>0</v>
      </c>
      <c r="Y405" s="172">
        <v>57435262</v>
      </c>
      <c r="Z405" s="172" t="s">
        <v>2510</v>
      </c>
      <c r="AC405" s="177"/>
      <c r="AD405" s="172" t="s">
        <v>2511</v>
      </c>
      <c r="AE405" s="172" t="s">
        <v>118</v>
      </c>
      <c r="AF405" s="172" t="s">
        <v>118</v>
      </c>
      <c r="AG405" s="182"/>
      <c r="AH405" s="182"/>
      <c r="AI405" s="182"/>
      <c r="AJ405" s="182"/>
      <c r="AK405" s="182"/>
      <c r="AL405" s="182"/>
      <c r="AM405" s="182"/>
      <c r="AN405" s="182"/>
      <c r="AO405" s="182"/>
      <c r="AP405" s="182"/>
      <c r="AQ405" s="182"/>
      <c r="AR405" s="182"/>
      <c r="AS405" s="182"/>
      <c r="AT405" s="182"/>
      <c r="AU405" s="182"/>
      <c r="AV405" s="182"/>
      <c r="AW405" s="182"/>
      <c r="AX405" s="182"/>
      <c r="AY405" s="182"/>
      <c r="AZ405" s="182"/>
      <c r="BA405" s="182"/>
      <c r="BB405" s="182"/>
      <c r="BC405" s="182"/>
      <c r="BD405" s="182"/>
      <c r="BE405" s="182"/>
      <c r="BF405" s="182"/>
      <c r="BG405" s="182"/>
      <c r="BH405" s="182"/>
      <c r="BI405" s="182"/>
      <c r="BJ405" s="182"/>
      <c r="BK405" s="182"/>
      <c r="BL405" s="182"/>
      <c r="BM405" s="182"/>
      <c r="BN405" s="182"/>
      <c r="BO405" s="182"/>
      <c r="BP405" s="182"/>
      <c r="BQ405" s="182"/>
      <c r="BR405" s="182"/>
      <c r="BS405" s="182"/>
      <c r="BT405" s="182"/>
      <c r="BU405" s="182"/>
      <c r="BV405" s="182"/>
      <c r="BW405" s="182"/>
      <c r="BX405" s="182"/>
      <c r="BY405" s="182"/>
      <c r="BZ405" s="182"/>
      <c r="CA405" s="182"/>
    </row>
    <row r="406" spans="1:79" s="172" customFormat="1">
      <c r="A406" s="242">
        <v>891780111</v>
      </c>
      <c r="B406" s="242" t="s">
        <v>55</v>
      </c>
      <c r="C406" s="172" t="s">
        <v>58</v>
      </c>
      <c r="D406" s="242" t="s">
        <v>61</v>
      </c>
      <c r="E406" s="172" t="s">
        <v>2512</v>
      </c>
      <c r="F406" s="171" t="s">
        <v>62</v>
      </c>
      <c r="G406" s="172" t="s">
        <v>62</v>
      </c>
      <c r="H406" s="173" t="s">
        <v>74</v>
      </c>
      <c r="I406" s="173">
        <v>15300000</v>
      </c>
      <c r="J406" s="172">
        <v>0</v>
      </c>
      <c r="K406" s="174">
        <v>0</v>
      </c>
      <c r="L406" s="174">
        <v>0</v>
      </c>
      <c r="M406" s="175">
        <f t="shared" si="3"/>
        <v>15300000</v>
      </c>
      <c r="N406" s="176">
        <v>85154455</v>
      </c>
      <c r="O406" s="172" t="s">
        <v>2513</v>
      </c>
      <c r="P406" s="172" t="s">
        <v>2514</v>
      </c>
      <c r="Q406" s="177">
        <v>44971</v>
      </c>
      <c r="R406" s="178">
        <v>44971</v>
      </c>
      <c r="S406" s="178">
        <v>45077</v>
      </c>
      <c r="T406" s="177"/>
      <c r="U406" s="179"/>
      <c r="V406" s="173"/>
      <c r="W406" s="175">
        <f t="shared" si="4"/>
        <v>45077</v>
      </c>
      <c r="X406" s="184">
        <v>0</v>
      </c>
      <c r="Y406" s="172">
        <v>57435262</v>
      </c>
      <c r="Z406" s="172" t="s">
        <v>2510</v>
      </c>
      <c r="AC406" s="177"/>
      <c r="AD406" s="172" t="s">
        <v>2515</v>
      </c>
      <c r="AE406" s="172" t="s">
        <v>118</v>
      </c>
      <c r="AF406" s="172" t="s">
        <v>118</v>
      </c>
      <c r="AG406" s="182"/>
      <c r="AH406" s="182"/>
      <c r="AI406" s="182"/>
      <c r="AJ406" s="182"/>
      <c r="AK406" s="182"/>
      <c r="AL406" s="182"/>
      <c r="AM406" s="182"/>
      <c r="AN406" s="182"/>
      <c r="AO406" s="182"/>
      <c r="AP406" s="182"/>
      <c r="AQ406" s="182"/>
      <c r="AR406" s="182"/>
      <c r="AS406" s="182"/>
      <c r="AT406" s="182"/>
      <c r="AU406" s="182"/>
      <c r="AV406" s="182"/>
      <c r="AW406" s="182"/>
      <c r="AX406" s="182"/>
      <c r="AY406" s="182"/>
      <c r="AZ406" s="182"/>
      <c r="BA406" s="182"/>
      <c r="BB406" s="182"/>
      <c r="BC406" s="182"/>
      <c r="BD406" s="182"/>
      <c r="BE406" s="182"/>
      <c r="BF406" s="182"/>
      <c r="BG406" s="182"/>
      <c r="BH406" s="182"/>
      <c r="BI406" s="182"/>
      <c r="BJ406" s="182"/>
      <c r="BK406" s="182"/>
      <c r="BL406" s="182"/>
      <c r="BM406" s="182"/>
      <c r="BN406" s="182"/>
      <c r="BO406" s="182"/>
      <c r="BP406" s="182"/>
      <c r="BQ406" s="182"/>
      <c r="BR406" s="182"/>
      <c r="BS406" s="182"/>
      <c r="BT406" s="182"/>
      <c r="BU406" s="182"/>
      <c r="BV406" s="182"/>
      <c r="BW406" s="182"/>
      <c r="BX406" s="182"/>
      <c r="BY406" s="182"/>
      <c r="BZ406" s="182"/>
      <c r="CA406" s="182"/>
    </row>
    <row r="407" spans="1:79" s="172" customFormat="1">
      <c r="A407" s="242">
        <v>891780111</v>
      </c>
      <c r="B407" s="242" t="s">
        <v>55</v>
      </c>
      <c r="C407" s="172" t="s">
        <v>58</v>
      </c>
      <c r="D407" s="242" t="s">
        <v>61</v>
      </c>
      <c r="E407" s="172" t="s">
        <v>2516</v>
      </c>
      <c r="F407" s="171" t="s">
        <v>62</v>
      </c>
      <c r="G407" s="172" t="s">
        <v>62</v>
      </c>
      <c r="H407" s="173" t="s">
        <v>74</v>
      </c>
      <c r="I407" s="173">
        <v>15300000</v>
      </c>
      <c r="J407" s="172">
        <v>0</v>
      </c>
      <c r="K407" s="174">
        <v>0</v>
      </c>
      <c r="L407" s="174">
        <v>0</v>
      </c>
      <c r="M407" s="175">
        <f t="shared" si="3"/>
        <v>15300000</v>
      </c>
      <c r="N407" s="176">
        <v>12613225</v>
      </c>
      <c r="O407" s="172" t="s">
        <v>2517</v>
      </c>
      <c r="P407" s="172" t="s">
        <v>2518</v>
      </c>
      <c r="Q407" s="177">
        <v>44971</v>
      </c>
      <c r="R407" s="178">
        <v>44971</v>
      </c>
      <c r="S407" s="178">
        <v>45078</v>
      </c>
      <c r="T407" s="177"/>
      <c r="U407" s="179"/>
      <c r="V407" s="173"/>
      <c r="W407" s="175">
        <f t="shared" si="4"/>
        <v>45078</v>
      </c>
      <c r="X407" s="184">
        <v>0</v>
      </c>
      <c r="Y407" s="172">
        <v>85449357</v>
      </c>
      <c r="Z407" s="172" t="s">
        <v>2519</v>
      </c>
      <c r="AC407" s="177"/>
      <c r="AD407" s="172" t="s">
        <v>2520</v>
      </c>
      <c r="AE407" s="172" t="s">
        <v>118</v>
      </c>
      <c r="AF407" s="172" t="s">
        <v>118</v>
      </c>
      <c r="AG407" s="182"/>
      <c r="AH407" s="182"/>
      <c r="AI407" s="182"/>
      <c r="AJ407" s="182"/>
      <c r="AK407" s="182"/>
      <c r="AL407" s="182"/>
      <c r="AM407" s="182"/>
      <c r="AN407" s="182"/>
      <c r="AO407" s="182"/>
      <c r="AP407" s="182"/>
      <c r="AQ407" s="182"/>
      <c r="AR407" s="182"/>
      <c r="AS407" s="182"/>
      <c r="AT407" s="182"/>
      <c r="AU407" s="182"/>
      <c r="AV407" s="182"/>
      <c r="AW407" s="182"/>
      <c r="AX407" s="182"/>
      <c r="AY407" s="182"/>
      <c r="AZ407" s="182"/>
      <c r="BA407" s="182"/>
      <c r="BB407" s="182"/>
      <c r="BC407" s="182"/>
      <c r="BD407" s="182"/>
      <c r="BE407" s="182"/>
      <c r="BF407" s="182"/>
      <c r="BG407" s="182"/>
      <c r="BH407" s="182"/>
      <c r="BI407" s="182"/>
      <c r="BJ407" s="182"/>
      <c r="BK407" s="182"/>
      <c r="BL407" s="182"/>
      <c r="BM407" s="182"/>
      <c r="BN407" s="182"/>
      <c r="BO407" s="182"/>
      <c r="BP407" s="182"/>
      <c r="BQ407" s="182"/>
      <c r="BR407" s="182"/>
      <c r="BS407" s="182"/>
      <c r="BT407" s="182"/>
      <c r="BU407" s="182"/>
      <c r="BV407" s="182"/>
      <c r="BW407" s="182"/>
      <c r="BX407" s="182"/>
      <c r="BY407" s="182"/>
      <c r="BZ407" s="182"/>
      <c r="CA407" s="182"/>
    </row>
    <row r="408" spans="1:79" s="172" customFormat="1">
      <c r="A408" s="242">
        <v>891780111</v>
      </c>
      <c r="B408" s="242" t="s">
        <v>55</v>
      </c>
      <c r="C408" s="172" t="s">
        <v>58</v>
      </c>
      <c r="D408" s="242" t="s">
        <v>61</v>
      </c>
      <c r="E408" s="172" t="s">
        <v>2521</v>
      </c>
      <c r="F408" s="171" t="s">
        <v>62</v>
      </c>
      <c r="G408" s="172" t="s">
        <v>62</v>
      </c>
      <c r="H408" s="173" t="s">
        <v>74</v>
      </c>
      <c r="I408" s="173">
        <v>15300000</v>
      </c>
      <c r="J408" s="172">
        <v>0</v>
      </c>
      <c r="K408" s="174">
        <v>0</v>
      </c>
      <c r="L408" s="174">
        <v>0</v>
      </c>
      <c r="M408" s="175">
        <f t="shared" si="3"/>
        <v>15300000</v>
      </c>
      <c r="N408" s="176">
        <v>1082903282</v>
      </c>
      <c r="O408" s="172" t="s">
        <v>2522</v>
      </c>
      <c r="P408" s="172" t="s">
        <v>2523</v>
      </c>
      <c r="Q408" s="177">
        <v>44971</v>
      </c>
      <c r="R408" s="178">
        <v>44971</v>
      </c>
      <c r="S408" s="178">
        <v>45079</v>
      </c>
      <c r="T408" s="177"/>
      <c r="U408" s="179"/>
      <c r="V408" s="173"/>
      <c r="W408" s="175">
        <f t="shared" si="4"/>
        <v>45079</v>
      </c>
      <c r="X408" s="184">
        <v>0</v>
      </c>
      <c r="Y408" s="172">
        <v>85449357</v>
      </c>
      <c r="Z408" s="172" t="s">
        <v>2519</v>
      </c>
      <c r="AC408" s="177"/>
      <c r="AD408" s="172" t="s">
        <v>2524</v>
      </c>
      <c r="AE408" s="172" t="s">
        <v>118</v>
      </c>
      <c r="AF408" s="172" t="s">
        <v>118</v>
      </c>
      <c r="AG408" s="182"/>
      <c r="AH408" s="182"/>
      <c r="AI408" s="182"/>
      <c r="AJ408" s="182"/>
      <c r="AK408" s="182"/>
      <c r="AL408" s="182"/>
      <c r="AM408" s="182"/>
      <c r="AN408" s="182"/>
      <c r="AO408" s="182"/>
      <c r="AP408" s="182"/>
      <c r="AQ408" s="182"/>
      <c r="AR408" s="182"/>
      <c r="AS408" s="182"/>
      <c r="AT408" s="182"/>
      <c r="AU408" s="182"/>
      <c r="AV408" s="182"/>
      <c r="AW408" s="182"/>
      <c r="AX408" s="182"/>
      <c r="AY408" s="182"/>
      <c r="AZ408" s="182"/>
      <c r="BA408" s="182"/>
      <c r="BB408" s="182"/>
      <c r="BC408" s="182"/>
      <c r="BD408" s="182"/>
      <c r="BE408" s="182"/>
      <c r="BF408" s="182"/>
      <c r="BG408" s="182"/>
      <c r="BH408" s="182"/>
      <c r="BI408" s="182"/>
      <c r="BJ408" s="182"/>
      <c r="BK408" s="182"/>
      <c r="BL408" s="182"/>
      <c r="BM408" s="182"/>
      <c r="BN408" s="182"/>
      <c r="BO408" s="182"/>
      <c r="BP408" s="182"/>
      <c r="BQ408" s="182"/>
      <c r="BR408" s="182"/>
      <c r="BS408" s="182"/>
      <c r="BT408" s="182"/>
      <c r="BU408" s="182"/>
      <c r="BV408" s="182"/>
      <c r="BW408" s="182"/>
      <c r="BX408" s="182"/>
      <c r="BY408" s="182"/>
      <c r="BZ408" s="182"/>
      <c r="CA408" s="182"/>
    </row>
    <row r="409" spans="1:79" s="172" customFormat="1">
      <c r="A409" s="242">
        <v>891780111</v>
      </c>
      <c r="B409" s="242" t="s">
        <v>55</v>
      </c>
      <c r="C409" s="172" t="s">
        <v>58</v>
      </c>
      <c r="D409" s="242" t="s">
        <v>61</v>
      </c>
      <c r="E409" s="172" t="s">
        <v>2525</v>
      </c>
      <c r="F409" s="171" t="s">
        <v>62</v>
      </c>
      <c r="G409" s="172" t="s">
        <v>62</v>
      </c>
      <c r="H409" s="173" t="s">
        <v>74</v>
      </c>
      <c r="I409" s="173">
        <v>15300000</v>
      </c>
      <c r="J409" s="172">
        <v>0</v>
      </c>
      <c r="K409" s="174">
        <v>0</v>
      </c>
      <c r="L409" s="174">
        <v>0</v>
      </c>
      <c r="M409" s="175">
        <f t="shared" si="3"/>
        <v>15300000</v>
      </c>
      <c r="N409" s="176">
        <v>36725462</v>
      </c>
      <c r="O409" s="172" t="s">
        <v>2526</v>
      </c>
      <c r="P409" s="172" t="s">
        <v>2527</v>
      </c>
      <c r="Q409" s="177">
        <v>44971</v>
      </c>
      <c r="R409" s="178">
        <v>44971</v>
      </c>
      <c r="S409" s="178">
        <v>45080</v>
      </c>
      <c r="T409" s="177"/>
      <c r="U409" s="179"/>
      <c r="V409" s="173"/>
      <c r="W409" s="175">
        <f t="shared" si="4"/>
        <v>45080</v>
      </c>
      <c r="X409" s="184">
        <v>0</v>
      </c>
      <c r="Y409" s="172">
        <v>36694483</v>
      </c>
      <c r="Z409" s="172" t="s">
        <v>661</v>
      </c>
      <c r="AC409" s="177"/>
      <c r="AD409" s="172" t="s">
        <v>2528</v>
      </c>
      <c r="AE409" s="172" t="s">
        <v>118</v>
      </c>
      <c r="AF409" s="172" t="s">
        <v>118</v>
      </c>
      <c r="AG409" s="182"/>
      <c r="AH409" s="182"/>
      <c r="AI409" s="182"/>
      <c r="AJ409" s="182"/>
      <c r="AK409" s="182"/>
      <c r="AL409" s="182"/>
      <c r="AM409" s="182"/>
      <c r="AN409" s="182"/>
      <c r="AO409" s="182"/>
      <c r="AP409" s="182"/>
      <c r="AQ409" s="182"/>
      <c r="AR409" s="182"/>
      <c r="AS409" s="182"/>
      <c r="AT409" s="182"/>
      <c r="AU409" s="182"/>
      <c r="AV409" s="182"/>
      <c r="AW409" s="182"/>
      <c r="AX409" s="182"/>
      <c r="AY409" s="182"/>
      <c r="AZ409" s="182"/>
      <c r="BA409" s="182"/>
      <c r="BB409" s="182"/>
      <c r="BC409" s="182"/>
      <c r="BD409" s="182"/>
      <c r="BE409" s="182"/>
      <c r="BF409" s="182"/>
      <c r="BG409" s="182"/>
      <c r="BH409" s="182"/>
      <c r="BI409" s="182"/>
      <c r="BJ409" s="182"/>
      <c r="BK409" s="182"/>
      <c r="BL409" s="182"/>
      <c r="BM409" s="182"/>
      <c r="BN409" s="182"/>
      <c r="BO409" s="182"/>
      <c r="BP409" s="182"/>
      <c r="BQ409" s="182"/>
      <c r="BR409" s="182"/>
      <c r="BS409" s="182"/>
      <c r="BT409" s="182"/>
      <c r="BU409" s="182"/>
      <c r="BV409" s="182"/>
      <c r="BW409" s="182"/>
      <c r="BX409" s="182"/>
      <c r="BY409" s="182"/>
      <c r="BZ409" s="182"/>
      <c r="CA409" s="182"/>
    </row>
    <row r="410" spans="1:79" s="172" customFormat="1">
      <c r="A410" s="242">
        <v>891780111</v>
      </c>
      <c r="B410" s="242" t="s">
        <v>55</v>
      </c>
      <c r="C410" s="172" t="s">
        <v>58</v>
      </c>
      <c r="D410" s="242" t="s">
        <v>61</v>
      </c>
      <c r="E410" s="172" t="s">
        <v>2529</v>
      </c>
      <c r="F410" s="171" t="s">
        <v>62</v>
      </c>
      <c r="G410" s="172" t="s">
        <v>62</v>
      </c>
      <c r="H410" s="173" t="s">
        <v>74</v>
      </c>
      <c r="I410" s="173">
        <v>15300000</v>
      </c>
      <c r="J410" s="172">
        <v>0</v>
      </c>
      <c r="K410" s="174">
        <v>0</v>
      </c>
      <c r="L410" s="174">
        <v>0</v>
      </c>
      <c r="M410" s="175">
        <f t="shared" si="3"/>
        <v>15300000</v>
      </c>
      <c r="N410" s="176">
        <v>1082986157</v>
      </c>
      <c r="O410" s="172" t="s">
        <v>2530</v>
      </c>
      <c r="P410" s="172" t="s">
        <v>2531</v>
      </c>
      <c r="Q410" s="177">
        <v>44971</v>
      </c>
      <c r="R410" s="178">
        <v>44971</v>
      </c>
      <c r="S410" s="178">
        <v>45081</v>
      </c>
      <c r="T410" s="177"/>
      <c r="U410" s="179"/>
      <c r="V410" s="173"/>
      <c r="W410" s="175">
        <f t="shared" si="4"/>
        <v>45081</v>
      </c>
      <c r="X410" s="184">
        <v>0</v>
      </c>
      <c r="Y410" s="172">
        <v>36694483</v>
      </c>
      <c r="Z410" s="172" t="s">
        <v>661</v>
      </c>
      <c r="AC410" s="177"/>
      <c r="AD410" s="172" t="s">
        <v>2532</v>
      </c>
      <c r="AE410" s="172" t="s">
        <v>118</v>
      </c>
      <c r="AF410" s="172" t="s">
        <v>118</v>
      </c>
      <c r="AG410" s="182"/>
      <c r="AH410" s="182"/>
      <c r="AI410" s="182"/>
      <c r="AJ410" s="182"/>
      <c r="AK410" s="182"/>
      <c r="AL410" s="182"/>
      <c r="AM410" s="182"/>
      <c r="AN410" s="182"/>
      <c r="AO410" s="182"/>
      <c r="AP410" s="182"/>
      <c r="AQ410" s="182"/>
      <c r="AR410" s="182"/>
      <c r="AS410" s="182"/>
      <c r="AT410" s="182"/>
      <c r="AU410" s="182"/>
      <c r="AV410" s="182"/>
      <c r="AW410" s="182"/>
      <c r="AX410" s="182"/>
      <c r="AY410" s="182"/>
      <c r="AZ410" s="182"/>
      <c r="BA410" s="182"/>
      <c r="BB410" s="182"/>
      <c r="BC410" s="182"/>
      <c r="BD410" s="182"/>
      <c r="BE410" s="182"/>
      <c r="BF410" s="182"/>
      <c r="BG410" s="182"/>
      <c r="BH410" s="182"/>
      <c r="BI410" s="182"/>
      <c r="BJ410" s="182"/>
      <c r="BK410" s="182"/>
      <c r="BL410" s="182"/>
      <c r="BM410" s="182"/>
      <c r="BN410" s="182"/>
      <c r="BO410" s="182"/>
      <c r="BP410" s="182"/>
      <c r="BQ410" s="182"/>
      <c r="BR410" s="182"/>
      <c r="BS410" s="182"/>
      <c r="BT410" s="182"/>
      <c r="BU410" s="182"/>
      <c r="BV410" s="182"/>
      <c r="BW410" s="182"/>
      <c r="BX410" s="182"/>
      <c r="BY410" s="182"/>
      <c r="BZ410" s="182"/>
      <c r="CA410" s="182"/>
    </row>
    <row r="411" spans="1:79" s="172" customFormat="1">
      <c r="A411" s="242">
        <v>891780111</v>
      </c>
      <c r="B411" s="242" t="s">
        <v>55</v>
      </c>
      <c r="C411" s="172" t="s">
        <v>58</v>
      </c>
      <c r="D411" s="242" t="s">
        <v>61</v>
      </c>
      <c r="E411" s="172" t="s">
        <v>2533</v>
      </c>
      <c r="F411" s="171" t="s">
        <v>62</v>
      </c>
      <c r="G411" s="172" t="s">
        <v>62</v>
      </c>
      <c r="H411" s="173" t="s">
        <v>74</v>
      </c>
      <c r="I411" s="173">
        <v>11250000</v>
      </c>
      <c r="J411" s="172">
        <v>0</v>
      </c>
      <c r="K411" s="174">
        <v>0</v>
      </c>
      <c r="L411" s="174">
        <v>0</v>
      </c>
      <c r="M411" s="175">
        <f t="shared" si="3"/>
        <v>11250000</v>
      </c>
      <c r="N411" s="176">
        <v>57416391</v>
      </c>
      <c r="O411" s="172" t="s">
        <v>2534</v>
      </c>
      <c r="P411" s="172" t="s">
        <v>2535</v>
      </c>
      <c r="Q411" s="177">
        <v>44971</v>
      </c>
      <c r="R411" s="178">
        <v>44971</v>
      </c>
      <c r="S411" s="178">
        <v>45082</v>
      </c>
      <c r="T411" s="177"/>
      <c r="U411" s="179"/>
      <c r="V411" s="173"/>
      <c r="W411" s="175">
        <f t="shared" si="4"/>
        <v>45082</v>
      </c>
      <c r="X411" s="184">
        <v>0</v>
      </c>
      <c r="Y411" s="172">
        <v>57294316</v>
      </c>
      <c r="Z411" s="172" t="s">
        <v>693</v>
      </c>
      <c r="AC411" s="177"/>
      <c r="AD411" s="185" t="s">
        <v>2536</v>
      </c>
      <c r="AE411" s="172" t="s">
        <v>118</v>
      </c>
      <c r="AF411" s="172" t="s">
        <v>118</v>
      </c>
      <c r="AG411" s="182"/>
      <c r="AH411" s="182"/>
      <c r="AI411" s="182"/>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c r="BD411" s="182"/>
      <c r="BE411" s="182"/>
      <c r="BF411" s="182"/>
      <c r="BG411" s="182"/>
      <c r="BH411" s="182"/>
      <c r="BI411" s="182"/>
      <c r="BJ411" s="182"/>
      <c r="BK411" s="182"/>
      <c r="BL411" s="182"/>
      <c r="BM411" s="182"/>
      <c r="BN411" s="182"/>
      <c r="BO411" s="182"/>
      <c r="BP411" s="182"/>
      <c r="BQ411" s="182"/>
      <c r="BR411" s="182"/>
      <c r="BS411" s="182"/>
      <c r="BT411" s="182"/>
      <c r="BU411" s="182"/>
      <c r="BV411" s="182"/>
      <c r="BW411" s="182"/>
      <c r="BX411" s="182"/>
      <c r="BY411" s="182"/>
      <c r="BZ411" s="182"/>
      <c r="CA411" s="182"/>
    </row>
    <row r="412" spans="1:79" s="172" customFormat="1">
      <c r="A412" s="242">
        <v>891780111</v>
      </c>
      <c r="B412" s="242" t="s">
        <v>55</v>
      </c>
      <c r="C412" s="172" t="s">
        <v>58</v>
      </c>
      <c r="D412" s="242" t="s">
        <v>61</v>
      </c>
      <c r="E412" s="172" t="s">
        <v>2537</v>
      </c>
      <c r="F412" s="171" t="s">
        <v>62</v>
      </c>
      <c r="G412" s="172" t="s">
        <v>62</v>
      </c>
      <c r="H412" s="173" t="s">
        <v>74</v>
      </c>
      <c r="I412" s="173">
        <v>13950000</v>
      </c>
      <c r="J412" s="172">
        <v>0</v>
      </c>
      <c r="K412" s="174">
        <v>0</v>
      </c>
      <c r="L412" s="174">
        <v>0</v>
      </c>
      <c r="M412" s="175">
        <f t="shared" si="3"/>
        <v>13950000</v>
      </c>
      <c r="N412" s="176">
        <v>1083024560</v>
      </c>
      <c r="O412" s="172" t="s">
        <v>2538</v>
      </c>
      <c r="P412" s="172" t="s">
        <v>2539</v>
      </c>
      <c r="Q412" s="177">
        <v>44971</v>
      </c>
      <c r="R412" s="178">
        <v>44971</v>
      </c>
      <c r="S412" s="178">
        <v>45083</v>
      </c>
      <c r="T412" s="177"/>
      <c r="U412" s="179"/>
      <c r="V412" s="173"/>
      <c r="W412" s="175">
        <f t="shared" si="4"/>
        <v>45083</v>
      </c>
      <c r="X412" s="184">
        <v>0</v>
      </c>
      <c r="Y412" s="172">
        <v>85449357</v>
      </c>
      <c r="Z412" s="172" t="s">
        <v>2519</v>
      </c>
      <c r="AC412" s="177"/>
      <c r="AD412" s="172" t="s">
        <v>2540</v>
      </c>
      <c r="AE412" s="172" t="s">
        <v>118</v>
      </c>
      <c r="AF412" s="172" t="s">
        <v>118</v>
      </c>
      <c r="AG412" s="182"/>
      <c r="AH412" s="182"/>
      <c r="AI412" s="182"/>
      <c r="AJ412" s="182"/>
      <c r="AK412" s="182"/>
      <c r="AL412" s="182"/>
      <c r="AM412" s="182"/>
      <c r="AN412" s="182"/>
      <c r="AO412" s="182"/>
      <c r="AP412" s="182"/>
      <c r="AQ412" s="182"/>
      <c r="AR412" s="182"/>
      <c r="AS412" s="182"/>
      <c r="AT412" s="182"/>
      <c r="AU412" s="182"/>
      <c r="AV412" s="182"/>
      <c r="AW412" s="182"/>
      <c r="AX412" s="182"/>
      <c r="AY412" s="182"/>
      <c r="AZ412" s="182"/>
      <c r="BA412" s="182"/>
      <c r="BB412" s="182"/>
      <c r="BC412" s="182"/>
      <c r="BD412" s="182"/>
      <c r="BE412" s="182"/>
      <c r="BF412" s="182"/>
      <c r="BG412" s="182"/>
      <c r="BH412" s="182"/>
      <c r="BI412" s="182"/>
      <c r="BJ412" s="182"/>
      <c r="BK412" s="182"/>
      <c r="BL412" s="182"/>
      <c r="BM412" s="182"/>
      <c r="BN412" s="182"/>
      <c r="BO412" s="182"/>
      <c r="BP412" s="182"/>
      <c r="BQ412" s="182"/>
      <c r="BR412" s="182"/>
      <c r="BS412" s="182"/>
      <c r="BT412" s="182"/>
      <c r="BU412" s="182"/>
      <c r="BV412" s="182"/>
      <c r="BW412" s="182"/>
      <c r="BX412" s="182"/>
      <c r="BY412" s="182"/>
      <c r="BZ412" s="182"/>
      <c r="CA412" s="182"/>
    </row>
    <row r="413" spans="1:79" s="172" customFormat="1">
      <c r="A413" s="242">
        <v>891780111</v>
      </c>
      <c r="B413" s="242" t="s">
        <v>55</v>
      </c>
      <c r="C413" s="172" t="s">
        <v>58</v>
      </c>
      <c r="D413" s="242" t="s">
        <v>61</v>
      </c>
      <c r="E413" s="172" t="s">
        <v>2541</v>
      </c>
      <c r="F413" s="171" t="s">
        <v>62</v>
      </c>
      <c r="G413" s="172" t="s">
        <v>62</v>
      </c>
      <c r="H413" s="173" t="s">
        <v>74</v>
      </c>
      <c r="I413" s="173">
        <v>15300000</v>
      </c>
      <c r="J413" s="172">
        <v>0</v>
      </c>
      <c r="K413" s="174">
        <v>0</v>
      </c>
      <c r="L413" s="174">
        <v>0</v>
      </c>
      <c r="M413" s="175">
        <f t="shared" si="3"/>
        <v>15300000</v>
      </c>
      <c r="N413" s="176">
        <v>1082950843</v>
      </c>
      <c r="O413" s="172" t="s">
        <v>2542</v>
      </c>
      <c r="P413" s="172" t="s">
        <v>2543</v>
      </c>
      <c r="Q413" s="177">
        <v>44614</v>
      </c>
      <c r="R413" s="178">
        <v>44614</v>
      </c>
      <c r="S413" s="178">
        <v>45084</v>
      </c>
      <c r="T413" s="177"/>
      <c r="U413" s="179"/>
      <c r="V413" s="173"/>
      <c r="W413" s="175">
        <f t="shared" si="4"/>
        <v>45084</v>
      </c>
      <c r="X413" s="184">
        <v>0</v>
      </c>
      <c r="Y413" s="172">
        <v>57294316</v>
      </c>
      <c r="Z413" s="172" t="s">
        <v>693</v>
      </c>
      <c r="AC413" s="177"/>
      <c r="AD413" s="172" t="s">
        <v>2544</v>
      </c>
      <c r="AE413" s="172" t="s">
        <v>118</v>
      </c>
      <c r="AF413" s="172" t="s">
        <v>118</v>
      </c>
      <c r="AG413" s="182"/>
      <c r="AH413" s="182"/>
      <c r="AI413" s="182"/>
      <c r="AJ413" s="182"/>
      <c r="AK413" s="182"/>
      <c r="AL413" s="182"/>
      <c r="AM413" s="182"/>
      <c r="AN413" s="182"/>
      <c r="AO413" s="182"/>
      <c r="AP413" s="182"/>
      <c r="AQ413" s="182"/>
      <c r="AR413" s="182"/>
      <c r="AS413" s="182"/>
      <c r="AT413" s="182"/>
      <c r="AU413" s="182"/>
      <c r="AV413" s="182"/>
      <c r="AW413" s="182"/>
      <c r="AX413" s="182"/>
      <c r="AY413" s="182"/>
      <c r="AZ413" s="182"/>
      <c r="BA413" s="182"/>
      <c r="BB413" s="182"/>
      <c r="BC413" s="182"/>
      <c r="BD413" s="182"/>
      <c r="BE413" s="182"/>
      <c r="BF413" s="182"/>
      <c r="BG413" s="182"/>
      <c r="BH413" s="182"/>
      <c r="BI413" s="182"/>
      <c r="BJ413" s="182"/>
      <c r="BK413" s="182"/>
      <c r="BL413" s="182"/>
      <c r="BM413" s="182"/>
      <c r="BN413" s="182"/>
      <c r="BO413" s="182"/>
      <c r="BP413" s="182"/>
      <c r="BQ413" s="182"/>
      <c r="BR413" s="182"/>
      <c r="BS413" s="182"/>
      <c r="BT413" s="182"/>
      <c r="BU413" s="182"/>
      <c r="BV413" s="182"/>
      <c r="BW413" s="182"/>
      <c r="BX413" s="182"/>
      <c r="BY413" s="182"/>
      <c r="BZ413" s="182"/>
      <c r="CA413" s="182"/>
    </row>
    <row r="414" spans="1:79" s="172" customFormat="1">
      <c r="A414" s="242">
        <v>891780111</v>
      </c>
      <c r="B414" s="242" t="s">
        <v>55</v>
      </c>
      <c r="C414" s="172" t="s">
        <v>58</v>
      </c>
      <c r="D414" s="242" t="s">
        <v>61</v>
      </c>
      <c r="E414" s="172" t="s">
        <v>2545</v>
      </c>
      <c r="F414" s="171" t="s">
        <v>62</v>
      </c>
      <c r="G414" s="172" t="s">
        <v>62</v>
      </c>
      <c r="H414" s="173" t="s">
        <v>74</v>
      </c>
      <c r="I414" s="173">
        <v>15300000</v>
      </c>
      <c r="J414" s="172">
        <v>0</v>
      </c>
      <c r="K414" s="174">
        <v>0</v>
      </c>
      <c r="L414" s="174">
        <v>0</v>
      </c>
      <c r="M414" s="175">
        <f t="shared" si="3"/>
        <v>15300000</v>
      </c>
      <c r="N414" s="176">
        <v>1082942381</v>
      </c>
      <c r="O414" s="172" t="s">
        <v>2546</v>
      </c>
      <c r="P414" s="185" t="s">
        <v>2547</v>
      </c>
      <c r="Q414" s="177">
        <v>44614</v>
      </c>
      <c r="R414" s="178">
        <v>44614</v>
      </c>
      <c r="S414" s="178">
        <v>45085</v>
      </c>
      <c r="T414" s="177"/>
      <c r="U414" s="179"/>
      <c r="V414" s="173"/>
      <c r="W414" s="175">
        <f t="shared" si="4"/>
        <v>45085</v>
      </c>
      <c r="X414" s="184">
        <v>0</v>
      </c>
      <c r="Y414" s="172">
        <v>57294316</v>
      </c>
      <c r="Z414" s="172" t="s">
        <v>693</v>
      </c>
      <c r="AC414" s="177"/>
      <c r="AD414" s="172" t="s">
        <v>2548</v>
      </c>
      <c r="AE414" s="172" t="s">
        <v>118</v>
      </c>
      <c r="AF414" s="172" t="s">
        <v>118</v>
      </c>
      <c r="AG414" s="182"/>
      <c r="AH414" s="182"/>
      <c r="AI414" s="182"/>
      <c r="AJ414" s="182"/>
      <c r="AK414" s="182"/>
      <c r="AL414" s="182"/>
      <c r="AM414" s="182"/>
      <c r="AN414" s="182"/>
      <c r="AO414" s="182"/>
      <c r="AP414" s="182"/>
      <c r="AQ414" s="182"/>
      <c r="AR414" s="182"/>
      <c r="AS414" s="182"/>
      <c r="AT414" s="182"/>
      <c r="AU414" s="182"/>
      <c r="AV414" s="182"/>
      <c r="AW414" s="182"/>
      <c r="AX414" s="182"/>
      <c r="AY414" s="182"/>
      <c r="AZ414" s="182"/>
      <c r="BA414" s="182"/>
      <c r="BB414" s="182"/>
      <c r="BC414" s="182"/>
      <c r="BD414" s="182"/>
      <c r="BE414" s="182"/>
      <c r="BF414" s="182"/>
      <c r="BG414" s="182"/>
      <c r="BH414" s="182"/>
      <c r="BI414" s="182"/>
      <c r="BJ414" s="182"/>
      <c r="BK414" s="182"/>
      <c r="BL414" s="182"/>
      <c r="BM414" s="182"/>
      <c r="BN414" s="182"/>
      <c r="BO414" s="182"/>
      <c r="BP414" s="182"/>
      <c r="BQ414" s="182"/>
      <c r="BR414" s="182"/>
      <c r="BS414" s="182"/>
      <c r="BT414" s="182"/>
      <c r="BU414" s="182"/>
      <c r="BV414" s="182"/>
      <c r="BW414" s="182"/>
      <c r="BX414" s="182"/>
      <c r="BY414" s="182"/>
      <c r="BZ414" s="182"/>
      <c r="CA414" s="182"/>
    </row>
    <row r="415" spans="1:79" s="172" customFormat="1">
      <c r="A415" s="242">
        <v>891780111</v>
      </c>
      <c r="B415" s="242" t="s">
        <v>55</v>
      </c>
      <c r="C415" s="172" t="s">
        <v>58</v>
      </c>
      <c r="D415" s="242" t="s">
        <v>61</v>
      </c>
      <c r="E415" s="172" t="s">
        <v>2549</v>
      </c>
      <c r="F415" s="171" t="s">
        <v>62</v>
      </c>
      <c r="G415" s="172" t="s">
        <v>62</v>
      </c>
      <c r="H415" s="173" t="s">
        <v>74</v>
      </c>
      <c r="I415" s="173">
        <v>20250000</v>
      </c>
      <c r="J415" s="172">
        <v>0</v>
      </c>
      <c r="K415" s="174">
        <v>0</v>
      </c>
      <c r="L415" s="174">
        <v>0</v>
      </c>
      <c r="M415" s="175">
        <f t="shared" si="3"/>
        <v>20250000</v>
      </c>
      <c r="N415" s="176">
        <v>1082999611</v>
      </c>
      <c r="O415" s="172" t="s">
        <v>2550</v>
      </c>
      <c r="P415" s="172" t="s">
        <v>2551</v>
      </c>
      <c r="Q415" s="177">
        <v>44980</v>
      </c>
      <c r="R415" s="178">
        <v>44980</v>
      </c>
      <c r="S415" s="178">
        <v>45086</v>
      </c>
      <c r="T415" s="177"/>
      <c r="U415" s="179"/>
      <c r="V415" s="173"/>
      <c r="W415" s="175">
        <f t="shared" si="4"/>
        <v>45086</v>
      </c>
      <c r="X415" s="184">
        <v>0</v>
      </c>
      <c r="Y415" s="172">
        <v>85471791</v>
      </c>
      <c r="Z415" s="172" t="s">
        <v>2501</v>
      </c>
      <c r="AC415" s="177"/>
      <c r="AD415" s="172" t="s">
        <v>2552</v>
      </c>
      <c r="AE415" s="172" t="s">
        <v>118</v>
      </c>
      <c r="AF415" s="172" t="s">
        <v>118</v>
      </c>
      <c r="AG415" s="182"/>
      <c r="AH415" s="182"/>
      <c r="AI415" s="182"/>
      <c r="AJ415" s="182"/>
      <c r="AK415" s="182"/>
      <c r="AL415" s="182"/>
      <c r="AM415" s="182"/>
      <c r="AN415" s="182"/>
      <c r="AO415" s="182"/>
      <c r="AP415" s="182"/>
      <c r="AQ415" s="182"/>
      <c r="AR415" s="182"/>
      <c r="AS415" s="182"/>
      <c r="AT415" s="182"/>
      <c r="AU415" s="182"/>
      <c r="AV415" s="182"/>
      <c r="AW415" s="182"/>
      <c r="AX415" s="182"/>
      <c r="AY415" s="182"/>
      <c r="AZ415" s="182"/>
      <c r="BA415" s="182"/>
      <c r="BB415" s="182"/>
      <c r="BC415" s="182"/>
      <c r="BD415" s="182"/>
      <c r="BE415" s="182"/>
      <c r="BF415" s="182"/>
      <c r="BG415" s="182"/>
      <c r="BH415" s="182"/>
      <c r="BI415" s="182"/>
      <c r="BJ415" s="182"/>
      <c r="BK415" s="182"/>
      <c r="BL415" s="182"/>
      <c r="BM415" s="182"/>
      <c r="BN415" s="182"/>
      <c r="BO415" s="182"/>
      <c r="BP415" s="182"/>
      <c r="BQ415" s="182"/>
      <c r="BR415" s="182"/>
      <c r="BS415" s="182"/>
      <c r="BT415" s="182"/>
      <c r="BU415" s="182"/>
      <c r="BV415" s="182"/>
      <c r="BW415" s="182"/>
      <c r="BX415" s="182"/>
      <c r="BY415" s="182"/>
      <c r="BZ415" s="182"/>
      <c r="CA415" s="182"/>
    </row>
    <row r="416" spans="1:79" s="172" customFormat="1">
      <c r="A416" s="242">
        <v>891780111</v>
      </c>
      <c r="B416" s="242" t="s">
        <v>55</v>
      </c>
      <c r="C416" s="172" t="s">
        <v>58</v>
      </c>
      <c r="D416" s="242" t="s">
        <v>61</v>
      </c>
      <c r="E416" s="172" t="s">
        <v>2553</v>
      </c>
      <c r="F416" s="171" t="s">
        <v>62</v>
      </c>
      <c r="G416" s="172" t="s">
        <v>62</v>
      </c>
      <c r="H416" s="173" t="s">
        <v>74</v>
      </c>
      <c r="I416" s="173">
        <v>20250000</v>
      </c>
      <c r="J416" s="172">
        <v>0</v>
      </c>
      <c r="K416" s="174">
        <v>0</v>
      </c>
      <c r="L416" s="174">
        <v>0</v>
      </c>
      <c r="M416" s="175">
        <f t="shared" si="3"/>
        <v>20250000</v>
      </c>
      <c r="N416" s="176">
        <v>1082927824</v>
      </c>
      <c r="O416" s="172" t="s">
        <v>2554</v>
      </c>
      <c r="P416" s="172" t="s">
        <v>2555</v>
      </c>
      <c r="Q416" s="177">
        <v>44980</v>
      </c>
      <c r="R416" s="178">
        <v>44980</v>
      </c>
      <c r="S416" s="178">
        <v>45087</v>
      </c>
      <c r="T416" s="177"/>
      <c r="U416" s="179"/>
      <c r="V416" s="173"/>
      <c r="W416" s="175">
        <f t="shared" si="4"/>
        <v>45087</v>
      </c>
      <c r="X416" s="184">
        <v>0</v>
      </c>
      <c r="Y416" s="172">
        <v>85471791</v>
      </c>
      <c r="Z416" s="172" t="s">
        <v>2501</v>
      </c>
      <c r="AC416" s="177"/>
      <c r="AD416" s="172" t="s">
        <v>2556</v>
      </c>
      <c r="AE416" s="172" t="s">
        <v>118</v>
      </c>
      <c r="AF416" s="172" t="s">
        <v>118</v>
      </c>
      <c r="AG416" s="182"/>
      <c r="AH416" s="182"/>
      <c r="AI416" s="182"/>
      <c r="AJ416" s="182"/>
      <c r="AK416" s="182"/>
      <c r="AL416" s="182"/>
      <c r="AM416" s="182"/>
      <c r="AN416" s="182"/>
      <c r="AO416" s="182"/>
      <c r="AP416" s="182"/>
      <c r="AQ416" s="182"/>
      <c r="AR416" s="182"/>
      <c r="AS416" s="182"/>
      <c r="AT416" s="182"/>
      <c r="AU416" s="182"/>
      <c r="AV416" s="182"/>
      <c r="AW416" s="182"/>
      <c r="AX416" s="182"/>
      <c r="AY416" s="182"/>
      <c r="AZ416" s="182"/>
      <c r="BA416" s="182"/>
      <c r="BB416" s="182"/>
      <c r="BC416" s="182"/>
      <c r="BD416" s="182"/>
      <c r="BE416" s="182"/>
      <c r="BF416" s="182"/>
      <c r="BG416" s="182"/>
      <c r="BH416" s="182"/>
      <c r="BI416" s="182"/>
      <c r="BJ416" s="182"/>
      <c r="BK416" s="182"/>
      <c r="BL416" s="182"/>
      <c r="BM416" s="182"/>
      <c r="BN416" s="182"/>
      <c r="BO416" s="182"/>
      <c r="BP416" s="182"/>
      <c r="BQ416" s="182"/>
      <c r="BR416" s="182"/>
      <c r="BS416" s="182"/>
      <c r="BT416" s="182"/>
      <c r="BU416" s="182"/>
      <c r="BV416" s="182"/>
      <c r="BW416" s="182"/>
      <c r="BX416" s="182"/>
      <c r="BY416" s="182"/>
      <c r="BZ416" s="182"/>
      <c r="CA416" s="182"/>
    </row>
    <row r="417" spans="1:79" s="172" customFormat="1">
      <c r="A417" s="242">
        <v>891780111</v>
      </c>
      <c r="B417" s="242" t="s">
        <v>55</v>
      </c>
      <c r="C417" s="172" t="s">
        <v>58</v>
      </c>
      <c r="D417" s="242" t="s">
        <v>61</v>
      </c>
      <c r="E417" s="172" t="s">
        <v>2557</v>
      </c>
      <c r="F417" s="171" t="s">
        <v>62</v>
      </c>
      <c r="G417" s="172" t="s">
        <v>62</v>
      </c>
      <c r="H417" s="173" t="s">
        <v>74</v>
      </c>
      <c r="I417" s="173">
        <v>20250000</v>
      </c>
      <c r="J417" s="172">
        <v>0</v>
      </c>
      <c r="K417" s="174">
        <v>0</v>
      </c>
      <c r="L417" s="174">
        <v>0</v>
      </c>
      <c r="M417" s="175">
        <f t="shared" si="3"/>
        <v>20250000</v>
      </c>
      <c r="N417" s="176">
        <v>1082948644</v>
      </c>
      <c r="O417" s="172" t="s">
        <v>2558</v>
      </c>
      <c r="P417" s="172" t="s">
        <v>2559</v>
      </c>
      <c r="Q417" s="177">
        <v>44980</v>
      </c>
      <c r="R417" s="178">
        <v>44980</v>
      </c>
      <c r="S417" s="178">
        <v>45088</v>
      </c>
      <c r="T417" s="177"/>
      <c r="U417" s="179"/>
      <c r="V417" s="173"/>
      <c r="W417" s="175">
        <f t="shared" si="4"/>
        <v>45088</v>
      </c>
      <c r="X417" s="184">
        <v>0</v>
      </c>
      <c r="Y417" s="172">
        <v>85471791</v>
      </c>
      <c r="Z417" s="172" t="s">
        <v>2501</v>
      </c>
      <c r="AC417" s="177"/>
      <c r="AD417" s="172" t="s">
        <v>2560</v>
      </c>
      <c r="AE417" s="172" t="s">
        <v>118</v>
      </c>
      <c r="AF417" s="172" t="s">
        <v>118</v>
      </c>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c r="BD417" s="182"/>
      <c r="BE417" s="182"/>
      <c r="BF417" s="182"/>
      <c r="BG417" s="182"/>
      <c r="BH417" s="182"/>
      <c r="BI417" s="182"/>
      <c r="BJ417" s="182"/>
      <c r="BK417" s="182"/>
      <c r="BL417" s="182"/>
      <c r="BM417" s="182"/>
      <c r="BN417" s="182"/>
      <c r="BO417" s="182"/>
      <c r="BP417" s="182"/>
      <c r="BQ417" s="182"/>
      <c r="BR417" s="182"/>
      <c r="BS417" s="182"/>
      <c r="BT417" s="182"/>
      <c r="BU417" s="182"/>
      <c r="BV417" s="182"/>
      <c r="BW417" s="182"/>
      <c r="BX417" s="182"/>
      <c r="BY417" s="182"/>
      <c r="BZ417" s="182"/>
      <c r="CA417" s="182"/>
    </row>
    <row r="418" spans="1:79" s="172" customFormat="1" ht="14.25" customHeight="1">
      <c r="A418" s="242">
        <v>891780111</v>
      </c>
      <c r="B418" s="242" t="s">
        <v>55</v>
      </c>
      <c r="C418" s="172" t="s">
        <v>58</v>
      </c>
      <c r="D418" s="242" t="s">
        <v>61</v>
      </c>
      <c r="E418" s="172" t="s">
        <v>2561</v>
      </c>
      <c r="F418" s="171" t="s">
        <v>62</v>
      </c>
      <c r="G418" s="172" t="s">
        <v>62</v>
      </c>
      <c r="H418" s="173" t="s">
        <v>74</v>
      </c>
      <c r="I418" s="173">
        <v>11250000</v>
      </c>
      <c r="J418" s="172">
        <v>0</v>
      </c>
      <c r="K418" s="174">
        <v>0</v>
      </c>
      <c r="L418" s="174">
        <v>0</v>
      </c>
      <c r="M418" s="175">
        <f t="shared" si="3"/>
        <v>11250000</v>
      </c>
      <c r="N418" s="176">
        <v>1083035488</v>
      </c>
      <c r="O418" s="172" t="s">
        <v>2562</v>
      </c>
      <c r="P418" s="209" t="s">
        <v>2563</v>
      </c>
      <c r="Q418" s="177">
        <v>44980</v>
      </c>
      <c r="R418" s="178">
        <v>44980</v>
      </c>
      <c r="S418" s="178">
        <v>45089</v>
      </c>
      <c r="T418" s="177"/>
      <c r="U418" s="179"/>
      <c r="V418" s="173"/>
      <c r="W418" s="175">
        <f t="shared" si="4"/>
        <v>45089</v>
      </c>
      <c r="X418" s="184">
        <v>0</v>
      </c>
      <c r="Y418" s="172">
        <v>72004252</v>
      </c>
      <c r="Z418" s="172" t="s">
        <v>2564</v>
      </c>
      <c r="AC418" s="177"/>
      <c r="AD418" s="196" t="s">
        <v>2552</v>
      </c>
      <c r="AE418" s="172" t="s">
        <v>118</v>
      </c>
      <c r="AF418" s="172" t="s">
        <v>118</v>
      </c>
      <c r="AG418" s="182"/>
      <c r="AH418" s="182"/>
      <c r="AI418" s="182"/>
      <c r="AJ418" s="182"/>
      <c r="AK418" s="182"/>
      <c r="AL418" s="182"/>
      <c r="AM418" s="182"/>
      <c r="AN418" s="182"/>
      <c r="AO418" s="182"/>
      <c r="AP418" s="182"/>
      <c r="AQ418" s="182"/>
      <c r="AR418" s="182"/>
      <c r="AS418" s="182"/>
      <c r="AT418" s="182"/>
      <c r="AU418" s="182"/>
      <c r="AV418" s="182"/>
      <c r="AW418" s="182"/>
      <c r="AX418" s="182"/>
      <c r="AY418" s="182"/>
      <c r="AZ418" s="182"/>
      <c r="BA418" s="182"/>
      <c r="BB418" s="182"/>
      <c r="BC418" s="182"/>
      <c r="BD418" s="182"/>
      <c r="BE418" s="182"/>
      <c r="BF418" s="182"/>
      <c r="BG418" s="182"/>
      <c r="BH418" s="182"/>
      <c r="BI418" s="182"/>
      <c r="BJ418" s="182"/>
      <c r="BK418" s="182"/>
      <c r="BL418" s="182"/>
      <c r="BM418" s="182"/>
      <c r="BN418" s="182"/>
      <c r="BO418" s="182"/>
      <c r="BP418" s="182"/>
      <c r="BQ418" s="182"/>
      <c r="BR418" s="182"/>
      <c r="BS418" s="182"/>
      <c r="BT418" s="182"/>
      <c r="BU418" s="182"/>
      <c r="BV418" s="182"/>
      <c r="BW418" s="182"/>
      <c r="BX418" s="182"/>
      <c r="BY418" s="182"/>
      <c r="BZ418" s="182"/>
      <c r="CA418" s="182"/>
    </row>
    <row r="419" spans="1:79" s="172" customFormat="1">
      <c r="A419" s="242">
        <v>891780111</v>
      </c>
      <c r="B419" s="242" t="s">
        <v>55</v>
      </c>
      <c r="C419" s="172" t="s">
        <v>58</v>
      </c>
      <c r="D419" s="242" t="s">
        <v>61</v>
      </c>
      <c r="E419" s="172" t="s">
        <v>2565</v>
      </c>
      <c r="F419" s="171" t="s">
        <v>62</v>
      </c>
      <c r="G419" s="172" t="s">
        <v>62</v>
      </c>
      <c r="H419" s="173" t="s">
        <v>74</v>
      </c>
      <c r="I419" s="173">
        <v>7130000</v>
      </c>
      <c r="J419" s="172">
        <v>0</v>
      </c>
      <c r="K419" s="174">
        <v>0</v>
      </c>
      <c r="L419" s="174">
        <v>0</v>
      </c>
      <c r="M419" s="175">
        <f t="shared" si="3"/>
        <v>7130000</v>
      </c>
      <c r="N419" s="176">
        <v>1082951210</v>
      </c>
      <c r="O419" s="172" t="s">
        <v>2566</v>
      </c>
      <c r="P419" s="172" t="s">
        <v>2567</v>
      </c>
      <c r="Q419" s="177">
        <v>44970</v>
      </c>
      <c r="R419" s="178">
        <v>44970</v>
      </c>
      <c r="S419" s="178">
        <v>45016</v>
      </c>
      <c r="T419" s="177"/>
      <c r="U419" s="179"/>
      <c r="V419" s="173"/>
      <c r="W419" s="175">
        <f t="shared" si="4"/>
        <v>45016</v>
      </c>
      <c r="X419" s="184">
        <v>0</v>
      </c>
      <c r="Y419" s="193">
        <v>12564670</v>
      </c>
      <c r="Z419" s="210" t="s">
        <v>2568</v>
      </c>
      <c r="AC419" s="177"/>
      <c r="AD419" s="185" t="s">
        <v>2569</v>
      </c>
      <c r="AE419" s="172" t="s">
        <v>118</v>
      </c>
      <c r="AF419" s="172" t="s">
        <v>118</v>
      </c>
      <c r="AG419" s="182"/>
      <c r="AH419" s="182"/>
      <c r="AI419" s="182"/>
      <c r="AJ419" s="182"/>
      <c r="AK419" s="182"/>
      <c r="AL419" s="182"/>
      <c r="AM419" s="182"/>
      <c r="AN419" s="182"/>
      <c r="AO419" s="182"/>
      <c r="AP419" s="182"/>
      <c r="AQ419" s="182"/>
      <c r="AR419" s="182"/>
      <c r="AS419" s="182"/>
      <c r="AT419" s="182"/>
      <c r="AU419" s="182"/>
      <c r="AV419" s="182"/>
      <c r="AW419" s="182"/>
      <c r="AX419" s="182"/>
      <c r="AY419" s="182"/>
      <c r="AZ419" s="182"/>
      <c r="BA419" s="182"/>
      <c r="BB419" s="182"/>
      <c r="BC419" s="182"/>
      <c r="BD419" s="182"/>
      <c r="BE419" s="182"/>
      <c r="BF419" s="182"/>
      <c r="BG419" s="182"/>
      <c r="BH419" s="182"/>
      <c r="BI419" s="182"/>
      <c r="BJ419" s="182"/>
      <c r="BK419" s="182"/>
      <c r="BL419" s="182"/>
      <c r="BM419" s="182"/>
      <c r="BN419" s="182"/>
      <c r="BO419" s="182"/>
      <c r="BP419" s="182"/>
      <c r="BQ419" s="182"/>
      <c r="BR419" s="182"/>
      <c r="BS419" s="182"/>
      <c r="BT419" s="182"/>
      <c r="BU419" s="182"/>
      <c r="BV419" s="182"/>
      <c r="BW419" s="182"/>
      <c r="BX419" s="182"/>
      <c r="BY419" s="182"/>
      <c r="BZ419" s="182"/>
      <c r="CA419" s="182"/>
    </row>
    <row r="420" spans="1:79" s="172" customFormat="1">
      <c r="A420" s="242">
        <v>891780111</v>
      </c>
      <c r="B420" s="242" t="s">
        <v>55</v>
      </c>
      <c r="C420" s="172" t="s">
        <v>58</v>
      </c>
      <c r="D420" s="242" t="s">
        <v>61</v>
      </c>
      <c r="E420" s="172" t="s">
        <v>2570</v>
      </c>
      <c r="F420" s="171" t="s">
        <v>62</v>
      </c>
      <c r="G420" s="172" t="s">
        <v>62</v>
      </c>
      <c r="H420" s="173" t="s">
        <v>74</v>
      </c>
      <c r="I420" s="173">
        <v>6800000</v>
      </c>
      <c r="J420" s="172">
        <v>0</v>
      </c>
      <c r="K420" s="174">
        <v>0</v>
      </c>
      <c r="L420" s="174">
        <v>0</v>
      </c>
      <c r="M420" s="175">
        <f t="shared" si="3"/>
        <v>6800000</v>
      </c>
      <c r="N420" s="176">
        <v>85470058</v>
      </c>
      <c r="O420" s="172" t="s">
        <v>2571</v>
      </c>
      <c r="P420" s="185" t="s">
        <v>2572</v>
      </c>
      <c r="Q420" s="177">
        <v>44970</v>
      </c>
      <c r="R420" s="178">
        <v>44970</v>
      </c>
      <c r="S420" s="178">
        <v>45016</v>
      </c>
      <c r="T420" s="177"/>
      <c r="U420" s="179"/>
      <c r="V420" s="173"/>
      <c r="W420" s="175">
        <f t="shared" si="4"/>
        <v>45016</v>
      </c>
      <c r="X420" s="184">
        <v>0</v>
      </c>
      <c r="Y420" s="193">
        <v>12564670</v>
      </c>
      <c r="Z420" s="210" t="s">
        <v>2568</v>
      </c>
      <c r="AC420" s="177"/>
      <c r="AD420" s="196" t="s">
        <v>2573</v>
      </c>
      <c r="AE420" s="172" t="s">
        <v>118</v>
      </c>
      <c r="AF420" s="172" t="s">
        <v>118</v>
      </c>
      <c r="AG420" s="182"/>
      <c r="AH420" s="182"/>
      <c r="AI420" s="182"/>
      <c r="AJ420" s="182"/>
      <c r="AK420" s="182"/>
      <c r="AL420" s="182"/>
      <c r="AM420" s="182"/>
      <c r="AN420" s="182"/>
      <c r="AO420" s="182"/>
      <c r="AP420" s="182"/>
      <c r="AQ420" s="182"/>
      <c r="AR420" s="182"/>
      <c r="AS420" s="182"/>
      <c r="AT420" s="182"/>
      <c r="AU420" s="182"/>
      <c r="AV420" s="182"/>
      <c r="AW420" s="182"/>
      <c r="AX420" s="182"/>
      <c r="AY420" s="182"/>
      <c r="AZ420" s="182"/>
      <c r="BA420" s="182"/>
      <c r="BB420" s="182"/>
      <c r="BC420" s="182"/>
      <c r="BD420" s="182"/>
      <c r="BE420" s="182"/>
      <c r="BF420" s="182"/>
      <c r="BG420" s="182"/>
      <c r="BH420" s="182"/>
      <c r="BI420" s="182"/>
      <c r="BJ420" s="182"/>
      <c r="BK420" s="182"/>
      <c r="BL420" s="182"/>
      <c r="BM420" s="182"/>
      <c r="BN420" s="182"/>
      <c r="BO420" s="182"/>
      <c r="BP420" s="182"/>
      <c r="BQ420" s="182"/>
      <c r="BR420" s="182"/>
      <c r="BS420" s="182"/>
      <c r="BT420" s="182"/>
      <c r="BU420" s="182"/>
      <c r="BV420" s="182"/>
      <c r="BW420" s="182"/>
      <c r="BX420" s="182"/>
      <c r="BY420" s="182"/>
      <c r="BZ420" s="182"/>
      <c r="CA420" s="182"/>
    </row>
    <row r="421" spans="1:79" s="172" customFormat="1">
      <c r="A421" s="242">
        <v>891780111</v>
      </c>
      <c r="B421" s="242" t="s">
        <v>55</v>
      </c>
      <c r="C421" s="172" t="s">
        <v>58</v>
      </c>
      <c r="D421" s="242" t="s">
        <v>61</v>
      </c>
      <c r="E421" s="172" t="s">
        <v>2574</v>
      </c>
      <c r="F421" s="171" t="s">
        <v>62</v>
      </c>
      <c r="G421" s="172" t="s">
        <v>62</v>
      </c>
      <c r="H421" s="173" t="s">
        <v>74</v>
      </c>
      <c r="I421" s="173">
        <v>15000000</v>
      </c>
      <c r="J421" s="172">
        <v>0</v>
      </c>
      <c r="K421" s="174">
        <v>0</v>
      </c>
      <c r="L421" s="174">
        <v>0</v>
      </c>
      <c r="M421" s="175">
        <f t="shared" si="3"/>
        <v>15000000</v>
      </c>
      <c r="N421" s="176">
        <v>1082902907</v>
      </c>
      <c r="O421" s="172" t="s">
        <v>2575</v>
      </c>
      <c r="P421" s="172" t="s">
        <v>2576</v>
      </c>
      <c r="Q421" s="177">
        <v>44974</v>
      </c>
      <c r="R421" s="178">
        <v>44974</v>
      </c>
      <c r="S421" s="178">
        <v>45016</v>
      </c>
      <c r="T421" s="177"/>
      <c r="U421" s="179"/>
      <c r="V421" s="173"/>
      <c r="W421" s="175">
        <f t="shared" si="4"/>
        <v>45016</v>
      </c>
      <c r="X421" s="184">
        <v>0</v>
      </c>
      <c r="Y421" s="193">
        <v>12564670</v>
      </c>
      <c r="Z421" s="210" t="s">
        <v>2568</v>
      </c>
      <c r="AC421" s="177"/>
      <c r="AD421" s="185" t="s">
        <v>2577</v>
      </c>
      <c r="AE421" s="172" t="s">
        <v>118</v>
      </c>
      <c r="AF421" s="172" t="s">
        <v>118</v>
      </c>
      <c r="AG421" s="182"/>
      <c r="AH421" s="182"/>
      <c r="AI421" s="182"/>
      <c r="AJ421" s="182"/>
      <c r="AK421" s="182"/>
      <c r="AL421" s="182"/>
      <c r="AM421" s="182"/>
      <c r="AN421" s="182"/>
      <c r="AO421" s="182"/>
      <c r="AP421" s="182"/>
      <c r="AQ421" s="182"/>
      <c r="AR421" s="182"/>
      <c r="AS421" s="182"/>
      <c r="AT421" s="182"/>
      <c r="AU421" s="182"/>
      <c r="AV421" s="182"/>
      <c r="AW421" s="182"/>
      <c r="AX421" s="182"/>
      <c r="AY421" s="182"/>
      <c r="AZ421" s="182"/>
      <c r="BA421" s="182"/>
      <c r="BB421" s="182"/>
      <c r="BC421" s="182"/>
      <c r="BD421" s="182"/>
      <c r="BE421" s="182"/>
      <c r="BF421" s="182"/>
      <c r="BG421" s="182"/>
      <c r="BH421" s="182"/>
      <c r="BI421" s="182"/>
      <c r="BJ421" s="182"/>
      <c r="BK421" s="182"/>
      <c r="BL421" s="182"/>
      <c r="BM421" s="182"/>
      <c r="BN421" s="182"/>
      <c r="BO421" s="182"/>
      <c r="BP421" s="182"/>
      <c r="BQ421" s="182"/>
      <c r="BR421" s="182"/>
      <c r="BS421" s="182"/>
      <c r="BT421" s="182"/>
      <c r="BU421" s="182"/>
      <c r="BV421" s="182"/>
      <c r="BW421" s="182"/>
      <c r="BX421" s="182"/>
      <c r="BY421" s="182"/>
      <c r="BZ421" s="182"/>
      <c r="CA421" s="182"/>
    </row>
    <row r="422" spans="1:79" s="172" customFormat="1" ht="15.75" customHeight="1">
      <c r="A422" s="242">
        <v>891780111</v>
      </c>
      <c r="B422" s="242" t="s">
        <v>55</v>
      </c>
      <c r="C422" s="201" t="s">
        <v>57</v>
      </c>
      <c r="D422" s="242" t="s">
        <v>61</v>
      </c>
      <c r="E422" s="201" t="s">
        <v>2578</v>
      </c>
      <c r="F422" s="171" t="s">
        <v>62</v>
      </c>
      <c r="G422" s="201" t="s">
        <v>64</v>
      </c>
      <c r="H422" s="201" t="s">
        <v>74</v>
      </c>
      <c r="I422" s="211">
        <v>11200000</v>
      </c>
      <c r="J422" s="172">
        <v>0</v>
      </c>
      <c r="K422" s="174">
        <v>0</v>
      </c>
      <c r="L422" s="174">
        <v>0</v>
      </c>
      <c r="M422" s="175">
        <f t="shared" si="3"/>
        <v>11200000</v>
      </c>
      <c r="N422" s="212">
        <v>1062402254</v>
      </c>
      <c r="O422" s="201" t="s">
        <v>2579</v>
      </c>
      <c r="P422" s="201" t="s">
        <v>2580</v>
      </c>
      <c r="Q422" s="213">
        <v>44980</v>
      </c>
      <c r="R422" s="214">
        <v>44980</v>
      </c>
      <c r="S422" s="214">
        <v>45077</v>
      </c>
      <c r="T422" s="177"/>
      <c r="U422" s="179"/>
      <c r="V422" s="173"/>
      <c r="W422" s="175">
        <f t="shared" si="4"/>
        <v>45077</v>
      </c>
      <c r="X422" s="184">
        <v>0</v>
      </c>
      <c r="Y422" s="201">
        <v>57294316</v>
      </c>
      <c r="Z422" s="201" t="s">
        <v>1255</v>
      </c>
      <c r="AC422" s="215"/>
      <c r="AD422" s="216" t="s">
        <v>2581</v>
      </c>
      <c r="AF422" s="172" t="s">
        <v>118</v>
      </c>
      <c r="AG422" s="182"/>
      <c r="AH422" s="182"/>
      <c r="AI422" s="182"/>
      <c r="AJ422" s="182"/>
      <c r="AK422" s="182"/>
      <c r="AL422" s="182"/>
      <c r="AM422" s="182"/>
      <c r="AN422" s="182"/>
      <c r="AO422" s="182"/>
      <c r="AP422" s="182"/>
      <c r="AQ422" s="182"/>
      <c r="AR422" s="182"/>
      <c r="AS422" s="182"/>
      <c r="AT422" s="182"/>
      <c r="AU422" s="182"/>
      <c r="AV422" s="182"/>
      <c r="AW422" s="182"/>
      <c r="AX422" s="182"/>
      <c r="AY422" s="182"/>
      <c r="AZ422" s="182"/>
      <c r="BA422" s="182"/>
      <c r="BB422" s="182"/>
      <c r="BC422" s="182"/>
      <c r="BD422" s="182"/>
      <c r="BE422" s="182"/>
      <c r="BF422" s="182"/>
      <c r="BG422" s="182"/>
      <c r="BH422" s="182"/>
      <c r="BI422" s="182"/>
      <c r="BJ422" s="182"/>
      <c r="BK422" s="182"/>
      <c r="BL422" s="182"/>
      <c r="BM422" s="182"/>
      <c r="BN422" s="182"/>
      <c r="BO422" s="182"/>
      <c r="BP422" s="182"/>
      <c r="BQ422" s="182"/>
      <c r="BR422" s="182"/>
      <c r="BS422" s="182"/>
      <c r="BT422" s="182"/>
      <c r="BU422" s="182"/>
      <c r="BV422" s="182"/>
      <c r="BW422" s="182"/>
      <c r="BX422" s="182"/>
      <c r="BY422" s="182"/>
      <c r="BZ422" s="182"/>
      <c r="CA422" s="182"/>
    </row>
    <row r="423" spans="1:79" s="227" customFormat="1" ht="12" customHeight="1">
      <c r="A423" s="242">
        <v>891780111</v>
      </c>
      <c r="B423" s="242" t="s">
        <v>55</v>
      </c>
      <c r="C423" s="172" t="s">
        <v>87</v>
      </c>
      <c r="D423" s="242" t="s">
        <v>61</v>
      </c>
      <c r="E423" s="217" t="s">
        <v>2582</v>
      </c>
      <c r="F423" s="171" t="s">
        <v>62</v>
      </c>
      <c r="G423" s="172" t="s">
        <v>64</v>
      </c>
      <c r="H423" s="172" t="s">
        <v>74</v>
      </c>
      <c r="I423" s="218">
        <v>24700000</v>
      </c>
      <c r="J423" s="172">
        <v>0</v>
      </c>
      <c r="K423" s="174">
        <v>0</v>
      </c>
      <c r="L423" s="174">
        <v>0</v>
      </c>
      <c r="M423" s="175">
        <f t="shared" si="3"/>
        <v>24700000</v>
      </c>
      <c r="N423" s="219">
        <v>1082998041</v>
      </c>
      <c r="O423" s="220" t="s">
        <v>2583</v>
      </c>
      <c r="P423" s="220" t="s">
        <v>2584</v>
      </c>
      <c r="Q423" s="221">
        <v>44979</v>
      </c>
      <c r="R423" s="222">
        <v>44979</v>
      </c>
      <c r="S423" s="223">
        <v>45348</v>
      </c>
      <c r="T423" s="177"/>
      <c r="U423" s="179"/>
      <c r="V423" s="173"/>
      <c r="W423" s="218">
        <v>24700000</v>
      </c>
      <c r="X423" s="184">
        <v>0</v>
      </c>
      <c r="Y423" s="224">
        <v>72220242</v>
      </c>
      <c r="Z423" s="172" t="s">
        <v>2585</v>
      </c>
      <c r="AA423" s="172"/>
      <c r="AB423" s="172"/>
      <c r="AC423" s="225"/>
      <c r="AD423" s="226" t="s">
        <v>2586</v>
      </c>
      <c r="AE423" s="172"/>
      <c r="AF423" s="172" t="s">
        <v>118</v>
      </c>
      <c r="AG423" s="182"/>
      <c r="AH423" s="182"/>
      <c r="AI423" s="182"/>
      <c r="AJ423" s="182"/>
      <c r="AK423" s="182"/>
      <c r="AL423" s="182"/>
      <c r="AM423" s="182"/>
      <c r="AN423" s="182"/>
      <c r="AO423" s="182"/>
      <c r="AP423" s="182"/>
      <c r="AQ423" s="182"/>
      <c r="AR423" s="182"/>
      <c r="AS423" s="182"/>
      <c r="AT423" s="182"/>
      <c r="AU423" s="182"/>
      <c r="AV423" s="182"/>
      <c r="AW423" s="182"/>
      <c r="AX423" s="182"/>
      <c r="AY423" s="182"/>
      <c r="AZ423" s="182"/>
      <c r="BA423" s="182"/>
      <c r="BB423" s="182"/>
      <c r="BC423" s="182"/>
      <c r="BD423" s="182"/>
      <c r="BE423" s="182"/>
      <c r="BF423" s="182"/>
      <c r="BG423" s="182"/>
      <c r="BH423" s="182"/>
      <c r="BI423" s="182"/>
      <c r="BJ423" s="182"/>
      <c r="BK423" s="182"/>
      <c r="BL423" s="182"/>
      <c r="BM423" s="182"/>
      <c r="BN423" s="182"/>
      <c r="BO423" s="182"/>
      <c r="BP423" s="182"/>
      <c r="BQ423" s="182"/>
      <c r="BR423" s="182"/>
      <c r="BS423" s="182"/>
      <c r="BT423" s="182"/>
      <c r="BU423" s="182"/>
      <c r="BV423" s="182"/>
      <c r="BW423" s="182"/>
      <c r="BX423" s="182"/>
      <c r="BY423" s="182"/>
      <c r="BZ423" s="182"/>
      <c r="CA423" s="182"/>
    </row>
    <row r="424" spans="1:79" s="227" customFormat="1" ht="15" customHeight="1">
      <c r="A424" s="242">
        <v>891780111</v>
      </c>
      <c r="B424" s="242" t="s">
        <v>55</v>
      </c>
      <c r="C424" s="172" t="s">
        <v>87</v>
      </c>
      <c r="D424" s="242" t="s">
        <v>61</v>
      </c>
      <c r="E424" s="217" t="s">
        <v>2587</v>
      </c>
      <c r="F424" s="171" t="s">
        <v>62</v>
      </c>
      <c r="G424" s="172" t="s">
        <v>64</v>
      </c>
      <c r="H424" s="172" t="s">
        <v>74</v>
      </c>
      <c r="I424" s="218">
        <v>24700000</v>
      </c>
      <c r="J424" s="172">
        <v>0</v>
      </c>
      <c r="K424" s="174">
        <v>0</v>
      </c>
      <c r="L424" s="174">
        <v>0</v>
      </c>
      <c r="M424" s="175">
        <f t="shared" si="3"/>
        <v>24700000</v>
      </c>
      <c r="N424" s="219">
        <v>1004369361</v>
      </c>
      <c r="O424" s="220" t="s">
        <v>2588</v>
      </c>
      <c r="P424" s="220" t="s">
        <v>2589</v>
      </c>
      <c r="Q424" s="221">
        <v>44979</v>
      </c>
      <c r="R424" s="222">
        <v>44979</v>
      </c>
      <c r="S424" s="223">
        <v>45348</v>
      </c>
      <c r="T424" s="177"/>
      <c r="U424" s="179"/>
      <c r="V424" s="173"/>
      <c r="W424" s="218">
        <v>24700000</v>
      </c>
      <c r="X424" s="184">
        <v>0</v>
      </c>
      <c r="Y424" s="224">
        <v>72220242</v>
      </c>
      <c r="Z424" s="172" t="s">
        <v>2585</v>
      </c>
      <c r="AA424" s="172"/>
      <c r="AB424" s="172"/>
      <c r="AC424" s="215"/>
      <c r="AD424" s="228" t="s">
        <v>2590</v>
      </c>
      <c r="AE424" s="172"/>
      <c r="AF424" s="172" t="s">
        <v>118</v>
      </c>
      <c r="AG424" s="182"/>
      <c r="AH424" s="182"/>
      <c r="AI424" s="182"/>
      <c r="AJ424" s="182"/>
      <c r="AK424" s="182"/>
      <c r="AL424" s="182"/>
      <c r="AM424" s="182"/>
      <c r="AN424" s="182"/>
      <c r="AO424" s="182"/>
      <c r="AP424" s="182"/>
      <c r="AQ424" s="182"/>
      <c r="AR424" s="182"/>
      <c r="AS424" s="182"/>
      <c r="AT424" s="182"/>
      <c r="AU424" s="182"/>
      <c r="AV424" s="182"/>
      <c r="AW424" s="182"/>
      <c r="AX424" s="182"/>
      <c r="AY424" s="182"/>
      <c r="AZ424" s="182"/>
      <c r="BA424" s="182"/>
      <c r="BB424" s="182"/>
      <c r="BC424" s="182"/>
      <c r="BD424" s="182"/>
      <c r="BE424" s="182"/>
      <c r="BF424" s="182"/>
      <c r="BG424" s="182"/>
      <c r="BH424" s="182"/>
      <c r="BI424" s="182"/>
      <c r="BJ424" s="182"/>
      <c r="BK424" s="182"/>
      <c r="BL424" s="182"/>
      <c r="BM424" s="182"/>
      <c r="BN424" s="182"/>
      <c r="BO424" s="182"/>
      <c r="BP424" s="182"/>
      <c r="BQ424" s="182"/>
      <c r="BR424" s="182"/>
      <c r="BS424" s="182"/>
      <c r="BT424" s="182"/>
      <c r="BU424" s="182"/>
      <c r="BV424" s="182"/>
      <c r="BW424" s="182"/>
      <c r="BX424" s="182"/>
      <c r="BY424" s="182"/>
      <c r="BZ424" s="182"/>
      <c r="CA424" s="182"/>
    </row>
    <row r="425" spans="1:79" s="227" customFormat="1" ht="14.25" customHeight="1">
      <c r="A425" s="242">
        <v>891780111</v>
      </c>
      <c r="B425" s="242" t="s">
        <v>55</v>
      </c>
      <c r="C425" s="172" t="s">
        <v>87</v>
      </c>
      <c r="D425" s="242" t="s">
        <v>61</v>
      </c>
      <c r="E425" s="217" t="s">
        <v>2591</v>
      </c>
      <c r="F425" s="171" t="s">
        <v>62</v>
      </c>
      <c r="G425" s="172" t="s">
        <v>64</v>
      </c>
      <c r="H425" s="172" t="s">
        <v>74</v>
      </c>
      <c r="I425" s="218">
        <v>2880000</v>
      </c>
      <c r="J425" s="172">
        <v>0</v>
      </c>
      <c r="K425" s="174">
        <v>0</v>
      </c>
      <c r="L425" s="174">
        <v>0</v>
      </c>
      <c r="M425" s="175">
        <f t="shared" si="3"/>
        <v>2880000</v>
      </c>
      <c r="N425" s="219">
        <v>84450420</v>
      </c>
      <c r="O425" s="220" t="s">
        <v>2592</v>
      </c>
      <c r="P425" s="220" t="s">
        <v>2593</v>
      </c>
      <c r="Q425" s="221">
        <v>44979</v>
      </c>
      <c r="R425" s="222">
        <v>44979</v>
      </c>
      <c r="S425" s="223">
        <v>45016</v>
      </c>
      <c r="T425" s="177"/>
      <c r="U425" s="179"/>
      <c r="V425" s="173"/>
      <c r="W425" s="218">
        <v>2880000</v>
      </c>
      <c r="X425" s="184">
        <v>0</v>
      </c>
      <c r="Y425" s="224">
        <v>72220242</v>
      </c>
      <c r="Z425" s="172" t="s">
        <v>2585</v>
      </c>
      <c r="AA425" s="172"/>
      <c r="AB425" s="172"/>
      <c r="AC425" s="215"/>
      <c r="AD425" s="226" t="s">
        <v>2594</v>
      </c>
      <c r="AE425" s="172"/>
      <c r="AF425" s="172" t="s">
        <v>118</v>
      </c>
      <c r="AG425" s="182"/>
      <c r="AH425" s="182"/>
      <c r="AI425" s="182"/>
      <c r="AJ425" s="182"/>
      <c r="AK425" s="182"/>
      <c r="AL425" s="182"/>
      <c r="AM425" s="182"/>
      <c r="AN425" s="182"/>
      <c r="AO425" s="182"/>
      <c r="AP425" s="182"/>
      <c r="AQ425" s="182"/>
      <c r="AR425" s="182"/>
      <c r="AS425" s="182"/>
      <c r="AT425" s="182"/>
      <c r="AU425" s="182"/>
      <c r="AV425" s="182"/>
      <c r="AW425" s="182"/>
      <c r="AX425" s="182"/>
      <c r="AY425" s="182"/>
      <c r="AZ425" s="182"/>
      <c r="BA425" s="182"/>
      <c r="BB425" s="182"/>
      <c r="BC425" s="182"/>
      <c r="BD425" s="182"/>
      <c r="BE425" s="182"/>
      <c r="BF425" s="182"/>
      <c r="BG425" s="182"/>
      <c r="BH425" s="182"/>
      <c r="BI425" s="182"/>
      <c r="BJ425" s="182"/>
      <c r="BK425" s="182"/>
      <c r="BL425" s="182"/>
      <c r="BM425" s="182"/>
      <c r="BN425" s="182"/>
      <c r="BO425" s="182"/>
      <c r="BP425" s="182"/>
      <c r="BQ425" s="182"/>
      <c r="BR425" s="182"/>
      <c r="BS425" s="182"/>
      <c r="BT425" s="182"/>
      <c r="BU425" s="182"/>
      <c r="BV425" s="182"/>
      <c r="BW425" s="182"/>
      <c r="BX425" s="182"/>
      <c r="BY425" s="182"/>
      <c r="BZ425" s="182"/>
      <c r="CA425" s="182"/>
    </row>
    <row r="426" spans="1:79" s="227" customFormat="1" ht="14.25" customHeight="1">
      <c r="A426" s="242">
        <v>891780111</v>
      </c>
      <c r="B426" s="242" t="s">
        <v>55</v>
      </c>
      <c r="C426" s="172" t="s">
        <v>87</v>
      </c>
      <c r="D426" s="242" t="s">
        <v>61</v>
      </c>
      <c r="E426" s="217" t="s">
        <v>2595</v>
      </c>
      <c r="F426" s="171" t="s">
        <v>62</v>
      </c>
      <c r="G426" s="172" t="s">
        <v>64</v>
      </c>
      <c r="H426" s="172" t="s">
        <v>74</v>
      </c>
      <c r="I426" s="218">
        <v>49400000</v>
      </c>
      <c r="J426" s="172">
        <v>0</v>
      </c>
      <c r="K426" s="174">
        <v>0</v>
      </c>
      <c r="L426" s="174">
        <v>0</v>
      </c>
      <c r="M426" s="175">
        <f t="shared" si="3"/>
        <v>49400000</v>
      </c>
      <c r="N426" s="219">
        <v>1082941708</v>
      </c>
      <c r="O426" s="220" t="s">
        <v>2596</v>
      </c>
      <c r="P426" s="220" t="s">
        <v>2597</v>
      </c>
      <c r="Q426" s="221">
        <v>44979</v>
      </c>
      <c r="R426" s="222">
        <v>44979</v>
      </c>
      <c r="S426" s="223">
        <v>45348</v>
      </c>
      <c r="T426" s="177"/>
      <c r="U426" s="179"/>
      <c r="V426" s="173"/>
      <c r="W426" s="218">
        <v>49400000</v>
      </c>
      <c r="X426" s="184">
        <v>0</v>
      </c>
      <c r="Y426" s="224">
        <v>72220242</v>
      </c>
      <c r="Z426" s="172" t="s">
        <v>2585</v>
      </c>
      <c r="AA426" s="172"/>
      <c r="AB426" s="172"/>
      <c r="AC426" s="229"/>
      <c r="AD426" s="230" t="s">
        <v>2598</v>
      </c>
      <c r="AE426" s="172"/>
      <c r="AF426" s="172" t="s">
        <v>118</v>
      </c>
      <c r="AG426" s="182"/>
      <c r="AH426" s="182"/>
      <c r="AI426" s="182"/>
      <c r="AJ426" s="182"/>
      <c r="AK426" s="182"/>
      <c r="AL426" s="182"/>
      <c r="AM426" s="182"/>
      <c r="AN426" s="182"/>
      <c r="AO426" s="182"/>
      <c r="AP426" s="182"/>
      <c r="AQ426" s="182"/>
      <c r="AR426" s="182"/>
      <c r="AS426" s="182"/>
      <c r="AT426" s="182"/>
      <c r="AU426" s="182"/>
      <c r="AV426" s="182"/>
      <c r="AW426" s="182"/>
      <c r="AX426" s="182"/>
      <c r="AY426" s="182"/>
      <c r="AZ426" s="182"/>
      <c r="BA426" s="182"/>
      <c r="BB426" s="182"/>
      <c r="BC426" s="182"/>
      <c r="BD426" s="182"/>
      <c r="BE426" s="182"/>
      <c r="BF426" s="182"/>
      <c r="BG426" s="182"/>
      <c r="BH426" s="182"/>
      <c r="BI426" s="182"/>
      <c r="BJ426" s="182"/>
      <c r="BK426" s="182"/>
      <c r="BL426" s="182"/>
      <c r="BM426" s="182"/>
      <c r="BN426" s="182"/>
      <c r="BO426" s="182"/>
      <c r="BP426" s="182"/>
      <c r="BQ426" s="182"/>
      <c r="BR426" s="182"/>
      <c r="BS426" s="182"/>
      <c r="BT426" s="182"/>
      <c r="BU426" s="182"/>
      <c r="BV426" s="182"/>
      <c r="BW426" s="182"/>
      <c r="BX426" s="182"/>
      <c r="BY426" s="182"/>
      <c r="BZ426" s="182"/>
      <c r="CA426" s="182"/>
    </row>
    <row r="427" spans="1:79" s="227" customFormat="1" ht="15" customHeight="1">
      <c r="A427" s="242">
        <v>891780111</v>
      </c>
      <c r="B427" s="242" t="s">
        <v>55</v>
      </c>
      <c r="C427" s="172" t="s">
        <v>87</v>
      </c>
      <c r="D427" s="242" t="s">
        <v>61</v>
      </c>
      <c r="E427" s="217" t="s">
        <v>2599</v>
      </c>
      <c r="F427" s="171" t="s">
        <v>62</v>
      </c>
      <c r="G427" s="172" t="s">
        <v>64</v>
      </c>
      <c r="H427" s="172" t="s">
        <v>74</v>
      </c>
      <c r="I427" s="218">
        <v>49400000</v>
      </c>
      <c r="J427" s="172">
        <v>0</v>
      </c>
      <c r="K427" s="174">
        <v>0</v>
      </c>
      <c r="L427" s="174">
        <v>0</v>
      </c>
      <c r="M427" s="175">
        <f t="shared" si="3"/>
        <v>49400000</v>
      </c>
      <c r="N427" s="219">
        <v>84455378</v>
      </c>
      <c r="O427" s="220" t="s">
        <v>2600</v>
      </c>
      <c r="P427" s="231" t="s">
        <v>2601</v>
      </c>
      <c r="Q427" s="221">
        <v>44979</v>
      </c>
      <c r="R427" s="222">
        <v>44979</v>
      </c>
      <c r="S427" s="223">
        <v>45348</v>
      </c>
      <c r="T427" s="177"/>
      <c r="U427" s="179"/>
      <c r="V427" s="173"/>
      <c r="W427" s="218">
        <v>49400000</v>
      </c>
      <c r="X427" s="184">
        <v>0</v>
      </c>
      <c r="Y427" s="224">
        <v>72220242</v>
      </c>
      <c r="Z427" s="172" t="s">
        <v>2585</v>
      </c>
      <c r="AA427" s="172"/>
      <c r="AB427" s="232"/>
      <c r="AC427" s="233"/>
      <c r="AD427" s="226" t="s">
        <v>2602</v>
      </c>
      <c r="AE427" s="172"/>
      <c r="AF427" s="172" t="s">
        <v>118</v>
      </c>
      <c r="AG427" s="182"/>
      <c r="AH427" s="182"/>
      <c r="AI427" s="182"/>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c r="BD427" s="182"/>
      <c r="BE427" s="182"/>
      <c r="BF427" s="182"/>
      <c r="BG427" s="182"/>
      <c r="BH427" s="182"/>
      <c r="BI427" s="182"/>
      <c r="BJ427" s="182"/>
      <c r="BK427" s="182"/>
      <c r="BL427" s="182"/>
      <c r="BM427" s="182"/>
      <c r="BN427" s="182"/>
      <c r="BO427" s="182"/>
      <c r="BP427" s="182"/>
      <c r="BQ427" s="182"/>
      <c r="BR427" s="182"/>
      <c r="BS427" s="182"/>
      <c r="BT427" s="182"/>
      <c r="BU427" s="182"/>
      <c r="BV427" s="182"/>
      <c r="BW427" s="182"/>
      <c r="BX427" s="182"/>
      <c r="BY427" s="182"/>
      <c r="BZ427" s="182"/>
      <c r="CA427" s="182"/>
    </row>
    <row r="428" spans="1:79" s="227" customFormat="1" ht="14.25" customHeight="1">
      <c r="A428" s="242">
        <v>891780111</v>
      </c>
      <c r="B428" s="242" t="s">
        <v>55</v>
      </c>
      <c r="C428" s="172" t="s">
        <v>87</v>
      </c>
      <c r="D428" s="242" t="s">
        <v>61</v>
      </c>
      <c r="E428" s="217" t="s">
        <v>2603</v>
      </c>
      <c r="F428" s="171" t="s">
        <v>62</v>
      </c>
      <c r="G428" s="172" t="s">
        <v>64</v>
      </c>
      <c r="H428" s="172" t="s">
        <v>74</v>
      </c>
      <c r="I428" s="173">
        <v>44200000</v>
      </c>
      <c r="J428" s="172">
        <v>0</v>
      </c>
      <c r="K428" s="174">
        <v>0</v>
      </c>
      <c r="L428" s="174">
        <v>0</v>
      </c>
      <c r="M428" s="175">
        <f t="shared" si="3"/>
        <v>44200000</v>
      </c>
      <c r="N428" s="234">
        <v>1082872242</v>
      </c>
      <c r="O428" s="235" t="s">
        <v>2604</v>
      </c>
      <c r="P428" s="220" t="s">
        <v>2605</v>
      </c>
      <c r="Q428" s="221">
        <v>44979</v>
      </c>
      <c r="R428" s="222">
        <v>44979</v>
      </c>
      <c r="S428" s="223">
        <v>45348</v>
      </c>
      <c r="T428" s="177"/>
      <c r="U428" s="179"/>
      <c r="V428" s="173"/>
      <c r="W428" s="173">
        <v>44200000</v>
      </c>
      <c r="X428" s="184">
        <v>0</v>
      </c>
      <c r="Y428" s="224">
        <v>72220242</v>
      </c>
      <c r="Z428" s="172" t="s">
        <v>2585</v>
      </c>
      <c r="AA428" s="172"/>
      <c r="AB428" s="232"/>
      <c r="AC428" s="233"/>
      <c r="AD428" s="226" t="s">
        <v>2606</v>
      </c>
      <c r="AE428" s="172"/>
      <c r="AF428" s="172" t="s">
        <v>118</v>
      </c>
      <c r="AG428" s="182"/>
      <c r="AH428" s="182"/>
      <c r="AI428" s="182"/>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c r="BD428" s="182"/>
      <c r="BE428" s="182"/>
      <c r="BF428" s="182"/>
      <c r="BG428" s="182"/>
      <c r="BH428" s="182"/>
      <c r="BI428" s="182"/>
      <c r="BJ428" s="182"/>
      <c r="BK428" s="182"/>
      <c r="BL428" s="182"/>
      <c r="BM428" s="182"/>
      <c r="BN428" s="182"/>
      <c r="BO428" s="182"/>
      <c r="BP428" s="182"/>
      <c r="BQ428" s="182"/>
      <c r="BR428" s="182"/>
      <c r="BS428" s="182"/>
      <c r="BT428" s="182"/>
      <c r="BU428" s="182"/>
      <c r="BV428" s="182"/>
      <c r="BW428" s="182"/>
      <c r="BX428" s="182"/>
      <c r="BY428" s="182"/>
      <c r="BZ428" s="182"/>
      <c r="CA428" s="182"/>
    </row>
    <row r="429" spans="1:79" s="227" customFormat="1" ht="12" customHeight="1">
      <c r="A429" s="242">
        <v>891780111</v>
      </c>
      <c r="B429" s="242" t="s">
        <v>55</v>
      </c>
      <c r="C429" s="172" t="s">
        <v>87</v>
      </c>
      <c r="D429" s="242" t="s">
        <v>61</v>
      </c>
      <c r="E429" s="172" t="s">
        <v>2607</v>
      </c>
      <c r="F429" s="171" t="s">
        <v>62</v>
      </c>
      <c r="G429" s="172" t="s">
        <v>64</v>
      </c>
      <c r="H429" s="172" t="s">
        <v>74</v>
      </c>
      <c r="I429" s="173">
        <v>44200000</v>
      </c>
      <c r="J429" s="172">
        <v>0</v>
      </c>
      <c r="K429" s="174">
        <v>0</v>
      </c>
      <c r="L429" s="174">
        <v>0</v>
      </c>
      <c r="M429" s="175">
        <f t="shared" si="3"/>
        <v>44200000</v>
      </c>
      <c r="N429" s="219">
        <v>57460690</v>
      </c>
      <c r="O429" s="236" t="s">
        <v>2608</v>
      </c>
      <c r="P429" s="237" t="s">
        <v>2609</v>
      </c>
      <c r="Q429" s="238">
        <v>44979</v>
      </c>
      <c r="R429" s="239">
        <v>44979</v>
      </c>
      <c r="S429" s="240">
        <v>45348</v>
      </c>
      <c r="T429" s="177"/>
      <c r="U429" s="179"/>
      <c r="V429" s="173"/>
      <c r="W429" s="173">
        <v>44200000</v>
      </c>
      <c r="X429" s="184">
        <v>0</v>
      </c>
      <c r="Y429" s="224">
        <v>72220242</v>
      </c>
      <c r="Z429" s="172" t="s">
        <v>2585</v>
      </c>
      <c r="AA429" s="172"/>
      <c r="AB429" s="232"/>
      <c r="AC429" s="241"/>
      <c r="AD429" s="226" t="s">
        <v>2610</v>
      </c>
      <c r="AE429" s="172"/>
      <c r="AF429" s="172" t="s">
        <v>118</v>
      </c>
      <c r="AG429" s="182"/>
      <c r="AH429" s="182"/>
      <c r="AI429" s="182"/>
      <c r="AJ429" s="182"/>
      <c r="AK429" s="182"/>
      <c r="AL429" s="182"/>
      <c r="AM429" s="182"/>
      <c r="AN429" s="182"/>
      <c r="AO429" s="182"/>
      <c r="AP429" s="182"/>
      <c r="AQ429" s="182"/>
      <c r="AR429" s="182"/>
      <c r="AS429" s="182"/>
      <c r="AT429" s="182"/>
      <c r="AU429" s="182"/>
      <c r="AV429" s="182"/>
      <c r="AW429" s="182"/>
      <c r="AX429" s="182"/>
      <c r="AY429" s="182"/>
      <c r="AZ429" s="182"/>
      <c r="BA429" s="182"/>
      <c r="BB429" s="182"/>
      <c r="BC429" s="182"/>
      <c r="BD429" s="182"/>
      <c r="BE429" s="182"/>
      <c r="BF429" s="182"/>
      <c r="BG429" s="182"/>
      <c r="BH429" s="182"/>
      <c r="BI429" s="182"/>
      <c r="BJ429" s="182"/>
      <c r="BK429" s="182"/>
      <c r="BL429" s="182"/>
      <c r="BM429" s="182"/>
      <c r="BN429" s="182"/>
      <c r="BO429" s="182"/>
      <c r="BP429" s="182"/>
      <c r="BQ429" s="182"/>
      <c r="BR429" s="182"/>
      <c r="BS429" s="182"/>
      <c r="BT429" s="182"/>
      <c r="BU429" s="182"/>
      <c r="BV429" s="182"/>
      <c r="BW429" s="182"/>
      <c r="BX429" s="182"/>
      <c r="BY429" s="182"/>
      <c r="BZ429" s="182"/>
      <c r="CA429" s="182"/>
    </row>
    <row r="430" spans="1:79" s="227" customFormat="1" ht="12" customHeight="1">
      <c r="A430" s="242">
        <v>891780111</v>
      </c>
      <c r="B430" s="242" t="s">
        <v>55</v>
      </c>
      <c r="C430" s="172" t="s">
        <v>87</v>
      </c>
      <c r="D430" s="242" t="s">
        <v>61</v>
      </c>
      <c r="E430" s="172" t="s">
        <v>2611</v>
      </c>
      <c r="F430" s="171" t="s">
        <v>62</v>
      </c>
      <c r="G430" s="172" t="s">
        <v>64</v>
      </c>
      <c r="H430" s="172" t="s">
        <v>74</v>
      </c>
      <c r="I430" s="173">
        <v>27000000</v>
      </c>
      <c r="J430" s="172">
        <v>0</v>
      </c>
      <c r="K430" s="174">
        <v>0</v>
      </c>
      <c r="L430" s="174">
        <v>0</v>
      </c>
      <c r="M430" s="175">
        <f t="shared" si="3"/>
        <v>27000000</v>
      </c>
      <c r="N430" s="219" t="s">
        <v>2612</v>
      </c>
      <c r="O430" s="236" t="s">
        <v>2613</v>
      </c>
      <c r="P430" s="237" t="s">
        <v>2614</v>
      </c>
      <c r="Q430" s="238">
        <v>44972</v>
      </c>
      <c r="R430" s="239">
        <v>44972</v>
      </c>
      <c r="S430" s="240">
        <v>44973</v>
      </c>
      <c r="T430" s="177"/>
      <c r="U430" s="179"/>
      <c r="V430" s="173"/>
      <c r="W430" s="173">
        <v>27000000</v>
      </c>
      <c r="X430" s="184">
        <v>0</v>
      </c>
      <c r="Y430" s="224">
        <v>72220242</v>
      </c>
      <c r="Z430" s="172" t="s">
        <v>2585</v>
      </c>
      <c r="AA430" s="172"/>
      <c r="AB430" s="232"/>
      <c r="AC430" s="241"/>
      <c r="AD430" s="226" t="s">
        <v>2615</v>
      </c>
      <c r="AE430" s="172"/>
      <c r="AF430" s="172" t="s">
        <v>118</v>
      </c>
      <c r="AG430" s="182"/>
      <c r="AH430" s="182"/>
      <c r="AI430" s="182"/>
      <c r="AJ430" s="182"/>
      <c r="AK430" s="182"/>
      <c r="AL430" s="182"/>
      <c r="AM430" s="182"/>
      <c r="AN430" s="182"/>
      <c r="AO430" s="182"/>
      <c r="AP430" s="182"/>
      <c r="AQ430" s="182"/>
      <c r="AR430" s="182"/>
      <c r="AS430" s="182"/>
      <c r="AT430" s="182"/>
      <c r="AU430" s="182"/>
      <c r="AV430" s="182"/>
      <c r="AW430" s="182"/>
      <c r="AX430" s="182"/>
      <c r="AY430" s="182"/>
      <c r="AZ430" s="182"/>
      <c r="BA430" s="182"/>
      <c r="BB430" s="182"/>
      <c r="BC430" s="182"/>
      <c r="BD430" s="182"/>
      <c r="BE430" s="182"/>
      <c r="BF430" s="182"/>
      <c r="BG430" s="182"/>
      <c r="BH430" s="182"/>
      <c r="BI430" s="182"/>
      <c r="BJ430" s="182"/>
      <c r="BK430" s="182"/>
      <c r="BL430" s="182"/>
      <c r="BM430" s="182"/>
      <c r="BN430" s="182"/>
      <c r="BO430" s="182"/>
      <c r="BP430" s="182"/>
      <c r="BQ430" s="182"/>
      <c r="BR430" s="182"/>
      <c r="BS430" s="182"/>
      <c r="BT430" s="182"/>
      <c r="BU430" s="182"/>
      <c r="BV430" s="182"/>
      <c r="BW430" s="182"/>
      <c r="BX430" s="182"/>
      <c r="BY430" s="182"/>
      <c r="BZ430" s="182"/>
      <c r="CA430" s="182"/>
    </row>
    <row r="431" spans="1:79" s="227" customFormat="1" ht="12" customHeight="1">
      <c r="A431" s="242">
        <v>891780112</v>
      </c>
      <c r="B431" s="242" t="s">
        <v>55</v>
      </c>
      <c r="C431" s="172" t="s">
        <v>58</v>
      </c>
      <c r="D431" s="242" t="s">
        <v>61</v>
      </c>
      <c r="E431" s="172" t="s">
        <v>2616</v>
      </c>
      <c r="F431" s="171" t="s">
        <v>62</v>
      </c>
      <c r="G431" s="172" t="s">
        <v>62</v>
      </c>
      <c r="H431" s="172" t="s">
        <v>74</v>
      </c>
      <c r="I431" s="173">
        <v>12492235</v>
      </c>
      <c r="J431" s="172">
        <v>0</v>
      </c>
      <c r="K431" s="174">
        <v>0</v>
      </c>
      <c r="L431" s="174">
        <v>0</v>
      </c>
      <c r="M431" s="175">
        <f>I431+K431-L431</f>
        <v>12492235</v>
      </c>
      <c r="N431" s="219">
        <v>1082964230</v>
      </c>
      <c r="O431" s="236" t="s">
        <v>2617</v>
      </c>
      <c r="P431" s="237" t="s">
        <v>2618</v>
      </c>
      <c r="Q431" s="238">
        <v>44984</v>
      </c>
      <c r="R431" s="239">
        <v>44985</v>
      </c>
      <c r="S431" s="240">
        <v>45127</v>
      </c>
      <c r="T431" s="177"/>
      <c r="U431" s="179"/>
      <c r="V431" s="173">
        <v>0</v>
      </c>
      <c r="W431" s="173">
        <f>+M431</f>
        <v>12492235</v>
      </c>
      <c r="X431" s="184">
        <v>0</v>
      </c>
      <c r="Y431" s="224">
        <v>57297302</v>
      </c>
      <c r="Z431" s="172" t="s">
        <v>2619</v>
      </c>
      <c r="AA431" s="172"/>
      <c r="AB431" s="232"/>
      <c r="AC431" s="241"/>
      <c r="AD431" s="226" t="s">
        <v>2620</v>
      </c>
      <c r="AE431" s="172"/>
      <c r="AF431" s="172" t="s">
        <v>118</v>
      </c>
      <c r="AG431" s="182"/>
      <c r="AH431" s="182"/>
      <c r="AI431" s="182"/>
      <c r="AJ431" s="182"/>
      <c r="AK431" s="182"/>
      <c r="AL431" s="182"/>
      <c r="AM431" s="182"/>
      <c r="AN431" s="182"/>
      <c r="AO431" s="182"/>
      <c r="AP431" s="182"/>
      <c r="AQ431" s="182"/>
      <c r="AR431" s="182"/>
      <c r="AS431" s="182"/>
      <c r="AT431" s="182"/>
      <c r="AU431" s="182"/>
      <c r="AV431" s="182"/>
      <c r="AW431" s="182"/>
      <c r="AX431" s="182"/>
      <c r="AY431" s="182"/>
      <c r="AZ431" s="182"/>
      <c r="BA431" s="182"/>
      <c r="BB431" s="182"/>
      <c r="BC431" s="182"/>
      <c r="BD431" s="182"/>
      <c r="BE431" s="182"/>
      <c r="BF431" s="182"/>
      <c r="BG431" s="182"/>
      <c r="BH431" s="182"/>
      <c r="BI431" s="182"/>
      <c r="BJ431" s="182"/>
      <c r="BK431" s="182"/>
      <c r="BL431" s="182"/>
      <c r="BM431" s="182"/>
      <c r="BN431" s="182"/>
      <c r="BO431" s="182"/>
      <c r="BP431" s="182"/>
      <c r="BQ431" s="182"/>
      <c r="BR431" s="182"/>
      <c r="BS431" s="182"/>
      <c r="BT431" s="182"/>
      <c r="BU431" s="182"/>
      <c r="BV431" s="182"/>
      <c r="BW431" s="182"/>
      <c r="BX431" s="182"/>
      <c r="BY431" s="182"/>
      <c r="BZ431" s="182"/>
      <c r="CA431" s="182"/>
    </row>
    <row r="432" spans="1:79" s="227" customFormat="1" ht="12" customHeight="1">
      <c r="A432" s="242">
        <v>891780113</v>
      </c>
      <c r="B432" s="242" t="s">
        <v>55</v>
      </c>
      <c r="C432" s="172" t="s">
        <v>58</v>
      </c>
      <c r="D432" s="242" t="s">
        <v>61</v>
      </c>
      <c r="E432" s="172" t="s">
        <v>2621</v>
      </c>
      <c r="F432" s="171" t="s">
        <v>62</v>
      </c>
      <c r="G432" s="172" t="s">
        <v>62</v>
      </c>
      <c r="H432" s="172" t="s">
        <v>74</v>
      </c>
      <c r="I432" s="173">
        <v>34993394</v>
      </c>
      <c r="J432" s="172">
        <v>0</v>
      </c>
      <c r="K432" s="174">
        <v>0</v>
      </c>
      <c r="L432" s="174">
        <v>0</v>
      </c>
      <c r="M432" s="175">
        <f t="shared" ref="M432:M435" si="5">I432+K432-L432</f>
        <v>34993394</v>
      </c>
      <c r="N432" s="219">
        <v>36720072</v>
      </c>
      <c r="O432" s="236" t="s">
        <v>2622</v>
      </c>
      <c r="P432" s="237" t="s">
        <v>2623</v>
      </c>
      <c r="Q432" s="238">
        <v>44984</v>
      </c>
      <c r="R432" s="239">
        <v>44985</v>
      </c>
      <c r="S432" s="240">
        <v>45291</v>
      </c>
      <c r="T432" s="177"/>
      <c r="U432" s="179"/>
      <c r="V432" s="173">
        <v>0</v>
      </c>
      <c r="W432" s="173">
        <f t="shared" ref="W432:W434" si="6">+M432</f>
        <v>34993394</v>
      </c>
      <c r="X432" s="184">
        <v>0</v>
      </c>
      <c r="Y432" s="224">
        <v>7597888</v>
      </c>
      <c r="Z432" s="172" t="s">
        <v>2624</v>
      </c>
      <c r="AA432" s="172"/>
      <c r="AB432" s="232"/>
      <c r="AC432" s="241"/>
      <c r="AD432" s="226" t="s">
        <v>2625</v>
      </c>
      <c r="AE432" s="172"/>
      <c r="AF432" s="172" t="s">
        <v>118</v>
      </c>
      <c r="AG432" s="182"/>
      <c r="AH432" s="182"/>
      <c r="AI432" s="182"/>
      <c r="AJ432" s="182"/>
      <c r="AK432" s="182"/>
      <c r="AL432" s="182"/>
      <c r="AM432" s="182"/>
      <c r="AN432" s="182"/>
      <c r="AO432" s="182"/>
      <c r="AP432" s="182"/>
      <c r="AQ432" s="182"/>
      <c r="AR432" s="182"/>
      <c r="AS432" s="182"/>
      <c r="AT432" s="182"/>
      <c r="AU432" s="182"/>
      <c r="AV432" s="182"/>
      <c r="AW432" s="182"/>
      <c r="AX432" s="182"/>
      <c r="AY432" s="182"/>
      <c r="AZ432" s="182"/>
      <c r="BA432" s="182"/>
      <c r="BB432" s="182"/>
      <c r="BC432" s="182"/>
      <c r="BD432" s="182"/>
      <c r="BE432" s="182"/>
      <c r="BF432" s="182"/>
      <c r="BG432" s="182"/>
      <c r="BH432" s="182"/>
      <c r="BI432" s="182"/>
      <c r="BJ432" s="182"/>
      <c r="BK432" s="182"/>
      <c r="BL432" s="182"/>
      <c r="BM432" s="182"/>
      <c r="BN432" s="182"/>
      <c r="BO432" s="182"/>
      <c r="BP432" s="182"/>
      <c r="BQ432" s="182"/>
      <c r="BR432" s="182"/>
      <c r="BS432" s="182"/>
      <c r="BT432" s="182"/>
      <c r="BU432" s="182"/>
      <c r="BV432" s="182"/>
      <c r="BW432" s="182"/>
      <c r="BX432" s="182"/>
      <c r="BY432" s="182"/>
      <c r="BZ432" s="182"/>
      <c r="CA432" s="182"/>
    </row>
    <row r="433" spans="1:79" s="227" customFormat="1" ht="12" customHeight="1">
      <c r="A433" s="242">
        <v>891780114</v>
      </c>
      <c r="B433" s="242" t="s">
        <v>55</v>
      </c>
      <c r="C433" s="172" t="s">
        <v>58</v>
      </c>
      <c r="D433" s="242" t="s">
        <v>61</v>
      </c>
      <c r="E433" s="172" t="s">
        <v>2626</v>
      </c>
      <c r="F433" s="171" t="s">
        <v>62</v>
      </c>
      <c r="G433" s="172" t="s">
        <v>62</v>
      </c>
      <c r="H433" s="172" t="s">
        <v>74</v>
      </c>
      <c r="I433" s="173">
        <v>19500000</v>
      </c>
      <c r="J433" s="172">
        <v>0</v>
      </c>
      <c r="K433" s="174">
        <v>0</v>
      </c>
      <c r="L433" s="174">
        <v>0</v>
      </c>
      <c r="M433" s="175">
        <f t="shared" si="5"/>
        <v>19500000</v>
      </c>
      <c r="N433" s="219">
        <v>18008594</v>
      </c>
      <c r="O433" s="236" t="s">
        <v>2627</v>
      </c>
      <c r="P433" s="237" t="s">
        <v>2628</v>
      </c>
      <c r="Q433" s="238">
        <v>44984</v>
      </c>
      <c r="R433" s="239">
        <v>44985</v>
      </c>
      <c r="S433" s="240">
        <v>45127</v>
      </c>
      <c r="T433" s="177"/>
      <c r="U433" s="179"/>
      <c r="V433" s="173">
        <v>0</v>
      </c>
      <c r="W433" s="173">
        <f t="shared" si="6"/>
        <v>19500000</v>
      </c>
      <c r="X433" s="184">
        <v>0</v>
      </c>
      <c r="Y433" s="224">
        <v>57297302</v>
      </c>
      <c r="Z433" s="172" t="s">
        <v>2619</v>
      </c>
      <c r="AA433" s="172"/>
      <c r="AB433" s="232"/>
      <c r="AC433" s="241"/>
      <c r="AD433" s="226" t="s">
        <v>2629</v>
      </c>
      <c r="AE433" s="172"/>
      <c r="AF433" s="172" t="s">
        <v>118</v>
      </c>
      <c r="AG433" s="182"/>
      <c r="AH433" s="182"/>
      <c r="AI433" s="182"/>
      <c r="AJ433" s="182"/>
      <c r="AK433" s="182"/>
      <c r="AL433" s="182"/>
      <c r="AM433" s="182"/>
      <c r="AN433" s="182"/>
      <c r="AO433" s="182"/>
      <c r="AP433" s="182"/>
      <c r="AQ433" s="182"/>
      <c r="AR433" s="182"/>
      <c r="AS433" s="182"/>
      <c r="AT433" s="182"/>
      <c r="AU433" s="182"/>
      <c r="AV433" s="182"/>
      <c r="AW433" s="182"/>
      <c r="AX433" s="182"/>
      <c r="AY433" s="182"/>
      <c r="AZ433" s="182"/>
      <c r="BA433" s="182"/>
      <c r="BB433" s="182"/>
      <c r="BC433" s="182"/>
      <c r="BD433" s="182"/>
      <c r="BE433" s="182"/>
      <c r="BF433" s="182"/>
      <c r="BG433" s="182"/>
      <c r="BH433" s="182"/>
      <c r="BI433" s="182"/>
      <c r="BJ433" s="182"/>
      <c r="BK433" s="182"/>
      <c r="BL433" s="182"/>
      <c r="BM433" s="182"/>
      <c r="BN433" s="182"/>
      <c r="BO433" s="182"/>
      <c r="BP433" s="182"/>
      <c r="BQ433" s="182"/>
      <c r="BR433" s="182"/>
      <c r="BS433" s="182"/>
      <c r="BT433" s="182"/>
      <c r="BU433" s="182"/>
      <c r="BV433" s="182"/>
      <c r="BW433" s="182"/>
      <c r="BX433" s="182"/>
      <c r="BY433" s="182"/>
      <c r="BZ433" s="182"/>
      <c r="CA433" s="182"/>
    </row>
    <row r="434" spans="1:79" s="227" customFormat="1" ht="12" customHeight="1">
      <c r="A434" s="242">
        <v>891780115</v>
      </c>
      <c r="B434" s="242" t="s">
        <v>55</v>
      </c>
      <c r="C434" s="172" t="s">
        <v>58</v>
      </c>
      <c r="D434" s="242" t="s">
        <v>61</v>
      </c>
      <c r="E434" s="172" t="s">
        <v>2630</v>
      </c>
      <c r="F434" s="171" t="s">
        <v>62</v>
      </c>
      <c r="G434" s="172" t="s">
        <v>62</v>
      </c>
      <c r="H434" s="172" t="s">
        <v>74</v>
      </c>
      <c r="I434" s="173">
        <v>2891649.03</v>
      </c>
      <c r="J434" s="172">
        <v>0</v>
      </c>
      <c r="K434" s="174">
        <v>0</v>
      </c>
      <c r="L434" s="174">
        <v>0</v>
      </c>
      <c r="M434" s="175">
        <f t="shared" si="5"/>
        <v>2891649.03</v>
      </c>
      <c r="N434" s="219">
        <v>52909815</v>
      </c>
      <c r="O434" s="236" t="s">
        <v>2631</v>
      </c>
      <c r="P434" s="237" t="s">
        <v>2632</v>
      </c>
      <c r="Q434" s="238">
        <v>44984</v>
      </c>
      <c r="R434" s="239">
        <v>44985</v>
      </c>
      <c r="S434" s="240">
        <v>45005</v>
      </c>
      <c r="T434" s="177"/>
      <c r="U434" s="179"/>
      <c r="V434" s="173">
        <v>0</v>
      </c>
      <c r="W434" s="173">
        <f t="shared" si="6"/>
        <v>2891649.03</v>
      </c>
      <c r="X434" s="184">
        <v>0</v>
      </c>
      <c r="Y434" s="224">
        <v>57297302</v>
      </c>
      <c r="Z434" s="172" t="s">
        <v>2619</v>
      </c>
      <c r="AA434" s="172"/>
      <c r="AB434" s="232"/>
      <c r="AC434" s="241"/>
      <c r="AD434" s="226" t="s">
        <v>2629</v>
      </c>
      <c r="AE434" s="172"/>
      <c r="AF434" s="172" t="s">
        <v>118</v>
      </c>
      <c r="AG434" s="182"/>
      <c r="AH434" s="182"/>
      <c r="AI434" s="182"/>
      <c r="AJ434" s="182"/>
      <c r="AK434" s="182"/>
      <c r="AL434" s="182"/>
      <c r="AM434" s="182"/>
      <c r="AN434" s="182"/>
      <c r="AO434" s="182"/>
      <c r="AP434" s="182"/>
      <c r="AQ434" s="182"/>
      <c r="AR434" s="182"/>
      <c r="AS434" s="182"/>
      <c r="AT434" s="182"/>
      <c r="AU434" s="182"/>
      <c r="AV434" s="182"/>
      <c r="AW434" s="182"/>
      <c r="AX434" s="182"/>
      <c r="AY434" s="182"/>
      <c r="AZ434" s="182"/>
      <c r="BA434" s="182"/>
      <c r="BB434" s="182"/>
      <c r="BC434" s="182"/>
      <c r="BD434" s="182"/>
      <c r="BE434" s="182"/>
      <c r="BF434" s="182"/>
      <c r="BG434" s="182"/>
      <c r="BH434" s="182"/>
      <c r="BI434" s="182"/>
      <c r="BJ434" s="182"/>
      <c r="BK434" s="182"/>
      <c r="BL434" s="182"/>
      <c r="BM434" s="182"/>
      <c r="BN434" s="182"/>
      <c r="BO434" s="182"/>
      <c r="BP434" s="182"/>
      <c r="BQ434" s="182"/>
      <c r="BR434" s="182"/>
      <c r="BS434" s="182"/>
      <c r="BT434" s="182"/>
      <c r="BU434" s="182"/>
      <c r="BV434" s="182"/>
      <c r="BW434" s="182"/>
      <c r="BX434" s="182"/>
      <c r="BY434" s="182"/>
      <c r="BZ434" s="182"/>
      <c r="CA434" s="182"/>
    </row>
    <row r="435" spans="1:79" s="227" customFormat="1" ht="12" customHeight="1">
      <c r="A435" s="242">
        <v>891780116</v>
      </c>
      <c r="B435" s="242" t="s">
        <v>55</v>
      </c>
      <c r="C435" s="172" t="s">
        <v>58</v>
      </c>
      <c r="D435" s="242" t="s">
        <v>61</v>
      </c>
      <c r="E435" s="172" t="s">
        <v>2633</v>
      </c>
      <c r="F435" s="171" t="s">
        <v>62</v>
      </c>
      <c r="G435" s="172" t="s">
        <v>62</v>
      </c>
      <c r="H435" s="172" t="s">
        <v>73</v>
      </c>
      <c r="I435" s="173">
        <v>799967423.97000003</v>
      </c>
      <c r="J435" s="172">
        <v>0</v>
      </c>
      <c r="K435" s="174">
        <v>0</v>
      </c>
      <c r="L435" s="174">
        <v>0</v>
      </c>
      <c r="M435" s="175">
        <f t="shared" si="5"/>
        <v>799967423.97000003</v>
      </c>
      <c r="N435" s="219" t="s">
        <v>2634</v>
      </c>
      <c r="O435" s="236" t="s">
        <v>2635</v>
      </c>
      <c r="P435" s="237" t="s">
        <v>2636</v>
      </c>
      <c r="Q435" s="238">
        <v>44921</v>
      </c>
      <c r="R435" s="239">
        <v>44973</v>
      </c>
      <c r="S435" s="240">
        <v>45123</v>
      </c>
      <c r="T435" s="177"/>
      <c r="U435" s="179"/>
      <c r="V435" s="173">
        <v>239990227.19</v>
      </c>
      <c r="W435" s="173">
        <f>+M435-V435</f>
        <v>559977196.77999997</v>
      </c>
      <c r="X435" s="184">
        <v>0.3</v>
      </c>
      <c r="Y435" s="224">
        <v>8746547</v>
      </c>
      <c r="Z435" s="172" t="s">
        <v>2637</v>
      </c>
      <c r="AA435" s="172" t="s">
        <v>118</v>
      </c>
      <c r="AB435" s="232" t="s">
        <v>118</v>
      </c>
      <c r="AC435" s="241">
        <v>44945</v>
      </c>
      <c r="AD435" s="226" t="s">
        <v>2638</v>
      </c>
      <c r="AE435" s="172"/>
      <c r="AF435" s="172" t="s">
        <v>118</v>
      </c>
      <c r="AG435" s="182"/>
      <c r="AH435" s="182"/>
      <c r="AI435" s="182"/>
      <c r="AJ435" s="182"/>
      <c r="AK435" s="182"/>
      <c r="AL435" s="182"/>
      <c r="AM435" s="182"/>
      <c r="AN435" s="182"/>
      <c r="AO435" s="182"/>
      <c r="AP435" s="182"/>
      <c r="AQ435" s="182"/>
      <c r="AR435" s="182"/>
      <c r="AS435" s="182"/>
      <c r="AT435" s="182"/>
      <c r="AU435" s="182"/>
      <c r="AV435" s="182"/>
      <c r="AW435" s="182"/>
      <c r="AX435" s="182"/>
      <c r="AY435" s="182"/>
      <c r="AZ435" s="182"/>
      <c r="BA435" s="182"/>
      <c r="BB435" s="182"/>
      <c r="BC435" s="182"/>
      <c r="BD435" s="182"/>
      <c r="BE435" s="182"/>
      <c r="BF435" s="182"/>
      <c r="BG435" s="182"/>
      <c r="BH435" s="182"/>
      <c r="BI435" s="182"/>
      <c r="BJ435" s="182"/>
      <c r="BK435" s="182"/>
      <c r="BL435" s="182"/>
      <c r="BM435" s="182"/>
      <c r="BN435" s="182"/>
      <c r="BO435" s="182"/>
      <c r="BP435" s="182"/>
      <c r="BQ435" s="182"/>
      <c r="BR435" s="182"/>
      <c r="BS435" s="182"/>
      <c r="BT435" s="182"/>
      <c r="BU435" s="182"/>
      <c r="BV435" s="182"/>
      <c r="BW435" s="182"/>
      <c r="BX435" s="182"/>
      <c r="BY435" s="182"/>
      <c r="BZ435" s="182"/>
      <c r="CA435" s="182"/>
    </row>
    <row r="436" spans="1:79" s="6" customFormat="1">
      <c r="A436" s="159"/>
      <c r="B436" s="159"/>
      <c r="C436" s="12" t="s">
        <v>21</v>
      </c>
      <c r="D436" s="135"/>
      <c r="E436" s="132">
        <f>COUNTA(E5:E435)</f>
        <v>431</v>
      </c>
      <c r="F436" s="12"/>
      <c r="G436" s="12"/>
      <c r="H436" s="13"/>
      <c r="I436" s="138">
        <f>SUM(I5:I435)</f>
        <v>10405412709.9</v>
      </c>
      <c r="J436" s="12">
        <f>COUNTA(J5:J435)</f>
        <v>431</v>
      </c>
      <c r="K436" s="14">
        <f>SUM(K339:K379)</f>
        <v>0</v>
      </c>
      <c r="L436" s="14">
        <f>SUM(L339:L379)</f>
        <v>0</v>
      </c>
      <c r="M436" s="138">
        <f>SUM(M5:M435)</f>
        <v>10405412709.9</v>
      </c>
      <c r="N436" s="132"/>
      <c r="O436" s="12"/>
      <c r="P436" s="12"/>
      <c r="Q436" s="132"/>
      <c r="R436" s="132"/>
      <c r="S436" s="132"/>
      <c r="T436" s="12"/>
      <c r="U436" s="12">
        <f>SUM(U339:U379)</f>
        <v>0</v>
      </c>
      <c r="V436" s="14">
        <f>SUM(V5:V435)</f>
        <v>239990227.19</v>
      </c>
      <c r="W436" s="14">
        <f>SUM(W5:W435)</f>
        <v>9897193724.710001</v>
      </c>
      <c r="X436" s="132"/>
      <c r="Y436" s="132"/>
      <c r="Z436" s="12"/>
      <c r="AA436" s="12"/>
      <c r="AB436" s="12"/>
      <c r="AC436" s="12"/>
      <c r="AD436" s="12"/>
      <c r="AE436" s="12"/>
      <c r="AF436" s="12"/>
    </row>
  </sheetData>
  <mergeCells count="7">
    <mergeCell ref="AD3:AF3"/>
    <mergeCell ref="A1:D1"/>
    <mergeCell ref="G1:H1"/>
    <mergeCell ref="A2:C2"/>
    <mergeCell ref="D2:F2"/>
    <mergeCell ref="G2:H3"/>
    <mergeCell ref="K2:P3"/>
  </mergeCells>
  <conditionalFormatting sqref="D2">
    <cfRule type="containsText" dxfId="180" priority="345" operator="containsText" text="Seleccione Ordenador">
      <formula>NOT(ISERROR(SEARCH("Seleccione Ordenador",D2)))</formula>
    </cfRule>
  </conditionalFormatting>
  <conditionalFormatting sqref="E1">
    <cfRule type="containsText" dxfId="179" priority="344" operator="containsText" text="Seleccione Periodo">
      <formula>NOT(ISERROR(SEARCH("Seleccione Periodo",E1)))</formula>
    </cfRule>
  </conditionalFormatting>
  <conditionalFormatting sqref="N35:N36">
    <cfRule type="duplicateValues" dxfId="178" priority="271"/>
  </conditionalFormatting>
  <conditionalFormatting sqref="N43">
    <cfRule type="duplicateValues" dxfId="177" priority="270"/>
  </conditionalFormatting>
  <conditionalFormatting sqref="N44:N45">
    <cfRule type="duplicateValues" dxfId="176" priority="268"/>
  </conditionalFormatting>
  <conditionalFormatting sqref="N47:N48">
    <cfRule type="duplicateValues" dxfId="175" priority="266"/>
  </conditionalFormatting>
  <conditionalFormatting sqref="N43">
    <cfRule type="expression" priority="269">
      <formula>#REF!</formula>
    </cfRule>
  </conditionalFormatting>
  <conditionalFormatting sqref="N44:N45">
    <cfRule type="expression" priority="267">
      <formula>#REF!</formula>
    </cfRule>
  </conditionalFormatting>
  <conditionalFormatting sqref="N47:N48">
    <cfRule type="expression" priority="265">
      <formula>#REF!</formula>
    </cfRule>
  </conditionalFormatting>
  <conditionalFormatting sqref="N35:N36">
    <cfRule type="expression" priority="272">
      <formula>#REF!</formula>
    </cfRule>
  </conditionalFormatting>
  <conditionalFormatting sqref="N49:N50">
    <cfRule type="expression" priority="264">
      <formula>#REF!</formula>
    </cfRule>
  </conditionalFormatting>
  <conditionalFormatting sqref="N51:N52">
    <cfRule type="expression" priority="262">
      <formula>#REF!</formula>
    </cfRule>
  </conditionalFormatting>
  <conditionalFormatting sqref="N51:N52">
    <cfRule type="duplicateValues" dxfId="174" priority="263"/>
  </conditionalFormatting>
  <conditionalFormatting sqref="N49:N50">
    <cfRule type="duplicateValues" dxfId="173" priority="273"/>
  </conditionalFormatting>
  <conditionalFormatting sqref="N80">
    <cfRule type="expression" priority="261">
      <formula>#REF!</formula>
    </cfRule>
  </conditionalFormatting>
  <conditionalFormatting sqref="N34 N37">
    <cfRule type="expression" priority="274">
      <formula>$K34</formula>
    </cfRule>
    <cfRule type="duplicateValues" dxfId="172" priority="275"/>
  </conditionalFormatting>
  <conditionalFormatting sqref="N38:N39">
    <cfRule type="expression" priority="276">
      <formula>$K38</formula>
    </cfRule>
    <cfRule type="duplicateValues" dxfId="171" priority="277"/>
  </conditionalFormatting>
  <conditionalFormatting sqref="N33">
    <cfRule type="expression" priority="278">
      <formula>$K33</formula>
    </cfRule>
    <cfRule type="duplicateValues" dxfId="170" priority="279"/>
  </conditionalFormatting>
  <conditionalFormatting sqref="N67">
    <cfRule type="expression" priority="280">
      <formula>$K67</formula>
    </cfRule>
    <cfRule type="duplicateValues" dxfId="169" priority="281"/>
  </conditionalFormatting>
  <conditionalFormatting sqref="N68">
    <cfRule type="expression" priority="282">
      <formula>$K68</formula>
    </cfRule>
    <cfRule type="duplicateValues" dxfId="168" priority="283"/>
  </conditionalFormatting>
  <conditionalFormatting sqref="N58:N66">
    <cfRule type="expression" priority="284">
      <formula>$K58</formula>
    </cfRule>
    <cfRule type="duplicateValues" dxfId="167" priority="285"/>
  </conditionalFormatting>
  <conditionalFormatting sqref="N69:N71">
    <cfRule type="expression" priority="286">
      <formula>$K69</formula>
    </cfRule>
    <cfRule type="duplicateValues" dxfId="166" priority="287"/>
  </conditionalFormatting>
  <conditionalFormatting sqref="N53:N57">
    <cfRule type="expression" priority="288">
      <formula>$K53</formula>
    </cfRule>
    <cfRule type="duplicateValues" dxfId="165" priority="289"/>
  </conditionalFormatting>
  <conditionalFormatting sqref="N72">
    <cfRule type="expression" priority="290">
      <formula>$K72</formula>
    </cfRule>
    <cfRule type="duplicateValues" dxfId="164" priority="291"/>
  </conditionalFormatting>
  <conditionalFormatting sqref="N73:N74">
    <cfRule type="expression" priority="292">
      <formula>$K73</formula>
    </cfRule>
    <cfRule type="duplicateValues" dxfId="163" priority="293"/>
  </conditionalFormatting>
  <conditionalFormatting sqref="N75">
    <cfRule type="expression" priority="294">
      <formula>$K75</formula>
    </cfRule>
    <cfRule type="duplicateValues" dxfId="162" priority="295"/>
  </conditionalFormatting>
  <conditionalFormatting sqref="N76:N77">
    <cfRule type="expression" priority="296">
      <formula>$K76</formula>
    </cfRule>
    <cfRule type="duplicateValues" dxfId="161" priority="297"/>
  </conditionalFormatting>
  <conditionalFormatting sqref="N79">
    <cfRule type="expression" priority="298">
      <formula>$K79</formula>
    </cfRule>
    <cfRule type="duplicateValues" dxfId="160" priority="299"/>
  </conditionalFormatting>
  <conditionalFormatting sqref="N78">
    <cfRule type="expression" priority="300">
      <formula>$K78</formula>
    </cfRule>
    <cfRule type="duplicateValues" dxfId="159" priority="301"/>
  </conditionalFormatting>
  <conditionalFormatting sqref="N81">
    <cfRule type="expression" priority="302">
      <formula>$K81</formula>
    </cfRule>
    <cfRule type="duplicateValues" dxfId="158" priority="303"/>
  </conditionalFormatting>
  <conditionalFormatting sqref="N82:N83">
    <cfRule type="expression" priority="304">
      <formula>$K82</formula>
    </cfRule>
    <cfRule type="duplicateValues" dxfId="157" priority="305"/>
  </conditionalFormatting>
  <conditionalFormatting sqref="N88">
    <cfRule type="expression" priority="306">
      <formula>$K88</formula>
    </cfRule>
    <cfRule type="duplicateValues" dxfId="156" priority="307"/>
  </conditionalFormatting>
  <conditionalFormatting sqref="N84:N87">
    <cfRule type="expression" priority="308">
      <formula>$K84</formula>
    </cfRule>
    <cfRule type="duplicateValues" dxfId="155" priority="309"/>
  </conditionalFormatting>
  <conditionalFormatting sqref="N100">
    <cfRule type="expression" priority="310">
      <formula>$K100</formula>
    </cfRule>
    <cfRule type="duplicateValues" dxfId="154" priority="311"/>
  </conditionalFormatting>
  <conditionalFormatting sqref="N101:N103">
    <cfRule type="expression" priority="312">
      <formula>#REF!</formula>
    </cfRule>
    <cfRule type="duplicateValues" dxfId="153" priority="313"/>
  </conditionalFormatting>
  <conditionalFormatting sqref="N104">
    <cfRule type="expression" priority="314">
      <formula>$K104</formula>
    </cfRule>
    <cfRule type="duplicateValues" dxfId="152" priority="315"/>
  </conditionalFormatting>
  <conditionalFormatting sqref="N106">
    <cfRule type="expression" priority="316">
      <formula>$K106</formula>
    </cfRule>
    <cfRule type="duplicateValues" dxfId="151" priority="317"/>
  </conditionalFormatting>
  <conditionalFormatting sqref="N107">
    <cfRule type="expression" priority="318">
      <formula>#REF!</formula>
    </cfRule>
    <cfRule type="duplicateValues" dxfId="150" priority="319"/>
  </conditionalFormatting>
  <conditionalFormatting sqref="N108:N110">
    <cfRule type="expression" priority="320">
      <formula>$K108</formula>
    </cfRule>
    <cfRule type="duplicateValues" dxfId="149" priority="321"/>
  </conditionalFormatting>
  <conditionalFormatting sqref="N111:N115">
    <cfRule type="expression" priority="322">
      <formula>$K111</formula>
    </cfRule>
    <cfRule type="duplicateValues" dxfId="148" priority="323"/>
  </conditionalFormatting>
  <conditionalFormatting sqref="N116:N117">
    <cfRule type="expression" priority="324">
      <formula>$K116</formula>
    </cfRule>
    <cfRule type="duplicateValues" dxfId="147" priority="325"/>
  </conditionalFormatting>
  <conditionalFormatting sqref="N118">
    <cfRule type="expression" priority="326">
      <formula>$K118</formula>
    </cfRule>
    <cfRule type="duplicateValues" dxfId="146" priority="327"/>
  </conditionalFormatting>
  <conditionalFormatting sqref="N119">
    <cfRule type="expression" priority="328">
      <formula>$K119</formula>
    </cfRule>
    <cfRule type="duplicateValues" dxfId="145" priority="329"/>
  </conditionalFormatting>
  <conditionalFormatting sqref="N120">
    <cfRule type="expression" priority="330">
      <formula>$K120</formula>
    </cfRule>
    <cfRule type="duplicateValues" dxfId="144" priority="331"/>
  </conditionalFormatting>
  <conditionalFormatting sqref="N121">
    <cfRule type="expression" priority="332">
      <formula>$K121</formula>
    </cfRule>
    <cfRule type="duplicateValues" dxfId="143" priority="333"/>
  </conditionalFormatting>
  <conditionalFormatting sqref="N123">
    <cfRule type="expression" priority="334">
      <formula>$K123</formula>
    </cfRule>
    <cfRule type="duplicateValues" dxfId="142" priority="335"/>
  </conditionalFormatting>
  <conditionalFormatting sqref="N30:N32">
    <cfRule type="expression" priority="336">
      <formula>$K30</formula>
    </cfRule>
    <cfRule type="duplicateValues" dxfId="141" priority="337"/>
  </conditionalFormatting>
  <conditionalFormatting sqref="N40">
    <cfRule type="expression" priority="338">
      <formula>$K40</formula>
    </cfRule>
    <cfRule type="duplicateValues" dxfId="140" priority="339"/>
  </conditionalFormatting>
  <conditionalFormatting sqref="N46 N41:N42">
    <cfRule type="expression" priority="340">
      <formula>$K41</formula>
    </cfRule>
    <cfRule type="duplicateValues" dxfId="139" priority="341"/>
  </conditionalFormatting>
  <conditionalFormatting sqref="N122 N124:N130">
    <cfRule type="expression" priority="342">
      <formula>$K122</formula>
    </cfRule>
    <cfRule type="duplicateValues" dxfId="138" priority="343"/>
  </conditionalFormatting>
  <conditionalFormatting sqref="N138">
    <cfRule type="duplicateValues" dxfId="137" priority="256"/>
  </conditionalFormatting>
  <conditionalFormatting sqref="N139">
    <cfRule type="expression" priority="253">
      <formula>$M139</formula>
    </cfRule>
    <cfRule type="duplicateValues" dxfId="136" priority="254"/>
  </conditionalFormatting>
  <conditionalFormatting sqref="N138">
    <cfRule type="expression" priority="255">
      <formula>#REF!</formula>
    </cfRule>
  </conditionalFormatting>
  <conditionalFormatting sqref="N131:N137">
    <cfRule type="expression" priority="257">
      <formula>$M131</formula>
    </cfRule>
    <cfRule type="duplicateValues" dxfId="135" priority="258"/>
  </conditionalFormatting>
  <conditionalFormatting sqref="N140">
    <cfRule type="duplicateValues" dxfId="134" priority="250"/>
  </conditionalFormatting>
  <conditionalFormatting sqref="N140">
    <cfRule type="expression" priority="249">
      <formula>#REF!</formula>
    </cfRule>
  </conditionalFormatting>
  <conditionalFormatting sqref="N143:N144">
    <cfRule type="expression" priority="247">
      <formula>$M143</formula>
    </cfRule>
    <cfRule type="duplicateValues" dxfId="133" priority="248"/>
  </conditionalFormatting>
  <conditionalFormatting sqref="N141:N142">
    <cfRule type="expression" priority="251">
      <formula>$M141</formula>
    </cfRule>
    <cfRule type="duplicateValues" dxfId="132" priority="252"/>
  </conditionalFormatting>
  <conditionalFormatting sqref="N160:N164">
    <cfRule type="expression" priority="239">
      <formula>$M160</formula>
    </cfRule>
    <cfRule type="duplicateValues" dxfId="131" priority="240"/>
  </conditionalFormatting>
  <conditionalFormatting sqref="N157:N158">
    <cfRule type="expression" priority="241">
      <formula>$M157</formula>
    </cfRule>
    <cfRule type="duplicateValues" dxfId="130" priority="242"/>
  </conditionalFormatting>
  <conditionalFormatting sqref="N159">
    <cfRule type="expression" priority="243">
      <formula>$M159</formula>
    </cfRule>
    <cfRule type="duplicateValues" dxfId="129" priority="244"/>
  </conditionalFormatting>
  <conditionalFormatting sqref="N165:N167">
    <cfRule type="expression" priority="245">
      <formula>$M165</formula>
    </cfRule>
    <cfRule type="duplicateValues" dxfId="128" priority="246"/>
  </conditionalFormatting>
  <conditionalFormatting sqref="N172">
    <cfRule type="expression" priority="235">
      <formula>$M172</formula>
    </cfRule>
    <cfRule type="duplicateValues" dxfId="127" priority="236"/>
  </conditionalFormatting>
  <conditionalFormatting sqref="N171">
    <cfRule type="expression" priority="233">
      <formula>$M171</formula>
    </cfRule>
    <cfRule type="duplicateValues" dxfId="126" priority="234"/>
  </conditionalFormatting>
  <conditionalFormatting sqref="N168:N170">
    <cfRule type="expression" priority="237">
      <formula>$M168</formula>
    </cfRule>
    <cfRule type="duplicateValues" dxfId="125" priority="238"/>
  </conditionalFormatting>
  <conditionalFormatting sqref="N173">
    <cfRule type="expression" priority="231">
      <formula>$M173</formula>
    </cfRule>
    <cfRule type="duplicateValues" dxfId="124" priority="232"/>
  </conditionalFormatting>
  <conditionalFormatting sqref="N174">
    <cfRule type="expression" priority="229">
      <formula>$M174</formula>
    </cfRule>
    <cfRule type="duplicateValues" dxfId="123" priority="230"/>
  </conditionalFormatting>
  <conditionalFormatting sqref="N175">
    <cfRule type="expression" priority="227">
      <formula>$M175</formula>
    </cfRule>
    <cfRule type="duplicateValues" dxfId="122" priority="228"/>
  </conditionalFormatting>
  <conditionalFormatting sqref="N184:N186">
    <cfRule type="expression" priority="223">
      <formula>$M184</formula>
    </cfRule>
    <cfRule type="duplicateValues" dxfId="121" priority="224"/>
  </conditionalFormatting>
  <conditionalFormatting sqref="N180:N181">
    <cfRule type="expression" priority="221">
      <formula>$M180</formula>
    </cfRule>
    <cfRule type="duplicateValues" dxfId="120" priority="222"/>
  </conditionalFormatting>
  <conditionalFormatting sqref="N182:N183">
    <cfRule type="expression" priority="225">
      <formula>$M182</formula>
    </cfRule>
    <cfRule type="duplicateValues" dxfId="119" priority="226"/>
  </conditionalFormatting>
  <conditionalFormatting sqref="N187:N192">
    <cfRule type="expression" priority="219">
      <formula>$M187</formula>
    </cfRule>
    <cfRule type="duplicateValues" dxfId="118" priority="220"/>
  </conditionalFormatting>
  <conditionalFormatting sqref="N195">
    <cfRule type="expression" priority="213">
      <formula>$M195</formula>
    </cfRule>
    <cfRule type="duplicateValues" dxfId="117" priority="214"/>
  </conditionalFormatting>
  <conditionalFormatting sqref="N194">
    <cfRule type="expression" priority="215">
      <formula>$M194</formula>
    </cfRule>
    <cfRule type="duplicateValues" dxfId="116" priority="216"/>
  </conditionalFormatting>
  <conditionalFormatting sqref="N196">
    <cfRule type="expression" priority="211">
      <formula>$M196</formula>
    </cfRule>
    <cfRule type="duplicateValues" dxfId="115" priority="212"/>
  </conditionalFormatting>
  <conditionalFormatting sqref="N197">
    <cfRule type="expression" priority="209">
      <formula>$M197</formula>
    </cfRule>
    <cfRule type="duplicateValues" dxfId="114" priority="210"/>
  </conditionalFormatting>
  <conditionalFormatting sqref="N198:N199">
    <cfRule type="expression" priority="207">
      <formula>$M198</formula>
    </cfRule>
    <cfRule type="duplicateValues" dxfId="113" priority="208"/>
  </conditionalFormatting>
  <conditionalFormatting sqref="N193">
    <cfRule type="expression" priority="217">
      <formula>$M193</formula>
    </cfRule>
    <cfRule type="duplicateValues" dxfId="112" priority="218"/>
  </conditionalFormatting>
  <conditionalFormatting sqref="N200:N201">
    <cfRule type="expression" priority="203">
      <formula>$M200</formula>
    </cfRule>
    <cfRule type="duplicateValues" dxfId="111" priority="204"/>
  </conditionalFormatting>
  <conditionalFormatting sqref="N202:N203">
    <cfRule type="expression" priority="201">
      <formula>$M202</formula>
    </cfRule>
    <cfRule type="duplicateValues" dxfId="110" priority="202"/>
  </conditionalFormatting>
  <conditionalFormatting sqref="N204:N206">
    <cfRule type="expression" priority="205">
      <formula>$M204</formula>
    </cfRule>
    <cfRule type="duplicateValues" dxfId="109" priority="206"/>
  </conditionalFormatting>
  <conditionalFormatting sqref="N207">
    <cfRule type="expression" priority="199">
      <formula>$M207</formula>
    </cfRule>
    <cfRule type="duplicateValues" dxfId="108" priority="200"/>
  </conditionalFormatting>
  <conditionalFormatting sqref="N208">
    <cfRule type="expression" priority="197">
      <formula>$M208</formula>
    </cfRule>
    <cfRule type="duplicateValues" dxfId="107" priority="198"/>
  </conditionalFormatting>
  <conditionalFormatting sqref="N209">
    <cfRule type="expression" priority="195">
      <formula>$M209</formula>
    </cfRule>
    <cfRule type="duplicateValues" dxfId="106" priority="196"/>
  </conditionalFormatting>
  <conditionalFormatting sqref="N210">
    <cfRule type="expression" priority="193">
      <formula>$M210</formula>
    </cfRule>
    <cfRule type="duplicateValues" dxfId="105" priority="194"/>
  </conditionalFormatting>
  <conditionalFormatting sqref="N224:N225">
    <cfRule type="expression" priority="163">
      <formula>$L224</formula>
    </cfRule>
    <cfRule type="duplicateValues" dxfId="104" priority="164"/>
  </conditionalFormatting>
  <conditionalFormatting sqref="N226">
    <cfRule type="expression" priority="161">
      <formula>$L226</formula>
    </cfRule>
    <cfRule type="duplicateValues" dxfId="103" priority="162"/>
  </conditionalFormatting>
  <conditionalFormatting sqref="N227">
    <cfRule type="duplicateValues" dxfId="102" priority="160"/>
  </conditionalFormatting>
  <conditionalFormatting sqref="N228">
    <cfRule type="duplicateValues" dxfId="101" priority="158"/>
  </conditionalFormatting>
  <conditionalFormatting sqref="N227">
    <cfRule type="expression" priority="159">
      <formula>#REF!</formula>
    </cfRule>
  </conditionalFormatting>
  <conditionalFormatting sqref="N228">
    <cfRule type="expression" priority="157">
      <formula>#REF!</formula>
    </cfRule>
  </conditionalFormatting>
  <conditionalFormatting sqref="N229:N232">
    <cfRule type="expression" priority="155">
      <formula>$L238</formula>
    </cfRule>
  </conditionalFormatting>
  <conditionalFormatting sqref="N229">
    <cfRule type="duplicateValues" dxfId="100" priority="156"/>
  </conditionalFormatting>
  <conditionalFormatting sqref="N266">
    <cfRule type="duplicateValues" dxfId="99" priority="153"/>
  </conditionalFormatting>
  <conditionalFormatting sqref="N266">
    <cfRule type="expression" priority="154">
      <formula>$L234</formula>
    </cfRule>
  </conditionalFormatting>
  <conditionalFormatting sqref="N233">
    <cfRule type="expression" priority="151">
      <formula>$L233</formula>
    </cfRule>
    <cfRule type="duplicateValues" dxfId="98" priority="152"/>
  </conditionalFormatting>
  <conditionalFormatting sqref="N234">
    <cfRule type="expression" priority="149">
      <formula>$L234</formula>
    </cfRule>
    <cfRule type="duplicateValues" dxfId="97" priority="150"/>
  </conditionalFormatting>
  <conditionalFormatting sqref="N238">
    <cfRule type="expression" priority="147">
      <formula>$L238</formula>
    </cfRule>
    <cfRule type="duplicateValues" dxfId="96" priority="148"/>
  </conditionalFormatting>
  <conditionalFormatting sqref="N239">
    <cfRule type="expression" priority="145">
      <formula>$L239</formula>
    </cfRule>
    <cfRule type="duplicateValues" dxfId="95" priority="146"/>
  </conditionalFormatting>
  <conditionalFormatting sqref="N249">
    <cfRule type="expression" priority="143">
      <formula>$L249</formula>
    </cfRule>
    <cfRule type="duplicateValues" dxfId="94" priority="144"/>
  </conditionalFormatting>
  <conditionalFormatting sqref="N254:N257">
    <cfRule type="expression" priority="141">
      <formula>$L254</formula>
    </cfRule>
    <cfRule type="duplicateValues" dxfId="93" priority="142"/>
  </conditionalFormatting>
  <conditionalFormatting sqref="N258">
    <cfRule type="expression" priority="139">
      <formula>$L258</formula>
    </cfRule>
    <cfRule type="duplicateValues" dxfId="92" priority="140"/>
  </conditionalFormatting>
  <conditionalFormatting sqref="N243:N245">
    <cfRule type="expression" priority="165">
      <formula>$L243</formula>
    </cfRule>
    <cfRule type="duplicateValues" dxfId="91" priority="166"/>
  </conditionalFormatting>
  <conditionalFormatting sqref="N235">
    <cfRule type="expression" priority="167">
      <formula>$L235</formula>
    </cfRule>
    <cfRule type="duplicateValues" dxfId="90" priority="168"/>
  </conditionalFormatting>
  <conditionalFormatting sqref="N236">
    <cfRule type="expression" priority="169">
      <formula>$L236</formula>
    </cfRule>
    <cfRule type="duplicateValues" dxfId="89" priority="170"/>
  </conditionalFormatting>
  <conditionalFormatting sqref="N237">
    <cfRule type="expression" priority="171">
      <formula>$L237</formula>
    </cfRule>
    <cfRule type="duplicateValues" dxfId="88" priority="172"/>
  </conditionalFormatting>
  <conditionalFormatting sqref="N262">
    <cfRule type="expression" priority="173">
      <formula>$L262</formula>
    </cfRule>
    <cfRule type="duplicateValues" dxfId="87" priority="174"/>
  </conditionalFormatting>
  <conditionalFormatting sqref="N264">
    <cfRule type="expression" priority="175">
      <formula>$L264</formula>
    </cfRule>
    <cfRule type="duplicateValues" dxfId="86" priority="176"/>
  </conditionalFormatting>
  <conditionalFormatting sqref="N265">
    <cfRule type="expression" priority="177">
      <formula>$L265</formula>
    </cfRule>
    <cfRule type="duplicateValues" dxfId="85" priority="178"/>
  </conditionalFormatting>
  <conditionalFormatting sqref="N230">
    <cfRule type="expression" priority="179">
      <formula>$L230</formula>
    </cfRule>
    <cfRule type="duplicateValues" dxfId="84" priority="180"/>
  </conditionalFormatting>
  <conditionalFormatting sqref="N231">
    <cfRule type="expression" priority="181">
      <formula>$L231</formula>
    </cfRule>
    <cfRule type="duplicateValues" dxfId="83" priority="182"/>
  </conditionalFormatting>
  <conditionalFormatting sqref="N232">
    <cfRule type="expression" priority="183">
      <formula>$L232</formula>
    </cfRule>
    <cfRule type="duplicateValues" dxfId="82" priority="184"/>
  </conditionalFormatting>
  <conditionalFormatting sqref="N253">
    <cfRule type="expression" priority="185">
      <formula>$L235</formula>
    </cfRule>
  </conditionalFormatting>
  <conditionalFormatting sqref="N263">
    <cfRule type="expression" priority="186">
      <formula>$L235</formula>
    </cfRule>
  </conditionalFormatting>
  <conditionalFormatting sqref="N263">
    <cfRule type="expression" priority="187">
      <formula>$L263</formula>
    </cfRule>
    <cfRule type="duplicateValues" dxfId="81" priority="188"/>
  </conditionalFormatting>
  <conditionalFormatting sqref="N259:N260">
    <cfRule type="expression" priority="189">
      <formula>$L259</formula>
    </cfRule>
    <cfRule type="duplicateValues" dxfId="80" priority="190"/>
  </conditionalFormatting>
  <conditionalFormatting sqref="N261">
    <cfRule type="expression" priority="191">
      <formula>$L261</formula>
    </cfRule>
    <cfRule type="duplicateValues" dxfId="79" priority="192"/>
  </conditionalFormatting>
  <conditionalFormatting sqref="N246 N248:N252">
    <cfRule type="expression" priority="259">
      <formula>$L246</formula>
    </cfRule>
    <cfRule type="duplicateValues" dxfId="78" priority="260"/>
  </conditionalFormatting>
  <conditionalFormatting sqref="N267">
    <cfRule type="expression" priority="136">
      <formula>$N267</formula>
    </cfRule>
    <cfRule type="duplicateValues" dxfId="77" priority="137"/>
  </conditionalFormatting>
  <conditionalFormatting sqref="N268">
    <cfRule type="expression" priority="134">
      <formula>$N268</formula>
    </cfRule>
    <cfRule type="duplicateValues" dxfId="76" priority="135"/>
  </conditionalFormatting>
  <conditionalFormatting sqref="N272">
    <cfRule type="expression" priority="132">
      <formula>$N272</formula>
    </cfRule>
    <cfRule type="duplicateValues" dxfId="75" priority="133"/>
  </conditionalFormatting>
  <conditionalFormatting sqref="N273">
    <cfRule type="expression" priority="130">
      <formula>$N273</formula>
    </cfRule>
    <cfRule type="duplicateValues" dxfId="74" priority="131"/>
  </conditionalFormatting>
  <conditionalFormatting sqref="N274">
    <cfRule type="duplicateValues" dxfId="73" priority="129"/>
  </conditionalFormatting>
  <conditionalFormatting sqref="N274">
    <cfRule type="expression" priority="128">
      <formula>#REF!</formula>
    </cfRule>
  </conditionalFormatting>
  <conditionalFormatting sqref="N275">
    <cfRule type="expression" priority="126">
      <formula>#REF!</formula>
    </cfRule>
  </conditionalFormatting>
  <conditionalFormatting sqref="N275">
    <cfRule type="duplicateValues" dxfId="72" priority="127"/>
  </conditionalFormatting>
  <conditionalFormatting sqref="N270">
    <cfRule type="expression" priority="124">
      <formula>$N270</formula>
    </cfRule>
    <cfRule type="duplicateValues" dxfId="71" priority="125"/>
  </conditionalFormatting>
  <conditionalFormatting sqref="N271">
    <cfRule type="expression" priority="122">
      <formula>$N271</formula>
    </cfRule>
    <cfRule type="duplicateValues" dxfId="70" priority="123"/>
  </conditionalFormatting>
  <conditionalFormatting sqref="N277">
    <cfRule type="expression" priority="120">
      <formula>$N277</formula>
    </cfRule>
    <cfRule type="duplicateValues" dxfId="69" priority="121"/>
  </conditionalFormatting>
  <conditionalFormatting sqref="N276">
    <cfRule type="expression" priority="118">
      <formula>#REF!</formula>
    </cfRule>
  </conditionalFormatting>
  <conditionalFormatting sqref="N276">
    <cfRule type="duplicateValues" dxfId="68" priority="119"/>
  </conditionalFormatting>
  <conditionalFormatting sqref="N278">
    <cfRule type="expression" priority="116">
      <formula>$N278</formula>
    </cfRule>
    <cfRule type="duplicateValues" dxfId="67" priority="117"/>
  </conditionalFormatting>
  <conditionalFormatting sqref="N279">
    <cfRule type="expression" priority="114">
      <formula>$N279</formula>
    </cfRule>
    <cfRule type="duplicateValues" dxfId="66" priority="115"/>
  </conditionalFormatting>
  <conditionalFormatting sqref="N280">
    <cfRule type="expression" priority="112">
      <formula>$N280</formula>
    </cfRule>
    <cfRule type="duplicateValues" dxfId="65" priority="113"/>
  </conditionalFormatting>
  <conditionalFormatting sqref="N283">
    <cfRule type="expression" priority="110">
      <formula>$N283</formula>
    </cfRule>
    <cfRule type="duplicateValues" dxfId="64" priority="111"/>
  </conditionalFormatting>
  <conditionalFormatting sqref="N285">
    <cfRule type="duplicateValues" dxfId="63" priority="109"/>
  </conditionalFormatting>
  <conditionalFormatting sqref="N286">
    <cfRule type="expression" priority="107">
      <formula>$N290</formula>
    </cfRule>
  </conditionalFormatting>
  <conditionalFormatting sqref="N286">
    <cfRule type="duplicateValues" dxfId="62" priority="108"/>
  </conditionalFormatting>
  <conditionalFormatting sqref="N287">
    <cfRule type="duplicateValues" dxfId="61" priority="105"/>
  </conditionalFormatting>
  <conditionalFormatting sqref="N287">
    <cfRule type="expression" priority="106">
      <formula>#REF!</formula>
    </cfRule>
  </conditionalFormatting>
  <conditionalFormatting sqref="N288">
    <cfRule type="duplicateValues" dxfId="60" priority="101"/>
  </conditionalFormatting>
  <conditionalFormatting sqref="N288">
    <cfRule type="expression" priority="102">
      <formula>#REF!</formula>
    </cfRule>
  </conditionalFormatting>
  <conditionalFormatting sqref="N289">
    <cfRule type="expression" priority="103">
      <formula>#REF!</formula>
    </cfRule>
  </conditionalFormatting>
  <conditionalFormatting sqref="N289">
    <cfRule type="duplicateValues" dxfId="59" priority="104"/>
  </conditionalFormatting>
  <conditionalFormatting sqref="N290">
    <cfRule type="expression" priority="99">
      <formula>$N290</formula>
    </cfRule>
    <cfRule type="duplicateValues" dxfId="58" priority="100"/>
  </conditionalFormatting>
  <conditionalFormatting sqref="N291">
    <cfRule type="expression" priority="97">
      <formula>$N291</formula>
    </cfRule>
    <cfRule type="duplicateValues" dxfId="57" priority="98"/>
  </conditionalFormatting>
  <conditionalFormatting sqref="N292">
    <cfRule type="duplicateValues" dxfId="56" priority="96"/>
  </conditionalFormatting>
  <conditionalFormatting sqref="N285 N292">
    <cfRule type="expression" priority="138">
      <formula>#REF!</formula>
    </cfRule>
  </conditionalFormatting>
  <conditionalFormatting sqref="N296">
    <cfRule type="expression" priority="90">
      <formula>$M296</formula>
    </cfRule>
    <cfRule type="duplicateValues" dxfId="55" priority="91"/>
  </conditionalFormatting>
  <conditionalFormatting sqref="N299:N300">
    <cfRule type="expression" priority="88">
      <formula>$M299</formula>
    </cfRule>
    <cfRule type="duplicateValues" dxfId="54" priority="89"/>
  </conditionalFormatting>
  <conditionalFormatting sqref="N301">
    <cfRule type="expression" priority="86">
      <formula>$M301</formula>
    </cfRule>
    <cfRule type="duplicateValues" dxfId="53" priority="87"/>
  </conditionalFormatting>
  <conditionalFormatting sqref="N304:N305">
    <cfRule type="expression" priority="84">
      <formula>$M304</formula>
    </cfRule>
    <cfRule type="duplicateValues" dxfId="52" priority="85"/>
  </conditionalFormatting>
  <conditionalFormatting sqref="N306">
    <cfRule type="expression" priority="82">
      <formula>$M306</formula>
    </cfRule>
    <cfRule type="duplicateValues" dxfId="51" priority="83"/>
  </conditionalFormatting>
  <conditionalFormatting sqref="N307">
    <cfRule type="expression" priority="80">
      <formula>$M307</formula>
    </cfRule>
    <cfRule type="duplicateValues" dxfId="50" priority="81"/>
  </conditionalFormatting>
  <conditionalFormatting sqref="N308">
    <cfRule type="expression" priority="78">
      <formula>$M308</formula>
    </cfRule>
    <cfRule type="duplicateValues" dxfId="49" priority="79"/>
  </conditionalFormatting>
  <conditionalFormatting sqref="N309">
    <cfRule type="expression" priority="76">
      <formula>$M309</formula>
    </cfRule>
    <cfRule type="duplicateValues" dxfId="48" priority="77"/>
  </conditionalFormatting>
  <conditionalFormatting sqref="N317">
    <cfRule type="expression" priority="74">
      <formula>$M317</formula>
    </cfRule>
    <cfRule type="duplicateValues" dxfId="47" priority="75"/>
  </conditionalFormatting>
  <conditionalFormatting sqref="N344">
    <cfRule type="duplicateValues" dxfId="46" priority="59"/>
  </conditionalFormatting>
  <conditionalFormatting sqref="N345">
    <cfRule type="duplicateValues" dxfId="45" priority="58"/>
  </conditionalFormatting>
  <conditionalFormatting sqref="N346">
    <cfRule type="duplicateValues" dxfId="44" priority="57"/>
  </conditionalFormatting>
  <conditionalFormatting sqref="N350:N351">
    <cfRule type="expression" priority="55">
      <formula>$M350</formula>
    </cfRule>
    <cfRule type="duplicateValues" dxfId="43" priority="56"/>
  </conditionalFormatting>
  <conditionalFormatting sqref="N352">
    <cfRule type="expression" priority="53">
      <formula>$M352</formula>
    </cfRule>
    <cfRule type="duplicateValues" dxfId="42" priority="54"/>
  </conditionalFormatting>
  <conditionalFormatting sqref="N343">
    <cfRule type="expression" priority="60">
      <formula>$M343</formula>
    </cfRule>
    <cfRule type="duplicateValues" dxfId="41" priority="61"/>
  </conditionalFormatting>
  <conditionalFormatting sqref="N336">
    <cfRule type="expression" priority="51">
      <formula>$M336</formula>
    </cfRule>
    <cfRule type="duplicateValues" dxfId="40" priority="52"/>
  </conditionalFormatting>
  <conditionalFormatting sqref="N337">
    <cfRule type="expression" priority="49">
      <formula>$M337</formula>
    </cfRule>
    <cfRule type="duplicateValues" dxfId="39" priority="50"/>
  </conditionalFormatting>
  <conditionalFormatting sqref="N338:N340">
    <cfRule type="expression" priority="47">
      <formula>$M338</formula>
    </cfRule>
    <cfRule type="duplicateValues" dxfId="38" priority="48"/>
  </conditionalFormatting>
  <conditionalFormatting sqref="N325">
    <cfRule type="expression" priority="62">
      <formula>$M325</formula>
    </cfRule>
    <cfRule type="duplicateValues" dxfId="37" priority="63"/>
  </conditionalFormatting>
  <conditionalFormatting sqref="N348">
    <cfRule type="expression" priority="45">
      <formula>$M348</formula>
    </cfRule>
    <cfRule type="duplicateValues" dxfId="36" priority="46"/>
  </conditionalFormatting>
  <conditionalFormatting sqref="N353">
    <cfRule type="expression" priority="64">
      <formula>$M353</formula>
    </cfRule>
    <cfRule type="duplicateValues" dxfId="35" priority="65"/>
  </conditionalFormatting>
  <conditionalFormatting sqref="N334:N335">
    <cfRule type="expression" priority="66">
      <formula>$M334</formula>
    </cfRule>
    <cfRule type="duplicateValues" dxfId="34" priority="67"/>
  </conditionalFormatting>
  <conditionalFormatting sqref="N326:N333">
    <cfRule type="expression" priority="68">
      <formula>$M326</formula>
    </cfRule>
    <cfRule type="duplicateValues" dxfId="33" priority="69"/>
  </conditionalFormatting>
  <conditionalFormatting sqref="N355 N341">
    <cfRule type="expression" priority="70">
      <formula>$M341</formula>
    </cfRule>
    <cfRule type="duplicateValues" dxfId="32" priority="71"/>
  </conditionalFormatting>
  <conditionalFormatting sqref="N322:N324">
    <cfRule type="expression" priority="72">
      <formula>$M322</formula>
    </cfRule>
    <cfRule type="duplicateValues" dxfId="31" priority="73"/>
  </conditionalFormatting>
  <conditionalFormatting sqref="N358">
    <cfRule type="expression" priority="41">
      <formula>$M358</formula>
    </cfRule>
    <cfRule type="duplicateValues" dxfId="30" priority="42"/>
  </conditionalFormatting>
  <conditionalFormatting sqref="N359">
    <cfRule type="duplicateValues" dxfId="29" priority="40"/>
  </conditionalFormatting>
  <conditionalFormatting sqref="N360">
    <cfRule type="expression" priority="38">
      <formula>$M360</formula>
    </cfRule>
    <cfRule type="duplicateValues" dxfId="28" priority="39"/>
  </conditionalFormatting>
  <conditionalFormatting sqref="N356:N357">
    <cfRule type="expression" priority="43">
      <formula>$M356</formula>
    </cfRule>
    <cfRule type="duplicateValues" dxfId="27" priority="44"/>
  </conditionalFormatting>
  <conditionalFormatting sqref="N372:N373">
    <cfRule type="expression" priority="26">
      <formula>$M372</formula>
    </cfRule>
    <cfRule type="duplicateValues" dxfId="26" priority="27"/>
  </conditionalFormatting>
  <conditionalFormatting sqref="N374:N375">
    <cfRule type="expression" priority="24">
      <formula>$M374</formula>
    </cfRule>
    <cfRule type="duplicateValues" dxfId="25" priority="25"/>
  </conditionalFormatting>
  <conditionalFormatting sqref="N371">
    <cfRule type="duplicateValues" dxfId="24" priority="23"/>
  </conditionalFormatting>
  <conditionalFormatting sqref="N363">
    <cfRule type="expression" priority="28">
      <formula>$M363</formula>
    </cfRule>
    <cfRule type="duplicateValues" dxfId="23" priority="29"/>
  </conditionalFormatting>
  <conditionalFormatting sqref="N366:N367">
    <cfRule type="expression" priority="30">
      <formula>$M366</formula>
    </cfRule>
    <cfRule type="duplicateValues" dxfId="22" priority="31"/>
  </conditionalFormatting>
  <conditionalFormatting sqref="N365 N362">
    <cfRule type="expression" priority="32">
      <formula>$M362</formula>
    </cfRule>
    <cfRule type="duplicateValues" dxfId="21" priority="33"/>
  </conditionalFormatting>
  <conditionalFormatting sqref="N379:N380">
    <cfRule type="expression" priority="21">
      <formula>$M379</formula>
    </cfRule>
    <cfRule type="duplicateValues" dxfId="20" priority="22"/>
  </conditionalFormatting>
  <conditionalFormatting sqref="N361">
    <cfRule type="expression" priority="34">
      <formula>$M361</formula>
    </cfRule>
    <cfRule type="duplicateValues" dxfId="19" priority="35"/>
  </conditionalFormatting>
  <conditionalFormatting sqref="N376:N378">
    <cfRule type="expression" priority="36">
      <formula>$M376</formula>
    </cfRule>
    <cfRule type="duplicateValues" dxfId="18" priority="37"/>
  </conditionalFormatting>
  <conditionalFormatting sqref="N382:N387">
    <cfRule type="expression" priority="19">
      <formula>$M382</formula>
    </cfRule>
    <cfRule type="duplicateValues" dxfId="17" priority="20"/>
  </conditionalFormatting>
  <conditionalFormatting sqref="N388:N391">
    <cfRule type="expression" priority="92">
      <formula>$M388</formula>
    </cfRule>
    <cfRule type="duplicateValues" dxfId="16" priority="93"/>
  </conditionalFormatting>
  <conditionalFormatting sqref="N381">
    <cfRule type="expression" priority="94">
      <formula>$M381</formula>
    </cfRule>
    <cfRule type="duplicateValues" dxfId="15" priority="95"/>
  </conditionalFormatting>
  <conditionalFormatting sqref="N318">
    <cfRule type="expression" priority="17">
      <formula>$L318</formula>
    </cfRule>
    <cfRule type="duplicateValues" dxfId="14" priority="18"/>
  </conditionalFormatting>
  <conditionalFormatting sqref="N319">
    <cfRule type="expression" priority="15">
      <formula>$L319</formula>
    </cfRule>
    <cfRule type="duplicateValues" dxfId="13" priority="16"/>
  </conditionalFormatting>
  <conditionalFormatting sqref="N393">
    <cfRule type="expression" priority="11">
      <formula>$M393</formula>
    </cfRule>
    <cfRule type="duplicateValues" dxfId="12" priority="12"/>
  </conditionalFormatting>
  <conditionalFormatting sqref="N392">
    <cfRule type="expression" priority="13">
      <formula>$M392</formula>
    </cfRule>
    <cfRule type="duplicateValues" dxfId="11" priority="14"/>
  </conditionalFormatting>
  <conditionalFormatting sqref="N395">
    <cfRule type="expression" priority="9">
      <formula>$M395</formula>
    </cfRule>
    <cfRule type="duplicateValues" dxfId="10" priority="10"/>
  </conditionalFormatting>
  <conditionalFormatting sqref="N396">
    <cfRule type="expression" priority="7">
      <formula>$M396</formula>
    </cfRule>
    <cfRule type="duplicateValues" dxfId="9" priority="8"/>
  </conditionalFormatting>
  <conditionalFormatting sqref="N397">
    <cfRule type="expression" priority="5">
      <formula>$M397</formula>
    </cfRule>
    <cfRule type="duplicateValues" dxfId="8" priority="6"/>
  </conditionalFormatting>
  <conditionalFormatting sqref="N398">
    <cfRule type="expression" priority="3">
      <formula>$M398</formula>
    </cfRule>
    <cfRule type="duplicateValues" dxfId="7" priority="4"/>
  </conditionalFormatting>
  <conditionalFormatting sqref="N399">
    <cfRule type="expression" priority="1">
      <formula>$M399</formula>
    </cfRule>
    <cfRule type="duplicateValues" dxfId="6" priority="2"/>
  </conditionalFormatting>
  <dataValidations count="8">
    <dataValidation type="list" allowBlank="1" showInputMessage="1" showErrorMessage="1" sqref="D2" xr:uid="{847342E8-C6C8-4105-949C-698A543D28F7}">
      <formula1>Delegatarios</formula1>
    </dataValidation>
    <dataValidation type="list" allowBlank="1" showInputMessage="1" showErrorMessage="1" sqref="E1" xr:uid="{87723F36-2D43-4067-AC64-3FBF402C454D}">
      <formula1>cortea</formula1>
    </dataValidation>
    <dataValidation type="list" allowBlank="1" showInputMessage="1" showErrorMessage="1" sqref="AA5:AB401 AA403:AB429 AA430 AA431:AB435" xr:uid="{628DC2F7-9C84-4E08-AEAF-5F5B7CF29E52}">
      <formula1>"SI,NO"</formula1>
    </dataValidation>
    <dataValidation type="list" allowBlank="1" showInputMessage="1" showErrorMessage="1" sqref="AF5:AF430" xr:uid="{B40F2E3E-8178-4B52-B5EA-0A015B210C3A}">
      <formula1>"SI,NA por TIPO Contrato"</formula1>
    </dataValidation>
    <dataValidation type="list" allowBlank="1" showInputMessage="1" showErrorMessage="1" sqref="AE5:AE70 AE403:AE435 AF431:AF435" xr:uid="{A4772A0D-82AF-43B3-8DB1-BC4B30C4D9FB}">
      <formula1>"SI,NO HA INICIADO"</formula1>
    </dataValidation>
    <dataValidation type="list" allowBlank="1" showInputMessage="1" showErrorMessage="1" sqref="H5:H29 H403:H421 H423:H435" xr:uid="{65CB0429-F5D7-4CF0-8C9B-D6C73148B331}">
      <formula1>tipologia</formula1>
    </dataValidation>
    <dataValidation type="list" allowBlank="1" showInputMessage="1" showErrorMessage="1" sqref="G5:G401 G403:G421 G423:G435" xr:uid="{ADEAA30F-A53A-4966-8283-9143994453EB}">
      <formula1>modalidad</formula1>
    </dataValidation>
    <dataValidation type="list" allowBlank="1" showInputMessage="1" showErrorMessage="1" sqref="C5:C401 C403:C421 C423:C435" xr:uid="{A9AB6A75-8419-4818-9CAE-EB8EC7893334}">
      <formula1>rubro</formula1>
    </dataValidation>
  </dataValidations>
  <hyperlinks>
    <hyperlink ref="AD14" r:id="rId1" xr:uid="{C64EE248-D6D4-47E1-9D5C-453B649AC586}"/>
    <hyperlink ref="AD15" r:id="rId2" xr:uid="{050BB3C4-9BE6-4268-9E97-19A508B9D08D}"/>
    <hyperlink ref="AD11" r:id="rId3" xr:uid="{6012998E-56AD-4504-9155-90CD70947C5A}"/>
    <hyperlink ref="AD16" r:id="rId4" xr:uid="{8351DA37-A8DF-4AAF-9E67-3ED1AEE472AE}"/>
    <hyperlink ref="AD10" r:id="rId5" xr:uid="{D9E10656-77B9-46D4-A774-18254F1843CA}"/>
    <hyperlink ref="AD18" r:id="rId6" xr:uid="{B0A02BE8-CB24-4D9C-961E-D813C78DA256}"/>
    <hyperlink ref="AD13" r:id="rId7" xr:uid="{1BAE3573-1F34-47E5-89AA-B7E4AA984529}"/>
    <hyperlink ref="AD17" r:id="rId8" xr:uid="{BD21EA33-2C1E-40B3-87A8-4E3008276ED6}"/>
    <hyperlink ref="AD12" r:id="rId9" xr:uid="{68B21BA6-AA39-4937-8FA9-57C9898FA900}"/>
    <hyperlink ref="AD5" r:id="rId10" xr:uid="{7CA495AA-EB7F-47F5-808D-D40251CE10F4}"/>
    <hyperlink ref="AD6" r:id="rId11" xr:uid="{99683C85-EF47-4A3C-AB0E-02D59F3B4D8D}"/>
    <hyperlink ref="AD8" r:id="rId12" xr:uid="{71E62BDA-7C75-4BB6-A861-882B676EEC63}"/>
    <hyperlink ref="AD9" r:id="rId13" xr:uid="{388658FE-38B7-45D4-BA5E-35533E6217A5}"/>
    <hyperlink ref="AD7" r:id="rId14" xr:uid="{B519568C-5542-43D9-9A36-E0BCB8FC8282}"/>
    <hyperlink ref="AD19" r:id="rId15" xr:uid="{98075ABE-16E7-47D6-BCF4-5A799BD62E11}"/>
    <hyperlink ref="AD20" r:id="rId16" xr:uid="{D4C2964A-7E5B-4102-AE49-7A25B4201E2C}"/>
    <hyperlink ref="AD21" r:id="rId17" xr:uid="{23C6D701-7F68-4BAA-808C-D963B1214A72}"/>
    <hyperlink ref="AD22" r:id="rId18" xr:uid="{5BF4298D-B05C-4838-A2E4-5A9CB88A5AC0}"/>
    <hyperlink ref="AD23" r:id="rId19" xr:uid="{9D55905A-78E2-4F06-9397-FD623248B7FD}"/>
    <hyperlink ref="AD24" r:id="rId20" xr:uid="{3051191C-0B24-43D0-A717-607B35112069}"/>
    <hyperlink ref="AD25" r:id="rId21" xr:uid="{F9F26EAD-FFCB-489D-A958-52A7FDF5F191}"/>
    <hyperlink ref="AD26" r:id="rId22" xr:uid="{43DA61E5-BB54-49B0-B0D3-9A29D6442FEA}"/>
    <hyperlink ref="AD27" r:id="rId23" xr:uid="{C04F4DF2-E0EA-4E6A-B220-201E84FB5B40}"/>
    <hyperlink ref="AD28" r:id="rId24" xr:uid="{7924E509-DF5E-49D4-A2E7-B48DF2FE348E}"/>
    <hyperlink ref="AD29" r:id="rId25" xr:uid="{791F9D47-97C6-42FE-9FEC-9FDB42CE2554}"/>
    <hyperlink ref="AD402" r:id="rId26" xr:uid="{62353A0B-E0C4-4311-9D3C-06709ADB0248}"/>
    <hyperlink ref="AD418" r:id="rId27" xr:uid="{4EB3418B-81A3-4F1F-8DAD-AA9F1F40ECA7}"/>
    <hyperlink ref="AD420" r:id="rId28" xr:uid="{EF33BCBD-B75A-45EC-A126-EEC7FB86AC62}"/>
    <hyperlink ref="AD82" r:id="rId29" xr:uid="{D794BAA1-BB5F-4D4B-8DA7-28547CC23B28}"/>
    <hyperlink ref="AD422" r:id="rId30" display="https://www.secop.gov.co/CO1BusinessLine/Tendering/ProcedureEdit/View?docUniqueIdentifier=CO1.REQ.4156581&amp;prevCtxUrl=https%3a%2f%2fwww.secop.gov.co%2fCO1BusinessLine%2fTendering%2fBuyerDossierWorkspace%2fIndex%3fallWords2Search%3dOPSP-VEX-407-2023%26createDateFrom%3d03%2f09%2f2022+16%3a27%3a29%26createDateTo%3d03%2f03%2f2023+16%3a27%3a29%26filteringState%3d1%26sortingState%3dLastModifiedDESC%26showAdvan" xr:uid="{33577516-B093-4762-82BF-F69CFE1DD3A5}"/>
    <hyperlink ref="AD369" r:id="rId31" xr:uid="{1D8A158B-EE27-4CDA-97C9-99B5498FBA06}"/>
    <hyperlink ref="AD423" r:id="rId32" xr:uid="{C610A3C0-E1E9-42FA-9CA3-93644CF1C69C}"/>
    <hyperlink ref="AD425" r:id="rId33" xr:uid="{16942B57-1805-41AC-82C4-742D24B6177E}"/>
    <hyperlink ref="AD426" r:id="rId34" xr:uid="{CA62BFE5-5E2D-452F-AB04-D791B9CD8F48}"/>
    <hyperlink ref="AD427" r:id="rId35" xr:uid="{0C7910EA-A505-4653-AC8A-A1BBB3649CE5}"/>
    <hyperlink ref="AD428" r:id="rId36" xr:uid="{95D31088-4674-47CF-B034-4FD3091DFFC8}"/>
    <hyperlink ref="AD429" r:id="rId37" xr:uid="{DDB945C7-5BC2-4689-9BE9-BD433F6DEE89}"/>
    <hyperlink ref="AD430" r:id="rId38" xr:uid="{12C41689-209D-4257-B8EF-BDB567D2AB89}"/>
    <hyperlink ref="AD424" r:id="rId39" xr:uid="{B9AD8D2E-0837-469E-A69D-84D79194C44F}"/>
    <hyperlink ref="AD431" r:id="rId40" xr:uid="{267C7B1D-D97A-467E-A684-73AC2EE8D88C}"/>
    <hyperlink ref="AD432" r:id="rId41" xr:uid="{B0DF0222-2F35-4895-9014-BCED3382D8EB}"/>
    <hyperlink ref="AD433" r:id="rId42" xr:uid="{BB5B5B71-3CEA-4A44-975A-D97517C0DDDB}"/>
    <hyperlink ref="AD434" r:id="rId43" xr:uid="{FACC15C3-94DF-455E-8BF0-FD2B2F71368E}"/>
    <hyperlink ref="AD435" r:id="rId44" xr:uid="{D50E1F13-1CFF-4EDC-B35F-3BD3AA9E2E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72B09-7A86-41D3-81F9-794598035A8D}">
  <sheetPr>
    <tabColor rgb="FF92D050"/>
  </sheetPr>
  <dimension ref="A1:AF541"/>
  <sheetViews>
    <sheetView tabSelected="1" topLeftCell="A118" workbookViewId="0">
      <selection activeCell="F132" sqref="F132"/>
    </sheetView>
  </sheetViews>
  <sheetFormatPr baseColWidth="10" defaultRowHeight="14.4"/>
  <cols>
    <col min="5" max="5" width="19.44140625" style="263" customWidth="1"/>
    <col min="9" max="9" width="19.21875" customWidth="1"/>
    <col min="11" max="11" width="14" bestFit="1" customWidth="1"/>
    <col min="12" max="12" width="15" bestFit="1" customWidth="1"/>
    <col min="13" max="13" width="17.6640625" bestFit="1" customWidth="1"/>
    <col min="22" max="22" width="16.44140625" customWidth="1"/>
    <col min="23" max="23" width="19.33203125" customWidth="1"/>
  </cols>
  <sheetData>
    <row r="1" spans="1:32">
      <c r="A1" s="269" t="s">
        <v>85</v>
      </c>
      <c r="B1" s="269"/>
      <c r="C1" s="269"/>
      <c r="D1" s="269"/>
      <c r="E1" s="260" t="s">
        <v>42</v>
      </c>
      <c r="G1" s="264" t="s">
        <v>150</v>
      </c>
      <c r="H1" s="264"/>
      <c r="I1" s="30">
        <v>1160000</v>
      </c>
      <c r="Q1" s="78"/>
      <c r="R1" s="78"/>
      <c r="S1" s="78"/>
      <c r="T1" s="78"/>
      <c r="U1" s="78"/>
    </row>
    <row r="2" spans="1:32" ht="15" customHeight="1">
      <c r="A2" s="271" t="s">
        <v>22</v>
      </c>
      <c r="B2" s="271"/>
      <c r="C2" s="271"/>
      <c r="D2" s="272" t="s">
        <v>25</v>
      </c>
      <c r="E2" s="272"/>
      <c r="F2" s="272"/>
      <c r="G2" s="265" t="s">
        <v>100</v>
      </c>
      <c r="H2" s="265"/>
      <c r="I2" s="22">
        <f>VLOOKUP($D$2,[10]Datos!$B$20:$C$35,2,FALSE)</f>
        <v>3000</v>
      </c>
      <c r="J2" s="23" t="s">
        <v>86</v>
      </c>
      <c r="K2" s="267" t="str">
        <f>VLOOKUP($D$2,[10]Datos!$B$20:$D$35,3,FALSE)</f>
        <v>Sobre los recursos de Funcionamiento, Inversión y Administrados del presupuesto de gastos de la universidad</v>
      </c>
      <c r="L2" s="267"/>
      <c r="M2" s="267"/>
      <c r="N2" s="267"/>
      <c r="O2" s="267"/>
      <c r="P2" s="267"/>
      <c r="Q2" s="78"/>
      <c r="R2" s="78"/>
      <c r="S2" s="78"/>
      <c r="T2" s="78"/>
      <c r="U2" s="78"/>
    </row>
    <row r="3" spans="1:32" ht="15.75" customHeight="1">
      <c r="E3" s="260"/>
      <c r="G3" s="266"/>
      <c r="H3" s="266"/>
      <c r="I3" s="22">
        <f>I2*I1</f>
        <v>3480000000</v>
      </c>
      <c r="J3" s="23" t="s">
        <v>94</v>
      </c>
      <c r="K3" s="268"/>
      <c r="L3" s="268"/>
      <c r="M3" s="268"/>
      <c r="N3" s="268"/>
      <c r="O3" s="268"/>
      <c r="P3" s="268"/>
      <c r="Q3" s="78"/>
      <c r="R3" s="78"/>
      <c r="S3" s="78"/>
      <c r="T3" s="78"/>
      <c r="U3" s="78"/>
      <c r="AD3" s="270" t="s">
        <v>81</v>
      </c>
      <c r="AE3" s="270"/>
      <c r="AF3" s="270"/>
    </row>
    <row r="4" spans="1:32" s="8" customFormat="1" ht="124.2">
      <c r="A4" s="24" t="s">
        <v>0</v>
      </c>
      <c r="B4" s="24" t="s">
        <v>1</v>
      </c>
      <c r="C4" s="25" t="s">
        <v>2</v>
      </c>
      <c r="D4" s="24" t="s">
        <v>3</v>
      </c>
      <c r="E4" s="261"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89" t="s">
        <v>2799</v>
      </c>
      <c r="F5" s="17" t="s">
        <v>62</v>
      </c>
      <c r="G5" s="1" t="s">
        <v>62</v>
      </c>
      <c r="H5" s="1" t="s">
        <v>74</v>
      </c>
      <c r="I5" s="10">
        <v>15500000</v>
      </c>
      <c r="J5" s="1">
        <v>0</v>
      </c>
      <c r="K5" s="2">
        <v>0</v>
      </c>
      <c r="L5" s="2">
        <v>0</v>
      </c>
      <c r="M5" s="32">
        <f>I5+K5-L5</f>
        <v>15500000</v>
      </c>
      <c r="N5" s="1">
        <v>1045726836</v>
      </c>
      <c r="O5" s="1" t="s">
        <v>2800</v>
      </c>
      <c r="P5" s="1" t="s">
        <v>2801</v>
      </c>
      <c r="Q5" s="3">
        <v>44946</v>
      </c>
      <c r="R5" s="3">
        <v>44946</v>
      </c>
      <c r="S5" s="3">
        <v>45093</v>
      </c>
      <c r="T5" s="3">
        <v>44978</v>
      </c>
      <c r="U5" s="31">
        <v>1</v>
      </c>
      <c r="V5" s="151">
        <v>3617000</v>
      </c>
      <c r="W5" s="151">
        <v>11883000</v>
      </c>
      <c r="X5" s="111">
        <v>0.30612244897959184</v>
      </c>
      <c r="Y5" s="1">
        <v>12621405</v>
      </c>
      <c r="Z5" s="283" t="s">
        <v>2802</v>
      </c>
      <c r="AA5" s="1" t="s">
        <v>117</v>
      </c>
      <c r="AB5" s="1" t="s">
        <v>117</v>
      </c>
      <c r="AC5" s="3" t="s">
        <v>2803</v>
      </c>
      <c r="AD5" s="16" t="s">
        <v>2804</v>
      </c>
      <c r="AE5" s="16" t="s">
        <v>118</v>
      </c>
      <c r="AF5" s="16" t="s">
        <v>118</v>
      </c>
    </row>
    <row r="6" spans="1:32" s="5" customFormat="1">
      <c r="A6" s="17">
        <v>891780111</v>
      </c>
      <c r="B6" s="17" t="s">
        <v>55</v>
      </c>
      <c r="C6" s="15" t="s">
        <v>57</v>
      </c>
      <c r="D6" s="17" t="s">
        <v>61</v>
      </c>
      <c r="E6" s="89" t="s">
        <v>2805</v>
      </c>
      <c r="F6" s="17" t="s">
        <v>62</v>
      </c>
      <c r="G6" s="1" t="s">
        <v>62</v>
      </c>
      <c r="H6" s="1" t="s">
        <v>74</v>
      </c>
      <c r="I6" s="10">
        <v>15603000</v>
      </c>
      <c r="J6" s="1">
        <v>0</v>
      </c>
      <c r="K6" s="2">
        <v>0</v>
      </c>
      <c r="L6" s="2">
        <v>0</v>
      </c>
      <c r="M6" s="32">
        <f>I6+K6-L6</f>
        <v>15603000</v>
      </c>
      <c r="N6" s="1">
        <v>1082911157</v>
      </c>
      <c r="O6" s="1" t="s">
        <v>2806</v>
      </c>
      <c r="P6" s="1" t="s">
        <v>2807</v>
      </c>
      <c r="Q6" s="3">
        <v>44946</v>
      </c>
      <c r="R6" s="3">
        <v>44946</v>
      </c>
      <c r="S6" s="3">
        <v>45093</v>
      </c>
      <c r="T6" s="3" t="s">
        <v>2803</v>
      </c>
      <c r="U6" s="31">
        <v>0</v>
      </c>
      <c r="V6" s="151">
        <v>4650000</v>
      </c>
      <c r="W6" s="151">
        <v>10953000</v>
      </c>
      <c r="X6" s="111">
        <v>0.30612244897959184</v>
      </c>
      <c r="Y6" s="1">
        <v>12621405</v>
      </c>
      <c r="Z6" s="283" t="s">
        <v>2802</v>
      </c>
      <c r="AA6" s="1" t="s">
        <v>117</v>
      </c>
      <c r="AB6" s="1" t="s">
        <v>117</v>
      </c>
      <c r="AC6" s="3" t="s">
        <v>2803</v>
      </c>
      <c r="AD6" s="16" t="s">
        <v>2808</v>
      </c>
      <c r="AE6" s="16" t="s">
        <v>118</v>
      </c>
      <c r="AF6" s="16" t="s">
        <v>118</v>
      </c>
    </row>
    <row r="7" spans="1:32" s="5" customFormat="1">
      <c r="A7" s="17">
        <v>891780111</v>
      </c>
      <c r="B7" s="17" t="s">
        <v>55</v>
      </c>
      <c r="C7" s="15" t="s">
        <v>57</v>
      </c>
      <c r="D7" s="17" t="s">
        <v>61</v>
      </c>
      <c r="E7" s="89" t="s">
        <v>2809</v>
      </c>
      <c r="F7" s="17" t="s">
        <v>62</v>
      </c>
      <c r="G7" s="1" t="s">
        <v>62</v>
      </c>
      <c r="H7" s="1" t="s">
        <v>74</v>
      </c>
      <c r="I7" s="10">
        <v>17113000</v>
      </c>
      <c r="J7" s="1">
        <v>0</v>
      </c>
      <c r="K7" s="2">
        <v>0</v>
      </c>
      <c r="L7" s="2">
        <v>0</v>
      </c>
      <c r="M7" s="32">
        <f t="shared" ref="M7:M70" si="0">I7+K7-L7</f>
        <v>17113000</v>
      </c>
      <c r="N7" s="1">
        <v>1015460393</v>
      </c>
      <c r="O7" s="1" t="s">
        <v>2810</v>
      </c>
      <c r="P7" s="1" t="s">
        <v>2811</v>
      </c>
      <c r="Q7" s="3">
        <v>44946</v>
      </c>
      <c r="R7" s="3">
        <v>44946</v>
      </c>
      <c r="S7" s="3">
        <v>45093</v>
      </c>
      <c r="T7" s="3" t="s">
        <v>2803</v>
      </c>
      <c r="U7" s="31">
        <v>0</v>
      </c>
      <c r="V7" s="151">
        <v>5100000</v>
      </c>
      <c r="W7" s="151">
        <v>12013000</v>
      </c>
      <c r="X7" s="111">
        <v>0.30612244897959184</v>
      </c>
      <c r="Y7" s="1">
        <v>12621405</v>
      </c>
      <c r="Z7" s="283" t="s">
        <v>2802</v>
      </c>
      <c r="AA7" s="1" t="s">
        <v>117</v>
      </c>
      <c r="AB7" s="1" t="s">
        <v>117</v>
      </c>
      <c r="AC7" s="3" t="s">
        <v>2803</v>
      </c>
      <c r="AD7" s="16" t="s">
        <v>2812</v>
      </c>
      <c r="AE7" s="16" t="s">
        <v>118</v>
      </c>
      <c r="AF7" s="16" t="s">
        <v>118</v>
      </c>
    </row>
    <row r="8" spans="1:32" s="5" customFormat="1">
      <c r="A8" s="17">
        <v>891780111</v>
      </c>
      <c r="B8" s="17" t="s">
        <v>55</v>
      </c>
      <c r="C8" s="15" t="s">
        <v>57</v>
      </c>
      <c r="D8" s="17" t="s">
        <v>61</v>
      </c>
      <c r="E8" s="89" t="s">
        <v>2813</v>
      </c>
      <c r="F8" s="17" t="s">
        <v>62</v>
      </c>
      <c r="G8" s="1" t="s">
        <v>62</v>
      </c>
      <c r="H8" s="1" t="s">
        <v>74</v>
      </c>
      <c r="I8" s="10">
        <v>25000000</v>
      </c>
      <c r="J8" s="1">
        <v>0</v>
      </c>
      <c r="K8" s="2">
        <v>0</v>
      </c>
      <c r="L8" s="2">
        <v>0</v>
      </c>
      <c r="M8" s="32">
        <f t="shared" si="0"/>
        <v>25000000</v>
      </c>
      <c r="N8" s="1">
        <v>1082841776</v>
      </c>
      <c r="O8" s="1" t="s">
        <v>2814</v>
      </c>
      <c r="P8" s="1" t="s">
        <v>2815</v>
      </c>
      <c r="Q8" s="3">
        <v>44946</v>
      </c>
      <c r="R8" s="3">
        <v>44946</v>
      </c>
      <c r="S8" s="3">
        <v>45093</v>
      </c>
      <c r="T8" s="3" t="s">
        <v>2803</v>
      </c>
      <c r="U8" s="31">
        <v>0</v>
      </c>
      <c r="V8" s="151">
        <v>7333000</v>
      </c>
      <c r="W8" s="151">
        <v>17667000</v>
      </c>
      <c r="X8" s="111">
        <v>0.30612244897959184</v>
      </c>
      <c r="Y8" s="1">
        <v>12621405</v>
      </c>
      <c r="Z8" s="283" t="s">
        <v>2802</v>
      </c>
      <c r="AA8" s="1" t="s">
        <v>117</v>
      </c>
      <c r="AB8" s="1" t="s">
        <v>117</v>
      </c>
      <c r="AC8" s="3" t="s">
        <v>2803</v>
      </c>
      <c r="AD8" s="16" t="s">
        <v>2816</v>
      </c>
      <c r="AE8" s="16" t="s">
        <v>118</v>
      </c>
      <c r="AF8" s="16" t="s">
        <v>118</v>
      </c>
    </row>
    <row r="9" spans="1:32" s="5" customFormat="1">
      <c r="A9" s="17">
        <v>891780111</v>
      </c>
      <c r="B9" s="17" t="s">
        <v>55</v>
      </c>
      <c r="C9" s="15" t="s">
        <v>57</v>
      </c>
      <c r="D9" s="17" t="s">
        <v>61</v>
      </c>
      <c r="E9" s="89" t="s">
        <v>2817</v>
      </c>
      <c r="F9" s="17" t="s">
        <v>62</v>
      </c>
      <c r="G9" s="1" t="s">
        <v>62</v>
      </c>
      <c r="H9" s="1" t="s">
        <v>74</v>
      </c>
      <c r="I9" s="10">
        <v>30703000</v>
      </c>
      <c r="J9" s="1">
        <v>0</v>
      </c>
      <c r="K9" s="2">
        <v>0</v>
      </c>
      <c r="L9" s="2">
        <v>0</v>
      </c>
      <c r="M9" s="32">
        <f t="shared" si="0"/>
        <v>30703000</v>
      </c>
      <c r="N9" s="1">
        <v>13542773</v>
      </c>
      <c r="O9" s="1" t="s">
        <v>2818</v>
      </c>
      <c r="P9" s="1" t="s">
        <v>2819</v>
      </c>
      <c r="Q9" s="3">
        <v>44946</v>
      </c>
      <c r="R9" s="3">
        <v>44946</v>
      </c>
      <c r="S9" s="3">
        <v>45093</v>
      </c>
      <c r="T9" s="3" t="s">
        <v>2803</v>
      </c>
      <c r="U9" s="31">
        <v>0</v>
      </c>
      <c r="V9" s="151">
        <v>9150000</v>
      </c>
      <c r="W9" s="151">
        <v>21553000</v>
      </c>
      <c r="X9" s="111">
        <v>0.30612244897959184</v>
      </c>
      <c r="Y9" s="1">
        <v>85455983</v>
      </c>
      <c r="Z9" s="283" t="s">
        <v>2820</v>
      </c>
      <c r="AA9" s="1" t="s">
        <v>117</v>
      </c>
      <c r="AB9" s="1" t="s">
        <v>117</v>
      </c>
      <c r="AC9" s="3" t="s">
        <v>2803</v>
      </c>
      <c r="AD9" s="16" t="s">
        <v>2821</v>
      </c>
      <c r="AE9" s="16" t="s">
        <v>118</v>
      </c>
      <c r="AF9" s="16" t="s">
        <v>118</v>
      </c>
    </row>
    <row r="10" spans="1:32" s="5" customFormat="1">
      <c r="A10" s="17">
        <v>891780111</v>
      </c>
      <c r="B10" s="17" t="s">
        <v>55</v>
      </c>
      <c r="C10" s="15" t="s">
        <v>57</v>
      </c>
      <c r="D10" s="17" t="s">
        <v>61</v>
      </c>
      <c r="E10" s="89" t="s">
        <v>2822</v>
      </c>
      <c r="F10" s="17" t="s">
        <v>62</v>
      </c>
      <c r="G10" s="1" t="s">
        <v>62</v>
      </c>
      <c r="H10" s="1" t="s">
        <v>74</v>
      </c>
      <c r="I10" s="10">
        <v>18083000</v>
      </c>
      <c r="J10" s="1">
        <v>0</v>
      </c>
      <c r="K10" s="2">
        <v>0</v>
      </c>
      <c r="L10" s="2">
        <v>0</v>
      </c>
      <c r="M10" s="32">
        <f t="shared" si="0"/>
        <v>18083000</v>
      </c>
      <c r="N10" s="1">
        <v>1098731749</v>
      </c>
      <c r="O10" s="1" t="s">
        <v>2823</v>
      </c>
      <c r="P10" s="1" t="s">
        <v>2824</v>
      </c>
      <c r="Q10" s="3">
        <v>44946</v>
      </c>
      <c r="R10" s="3">
        <v>44946</v>
      </c>
      <c r="S10" s="3">
        <v>45093</v>
      </c>
      <c r="T10" s="3" t="s">
        <v>2803</v>
      </c>
      <c r="U10" s="31">
        <v>0</v>
      </c>
      <c r="V10" s="151">
        <v>5717000</v>
      </c>
      <c r="W10" s="151">
        <v>12366000</v>
      </c>
      <c r="X10" s="111">
        <v>0.30612244897959184</v>
      </c>
      <c r="Y10" s="1">
        <v>93400727</v>
      </c>
      <c r="Z10" s="283" t="s">
        <v>2825</v>
      </c>
      <c r="AA10" s="1" t="s">
        <v>117</v>
      </c>
      <c r="AB10" s="1" t="s">
        <v>117</v>
      </c>
      <c r="AC10" s="3" t="s">
        <v>2803</v>
      </c>
      <c r="AD10" s="16" t="s">
        <v>2826</v>
      </c>
      <c r="AE10" s="16" t="s">
        <v>118</v>
      </c>
      <c r="AF10" s="16" t="s">
        <v>118</v>
      </c>
    </row>
    <row r="11" spans="1:32" s="5" customFormat="1">
      <c r="A11" s="17">
        <v>891780111</v>
      </c>
      <c r="B11" s="17" t="s">
        <v>55</v>
      </c>
      <c r="C11" s="15" t="s">
        <v>57</v>
      </c>
      <c r="D11" s="17" t="s">
        <v>61</v>
      </c>
      <c r="E11" s="89" t="s">
        <v>2827</v>
      </c>
      <c r="F11" s="17" t="s">
        <v>62</v>
      </c>
      <c r="G11" s="1" t="s">
        <v>62</v>
      </c>
      <c r="H11" s="1" t="s">
        <v>74</v>
      </c>
      <c r="I11" s="10">
        <v>18083000</v>
      </c>
      <c r="J11" s="1">
        <v>0</v>
      </c>
      <c r="K11" s="2">
        <v>0</v>
      </c>
      <c r="L11" s="2">
        <v>0</v>
      </c>
      <c r="M11" s="32">
        <f t="shared" si="0"/>
        <v>18083000</v>
      </c>
      <c r="N11" s="1">
        <v>1083019267</v>
      </c>
      <c r="O11" s="1" t="s">
        <v>2828</v>
      </c>
      <c r="P11" s="1" t="s">
        <v>2829</v>
      </c>
      <c r="Q11" s="3">
        <v>44946</v>
      </c>
      <c r="R11" s="3">
        <v>44946</v>
      </c>
      <c r="S11" s="3">
        <v>45093</v>
      </c>
      <c r="T11" s="3" t="s">
        <v>2803</v>
      </c>
      <c r="U11" s="31">
        <v>0</v>
      </c>
      <c r="V11" s="151">
        <v>5717000</v>
      </c>
      <c r="W11" s="151">
        <v>12366000</v>
      </c>
      <c r="X11" s="111">
        <v>0.30612244897959184</v>
      </c>
      <c r="Y11" s="1">
        <v>12621405</v>
      </c>
      <c r="Z11" s="283" t="s">
        <v>2802</v>
      </c>
      <c r="AA11" s="1" t="s">
        <v>117</v>
      </c>
      <c r="AB11" s="1" t="s">
        <v>117</v>
      </c>
      <c r="AC11" s="3" t="s">
        <v>2803</v>
      </c>
      <c r="AD11" s="16" t="s">
        <v>2830</v>
      </c>
      <c r="AE11" s="16" t="s">
        <v>118</v>
      </c>
      <c r="AF11" s="16" t="s">
        <v>118</v>
      </c>
    </row>
    <row r="12" spans="1:32" s="5" customFormat="1">
      <c r="A12" s="17">
        <v>891780111</v>
      </c>
      <c r="B12" s="17" t="s">
        <v>55</v>
      </c>
      <c r="C12" s="15" t="s">
        <v>57</v>
      </c>
      <c r="D12" s="17" t="s">
        <v>61</v>
      </c>
      <c r="E12" s="89" t="s">
        <v>2831</v>
      </c>
      <c r="F12" s="17" t="s">
        <v>62</v>
      </c>
      <c r="G12" s="1" t="s">
        <v>62</v>
      </c>
      <c r="H12" s="1" t="s">
        <v>74</v>
      </c>
      <c r="I12" s="10">
        <v>13000000</v>
      </c>
      <c r="J12" s="1">
        <v>0</v>
      </c>
      <c r="K12" s="2">
        <v>0</v>
      </c>
      <c r="L12" s="2">
        <v>0</v>
      </c>
      <c r="M12" s="32">
        <f t="shared" si="0"/>
        <v>13000000</v>
      </c>
      <c r="N12" s="1">
        <v>57428933</v>
      </c>
      <c r="O12" s="1" t="s">
        <v>2832</v>
      </c>
      <c r="P12" s="1" t="s">
        <v>2833</v>
      </c>
      <c r="Q12" s="3">
        <v>44946</v>
      </c>
      <c r="R12" s="3">
        <v>44946</v>
      </c>
      <c r="S12" s="3">
        <v>45093</v>
      </c>
      <c r="T12" s="3" t="s">
        <v>2803</v>
      </c>
      <c r="U12" s="31">
        <v>0</v>
      </c>
      <c r="V12" s="151">
        <v>4167000</v>
      </c>
      <c r="W12" s="151">
        <v>8833000</v>
      </c>
      <c r="X12" s="111">
        <v>0.30612244897959184</v>
      </c>
      <c r="Y12" s="1">
        <v>57435262</v>
      </c>
      <c r="Z12" s="283" t="s">
        <v>806</v>
      </c>
      <c r="AA12" s="1" t="s">
        <v>117</v>
      </c>
      <c r="AB12" s="1" t="s">
        <v>117</v>
      </c>
      <c r="AC12" s="3" t="s">
        <v>2803</v>
      </c>
      <c r="AD12" s="16" t="s">
        <v>2834</v>
      </c>
      <c r="AE12" s="16" t="s">
        <v>118</v>
      </c>
      <c r="AF12" s="16" t="s">
        <v>118</v>
      </c>
    </row>
    <row r="13" spans="1:32" s="5" customFormat="1">
      <c r="A13" s="17">
        <v>891780111</v>
      </c>
      <c r="B13" s="17" t="s">
        <v>55</v>
      </c>
      <c r="C13" s="15" t="s">
        <v>57</v>
      </c>
      <c r="D13" s="17" t="s">
        <v>61</v>
      </c>
      <c r="E13" s="89" t="s">
        <v>2835</v>
      </c>
      <c r="F13" s="17" t="s">
        <v>62</v>
      </c>
      <c r="G13" s="1" t="s">
        <v>62</v>
      </c>
      <c r="H13" s="1" t="s">
        <v>74</v>
      </c>
      <c r="I13" s="10">
        <v>13833000</v>
      </c>
      <c r="J13" s="1">
        <v>0</v>
      </c>
      <c r="K13" s="2">
        <v>0</v>
      </c>
      <c r="L13" s="2">
        <v>0</v>
      </c>
      <c r="M13" s="32">
        <f t="shared" si="0"/>
        <v>13833000</v>
      </c>
      <c r="N13" s="1">
        <v>1082941397</v>
      </c>
      <c r="O13" s="1" t="s">
        <v>2836</v>
      </c>
      <c r="P13" s="1" t="s">
        <v>2837</v>
      </c>
      <c r="Q13" s="3">
        <v>44946</v>
      </c>
      <c r="R13" s="3">
        <v>44946</v>
      </c>
      <c r="S13" s="3">
        <v>45093</v>
      </c>
      <c r="T13" s="3" t="s">
        <v>2803</v>
      </c>
      <c r="U13" s="31">
        <v>0</v>
      </c>
      <c r="V13" s="151">
        <v>5000000</v>
      </c>
      <c r="W13" s="151">
        <v>8833000</v>
      </c>
      <c r="X13" s="111">
        <v>0.30612244897959184</v>
      </c>
      <c r="Y13" s="1">
        <v>57435262</v>
      </c>
      <c r="Z13" s="283" t="s">
        <v>806</v>
      </c>
      <c r="AA13" s="1" t="s">
        <v>117</v>
      </c>
      <c r="AB13" s="1" t="s">
        <v>117</v>
      </c>
      <c r="AC13" s="3" t="s">
        <v>2803</v>
      </c>
      <c r="AD13" s="16" t="s">
        <v>2838</v>
      </c>
      <c r="AE13" s="16" t="s">
        <v>118</v>
      </c>
      <c r="AF13" s="16" t="s">
        <v>118</v>
      </c>
    </row>
    <row r="14" spans="1:32" s="5" customFormat="1">
      <c r="A14" s="17">
        <v>891780111</v>
      </c>
      <c r="B14" s="17" t="s">
        <v>55</v>
      </c>
      <c r="C14" s="15" t="s">
        <v>57</v>
      </c>
      <c r="D14" s="17" t="s">
        <v>61</v>
      </c>
      <c r="E14" s="89" t="s">
        <v>2839</v>
      </c>
      <c r="F14" s="17" t="s">
        <v>62</v>
      </c>
      <c r="G14" s="1" t="s">
        <v>62</v>
      </c>
      <c r="H14" s="1" t="s">
        <v>74</v>
      </c>
      <c r="I14" s="10">
        <v>35737000</v>
      </c>
      <c r="J14" s="1">
        <v>0</v>
      </c>
      <c r="K14" s="2">
        <v>0</v>
      </c>
      <c r="L14" s="2">
        <v>0</v>
      </c>
      <c r="M14" s="32">
        <f t="shared" si="0"/>
        <v>35737000</v>
      </c>
      <c r="N14" s="1">
        <v>85468614</v>
      </c>
      <c r="O14" s="1" t="s">
        <v>2840</v>
      </c>
      <c r="P14" s="1" t="s">
        <v>2841</v>
      </c>
      <c r="Q14" s="3">
        <v>44946</v>
      </c>
      <c r="R14" s="3">
        <v>44946</v>
      </c>
      <c r="S14" s="3">
        <v>45093</v>
      </c>
      <c r="T14" s="3" t="s">
        <v>2803</v>
      </c>
      <c r="U14" s="31">
        <v>0</v>
      </c>
      <c r="V14" s="151">
        <v>10650000</v>
      </c>
      <c r="W14" s="151">
        <v>25087000</v>
      </c>
      <c r="X14" s="111">
        <v>0.30612244897959184</v>
      </c>
      <c r="Y14" s="1">
        <v>85455983</v>
      </c>
      <c r="Z14" s="283" t="s">
        <v>2820</v>
      </c>
      <c r="AA14" s="1" t="s">
        <v>117</v>
      </c>
      <c r="AB14" s="1" t="s">
        <v>117</v>
      </c>
      <c r="AC14" s="3" t="s">
        <v>2803</v>
      </c>
      <c r="AD14" s="16" t="s">
        <v>2842</v>
      </c>
      <c r="AE14" s="16" t="s">
        <v>118</v>
      </c>
      <c r="AF14" s="16" t="s">
        <v>118</v>
      </c>
    </row>
    <row r="15" spans="1:32" s="5" customFormat="1">
      <c r="A15" s="17">
        <v>891780111</v>
      </c>
      <c r="B15" s="17" t="s">
        <v>55</v>
      </c>
      <c r="C15" s="15" t="s">
        <v>57</v>
      </c>
      <c r="D15" s="17" t="s">
        <v>61</v>
      </c>
      <c r="E15" s="89" t="s">
        <v>2843</v>
      </c>
      <c r="F15" s="17" t="s">
        <v>62</v>
      </c>
      <c r="G15" s="1" t="s">
        <v>62</v>
      </c>
      <c r="H15" s="1" t="s">
        <v>74</v>
      </c>
      <c r="I15" s="10">
        <v>2700000</v>
      </c>
      <c r="J15" s="1">
        <v>0</v>
      </c>
      <c r="K15" s="2">
        <v>0</v>
      </c>
      <c r="L15" s="2">
        <v>0</v>
      </c>
      <c r="M15" s="32">
        <f t="shared" si="0"/>
        <v>2700000</v>
      </c>
      <c r="N15" s="1">
        <v>7601477</v>
      </c>
      <c r="O15" s="1" t="s">
        <v>2844</v>
      </c>
      <c r="P15" s="1" t="s">
        <v>2845</v>
      </c>
      <c r="Q15" s="3">
        <v>44946</v>
      </c>
      <c r="R15" s="3">
        <v>44946</v>
      </c>
      <c r="S15" s="3">
        <v>44952</v>
      </c>
      <c r="T15" s="3" t="s">
        <v>2803</v>
      </c>
      <c r="U15" s="31">
        <v>0</v>
      </c>
      <c r="V15" s="151">
        <v>2700000</v>
      </c>
      <c r="W15" s="151">
        <v>0</v>
      </c>
      <c r="X15" s="111">
        <v>1</v>
      </c>
      <c r="Y15" s="1">
        <v>41947381</v>
      </c>
      <c r="Z15" s="283" t="s">
        <v>152</v>
      </c>
      <c r="AA15" s="1" t="s">
        <v>117</v>
      </c>
      <c r="AB15" s="1" t="s">
        <v>117</v>
      </c>
      <c r="AC15" s="3" t="s">
        <v>2803</v>
      </c>
      <c r="AD15" s="16" t="s">
        <v>2846</v>
      </c>
      <c r="AE15" s="16" t="s">
        <v>118</v>
      </c>
      <c r="AF15" s="16" t="s">
        <v>118</v>
      </c>
    </row>
    <row r="16" spans="1:32" s="5" customFormat="1">
      <c r="A16" s="17">
        <v>891780111</v>
      </c>
      <c r="B16" s="17" t="s">
        <v>55</v>
      </c>
      <c r="C16" s="15" t="s">
        <v>57</v>
      </c>
      <c r="D16" s="17" t="s">
        <v>61</v>
      </c>
      <c r="E16" s="89" t="s">
        <v>2847</v>
      </c>
      <c r="F16" s="17" t="s">
        <v>62</v>
      </c>
      <c r="G16" s="1" t="s">
        <v>62</v>
      </c>
      <c r="H16" s="1" t="s">
        <v>74</v>
      </c>
      <c r="I16" s="10">
        <v>2700000</v>
      </c>
      <c r="J16" s="1">
        <v>0</v>
      </c>
      <c r="K16" s="2">
        <v>0</v>
      </c>
      <c r="L16" s="2">
        <v>0</v>
      </c>
      <c r="M16" s="32">
        <f t="shared" si="0"/>
        <v>2700000</v>
      </c>
      <c r="N16" s="1">
        <v>40935960</v>
      </c>
      <c r="O16" s="1" t="s">
        <v>2848</v>
      </c>
      <c r="P16" s="1" t="s">
        <v>2849</v>
      </c>
      <c r="Q16" s="3">
        <v>44946</v>
      </c>
      <c r="R16" s="3">
        <v>44946</v>
      </c>
      <c r="S16" s="3">
        <v>44952</v>
      </c>
      <c r="T16" s="3" t="s">
        <v>2803</v>
      </c>
      <c r="U16" s="31">
        <v>0</v>
      </c>
      <c r="V16" s="151">
        <v>2700000</v>
      </c>
      <c r="W16" s="151">
        <v>0</v>
      </c>
      <c r="X16" s="111">
        <v>1</v>
      </c>
      <c r="Y16" s="1">
        <v>41947381</v>
      </c>
      <c r="Z16" s="283" t="s">
        <v>152</v>
      </c>
      <c r="AA16" s="1" t="s">
        <v>117</v>
      </c>
      <c r="AB16" s="1" t="s">
        <v>117</v>
      </c>
      <c r="AC16" s="3" t="s">
        <v>2803</v>
      </c>
      <c r="AD16" s="16" t="s">
        <v>2850</v>
      </c>
      <c r="AE16" s="16" t="s">
        <v>118</v>
      </c>
      <c r="AF16" s="16" t="s">
        <v>118</v>
      </c>
    </row>
    <row r="17" spans="1:32" s="5" customFormat="1">
      <c r="A17" s="17">
        <v>891780111</v>
      </c>
      <c r="B17" s="17" t="s">
        <v>55</v>
      </c>
      <c r="C17" s="15" t="s">
        <v>57</v>
      </c>
      <c r="D17" s="17" t="s">
        <v>61</v>
      </c>
      <c r="E17" s="89" t="s">
        <v>2851</v>
      </c>
      <c r="F17" s="17" t="s">
        <v>62</v>
      </c>
      <c r="G17" s="1" t="s">
        <v>62</v>
      </c>
      <c r="H17" s="1" t="s">
        <v>74</v>
      </c>
      <c r="I17" s="10">
        <v>2700000</v>
      </c>
      <c r="J17" s="1">
        <v>0</v>
      </c>
      <c r="K17" s="2">
        <v>0</v>
      </c>
      <c r="L17" s="2">
        <v>0</v>
      </c>
      <c r="M17" s="32">
        <f t="shared" si="0"/>
        <v>2700000</v>
      </c>
      <c r="N17" s="1">
        <v>1082905987</v>
      </c>
      <c r="O17" s="1" t="s">
        <v>2852</v>
      </c>
      <c r="P17" s="1" t="s">
        <v>2853</v>
      </c>
      <c r="Q17" s="3">
        <v>44946</v>
      </c>
      <c r="R17" s="3">
        <v>44946</v>
      </c>
      <c r="S17" s="3">
        <v>44952</v>
      </c>
      <c r="T17" s="3" t="s">
        <v>2803</v>
      </c>
      <c r="U17" s="31">
        <v>0</v>
      </c>
      <c r="V17" s="151">
        <v>2700000</v>
      </c>
      <c r="W17" s="151">
        <v>0</v>
      </c>
      <c r="X17" s="111">
        <v>1</v>
      </c>
      <c r="Y17" s="1">
        <v>41947381</v>
      </c>
      <c r="Z17" s="283" t="s">
        <v>152</v>
      </c>
      <c r="AA17" s="1" t="s">
        <v>117</v>
      </c>
      <c r="AB17" s="1" t="s">
        <v>117</v>
      </c>
      <c r="AC17" s="3" t="s">
        <v>2803</v>
      </c>
      <c r="AD17" s="16" t="s">
        <v>2854</v>
      </c>
      <c r="AE17" s="16" t="s">
        <v>118</v>
      </c>
      <c r="AF17" s="16" t="s">
        <v>118</v>
      </c>
    </row>
    <row r="18" spans="1:32" s="5" customFormat="1">
      <c r="A18" s="17">
        <v>891780111</v>
      </c>
      <c r="B18" s="17" t="s">
        <v>55</v>
      </c>
      <c r="C18" s="15" t="s">
        <v>57</v>
      </c>
      <c r="D18" s="17" t="s">
        <v>61</v>
      </c>
      <c r="E18" s="89" t="s">
        <v>2855</v>
      </c>
      <c r="F18" s="17" t="s">
        <v>62</v>
      </c>
      <c r="G18" s="1" t="s">
        <v>62</v>
      </c>
      <c r="H18" s="1" t="s">
        <v>74</v>
      </c>
      <c r="I18" s="10">
        <v>2700000</v>
      </c>
      <c r="J18" s="1">
        <v>0</v>
      </c>
      <c r="K18" s="2">
        <v>0</v>
      </c>
      <c r="L18" s="2">
        <v>0</v>
      </c>
      <c r="M18" s="32">
        <f t="shared" si="0"/>
        <v>2700000</v>
      </c>
      <c r="N18" s="1">
        <v>1082912086</v>
      </c>
      <c r="O18" s="1" t="s">
        <v>2856</v>
      </c>
      <c r="P18" s="1" t="s">
        <v>2853</v>
      </c>
      <c r="Q18" s="3">
        <v>44946</v>
      </c>
      <c r="R18" s="3">
        <v>44946</v>
      </c>
      <c r="S18" s="3">
        <v>44952</v>
      </c>
      <c r="T18" s="3" t="s">
        <v>2803</v>
      </c>
      <c r="U18" s="31">
        <v>0</v>
      </c>
      <c r="V18" s="151">
        <v>2700000</v>
      </c>
      <c r="W18" s="151">
        <v>0</v>
      </c>
      <c r="X18" s="111">
        <v>1</v>
      </c>
      <c r="Y18" s="1">
        <v>41947381</v>
      </c>
      <c r="Z18" s="283" t="s">
        <v>152</v>
      </c>
      <c r="AA18" s="1" t="s">
        <v>117</v>
      </c>
      <c r="AB18" s="1" t="s">
        <v>117</v>
      </c>
      <c r="AC18" s="3" t="s">
        <v>2803</v>
      </c>
      <c r="AD18" s="16" t="s">
        <v>2857</v>
      </c>
      <c r="AE18" s="16" t="s">
        <v>118</v>
      </c>
      <c r="AF18" s="16" t="s">
        <v>118</v>
      </c>
    </row>
    <row r="19" spans="1:32" s="5" customFormat="1">
      <c r="A19" s="17">
        <v>891780111</v>
      </c>
      <c r="B19" s="17" t="s">
        <v>55</v>
      </c>
      <c r="C19" s="15" t="s">
        <v>57</v>
      </c>
      <c r="D19" s="17" t="s">
        <v>61</v>
      </c>
      <c r="E19" s="89" t="s">
        <v>2858</v>
      </c>
      <c r="F19" s="17" t="s">
        <v>62</v>
      </c>
      <c r="G19" s="1" t="s">
        <v>62</v>
      </c>
      <c r="H19" s="1" t="s">
        <v>74</v>
      </c>
      <c r="I19" s="10">
        <v>2700000</v>
      </c>
      <c r="J19" s="1">
        <v>0</v>
      </c>
      <c r="K19" s="2">
        <v>0</v>
      </c>
      <c r="L19" s="2">
        <v>0</v>
      </c>
      <c r="M19" s="32">
        <f t="shared" si="0"/>
        <v>2700000</v>
      </c>
      <c r="N19" s="1">
        <v>63549864</v>
      </c>
      <c r="O19" s="1" t="s">
        <v>2859</v>
      </c>
      <c r="P19" s="1" t="s">
        <v>2860</v>
      </c>
      <c r="Q19" s="3">
        <v>44946</v>
      </c>
      <c r="R19" s="3">
        <v>44946</v>
      </c>
      <c r="S19" s="3">
        <v>44952</v>
      </c>
      <c r="T19" s="3" t="s">
        <v>2803</v>
      </c>
      <c r="U19" s="31">
        <v>0</v>
      </c>
      <c r="V19" s="151">
        <v>2700000</v>
      </c>
      <c r="W19" s="151">
        <v>0</v>
      </c>
      <c r="X19" s="111">
        <v>1</v>
      </c>
      <c r="Y19" s="1">
        <v>41947381</v>
      </c>
      <c r="Z19" s="283" t="s">
        <v>152</v>
      </c>
      <c r="AA19" s="1" t="s">
        <v>117</v>
      </c>
      <c r="AB19" s="1" t="s">
        <v>117</v>
      </c>
      <c r="AC19" s="3" t="s">
        <v>2803</v>
      </c>
      <c r="AD19" s="16" t="s">
        <v>2857</v>
      </c>
      <c r="AE19" s="16" t="s">
        <v>118</v>
      </c>
      <c r="AF19" s="16" t="s">
        <v>118</v>
      </c>
    </row>
    <row r="20" spans="1:32" s="5" customFormat="1">
      <c r="A20" s="17">
        <v>891780111</v>
      </c>
      <c r="B20" s="17" t="s">
        <v>55</v>
      </c>
      <c r="C20" s="15" t="s">
        <v>57</v>
      </c>
      <c r="D20" s="17" t="s">
        <v>61</v>
      </c>
      <c r="E20" s="89" t="s">
        <v>2861</v>
      </c>
      <c r="F20" s="17" t="s">
        <v>62</v>
      </c>
      <c r="G20" s="1" t="s">
        <v>62</v>
      </c>
      <c r="H20" s="1" t="s">
        <v>74</v>
      </c>
      <c r="I20" s="10">
        <v>2700000</v>
      </c>
      <c r="J20" s="1">
        <v>0</v>
      </c>
      <c r="K20" s="2">
        <v>0</v>
      </c>
      <c r="L20" s="2">
        <v>0</v>
      </c>
      <c r="M20" s="32">
        <f t="shared" si="0"/>
        <v>2700000</v>
      </c>
      <c r="N20" s="1">
        <v>1082926063</v>
      </c>
      <c r="O20" s="1" t="s">
        <v>2862</v>
      </c>
      <c r="P20" s="1" t="s">
        <v>2853</v>
      </c>
      <c r="Q20" s="3">
        <v>44946</v>
      </c>
      <c r="R20" s="3">
        <v>44946</v>
      </c>
      <c r="S20" s="3">
        <v>44952</v>
      </c>
      <c r="T20" s="3" t="s">
        <v>2803</v>
      </c>
      <c r="U20" s="31">
        <v>0</v>
      </c>
      <c r="V20" s="151">
        <v>2700000</v>
      </c>
      <c r="W20" s="151">
        <v>0</v>
      </c>
      <c r="X20" s="111">
        <v>1</v>
      </c>
      <c r="Y20" s="1">
        <v>41947381</v>
      </c>
      <c r="Z20" s="283" t="s">
        <v>152</v>
      </c>
      <c r="AA20" s="1" t="s">
        <v>117</v>
      </c>
      <c r="AB20" s="1" t="s">
        <v>117</v>
      </c>
      <c r="AC20" s="3" t="s">
        <v>2803</v>
      </c>
      <c r="AD20" s="16" t="s">
        <v>2863</v>
      </c>
      <c r="AE20" s="16" t="s">
        <v>118</v>
      </c>
      <c r="AF20" s="16" t="s">
        <v>118</v>
      </c>
    </row>
    <row r="21" spans="1:32" s="5" customFormat="1">
      <c r="A21" s="17">
        <v>891780111</v>
      </c>
      <c r="B21" s="17" t="s">
        <v>55</v>
      </c>
      <c r="C21" s="15" t="s">
        <v>57</v>
      </c>
      <c r="D21" s="17" t="s">
        <v>61</v>
      </c>
      <c r="E21" s="89" t="s">
        <v>2864</v>
      </c>
      <c r="F21" s="17" t="s">
        <v>62</v>
      </c>
      <c r="G21" s="1" t="s">
        <v>62</v>
      </c>
      <c r="H21" s="1" t="s">
        <v>74</v>
      </c>
      <c r="I21" s="10">
        <v>2700000</v>
      </c>
      <c r="J21" s="1">
        <v>0</v>
      </c>
      <c r="K21" s="2">
        <v>0</v>
      </c>
      <c r="L21" s="2">
        <v>0</v>
      </c>
      <c r="M21" s="32">
        <f t="shared" si="0"/>
        <v>2700000</v>
      </c>
      <c r="N21" s="1">
        <v>57466769</v>
      </c>
      <c r="O21" s="1" t="s">
        <v>2865</v>
      </c>
      <c r="P21" s="1" t="s">
        <v>2853</v>
      </c>
      <c r="Q21" s="3">
        <v>44946</v>
      </c>
      <c r="R21" s="3">
        <v>44946</v>
      </c>
      <c r="S21" s="3">
        <v>44952</v>
      </c>
      <c r="T21" s="3" t="s">
        <v>2803</v>
      </c>
      <c r="U21" s="31">
        <v>0</v>
      </c>
      <c r="V21" s="151">
        <v>2700000</v>
      </c>
      <c r="W21" s="151">
        <v>0</v>
      </c>
      <c r="X21" s="111">
        <v>1</v>
      </c>
      <c r="Y21" s="1">
        <v>41947381</v>
      </c>
      <c r="Z21" s="283" t="s">
        <v>152</v>
      </c>
      <c r="AA21" s="1" t="s">
        <v>117</v>
      </c>
      <c r="AB21" s="1" t="s">
        <v>117</v>
      </c>
      <c r="AC21" s="3" t="s">
        <v>2803</v>
      </c>
      <c r="AD21" s="16" t="s">
        <v>2866</v>
      </c>
      <c r="AE21" s="16" t="s">
        <v>118</v>
      </c>
      <c r="AF21" s="16" t="s">
        <v>118</v>
      </c>
    </row>
    <row r="22" spans="1:32" s="5" customFormat="1">
      <c r="A22" s="17">
        <v>891780111</v>
      </c>
      <c r="B22" s="17" t="s">
        <v>55</v>
      </c>
      <c r="C22" s="15" t="s">
        <v>57</v>
      </c>
      <c r="D22" s="17" t="s">
        <v>61</v>
      </c>
      <c r="E22" s="89" t="s">
        <v>2867</v>
      </c>
      <c r="F22" s="17" t="s">
        <v>62</v>
      </c>
      <c r="G22" s="1" t="s">
        <v>62</v>
      </c>
      <c r="H22" s="1" t="s">
        <v>74</v>
      </c>
      <c r="I22" s="10">
        <v>2700000</v>
      </c>
      <c r="J22" s="1">
        <v>0</v>
      </c>
      <c r="K22" s="2">
        <v>0</v>
      </c>
      <c r="L22" s="2">
        <v>0</v>
      </c>
      <c r="M22" s="32">
        <f t="shared" si="0"/>
        <v>2700000</v>
      </c>
      <c r="N22" s="1">
        <v>1083567101</v>
      </c>
      <c r="O22" s="1" t="s">
        <v>2868</v>
      </c>
      <c r="P22" s="1" t="s">
        <v>2853</v>
      </c>
      <c r="Q22" s="3">
        <v>44946</v>
      </c>
      <c r="R22" s="3">
        <v>44946</v>
      </c>
      <c r="S22" s="3">
        <v>44952</v>
      </c>
      <c r="T22" s="3" t="s">
        <v>2803</v>
      </c>
      <c r="U22" s="31">
        <v>0</v>
      </c>
      <c r="V22" s="151">
        <v>2700000</v>
      </c>
      <c r="W22" s="151">
        <v>0</v>
      </c>
      <c r="X22" s="111">
        <v>1</v>
      </c>
      <c r="Y22" s="1">
        <v>41947381</v>
      </c>
      <c r="Z22" s="283" t="s">
        <v>152</v>
      </c>
      <c r="AA22" s="1" t="s">
        <v>117</v>
      </c>
      <c r="AB22" s="1" t="s">
        <v>117</v>
      </c>
      <c r="AC22" s="3" t="s">
        <v>2803</v>
      </c>
      <c r="AD22" s="16" t="s">
        <v>2869</v>
      </c>
      <c r="AE22" s="16" t="s">
        <v>118</v>
      </c>
      <c r="AF22" s="16" t="s">
        <v>118</v>
      </c>
    </row>
    <row r="23" spans="1:32" s="5" customFormat="1">
      <c r="A23" s="17">
        <v>891780111</v>
      </c>
      <c r="B23" s="17" t="s">
        <v>55</v>
      </c>
      <c r="C23" s="15" t="s">
        <v>57</v>
      </c>
      <c r="D23" s="17" t="s">
        <v>61</v>
      </c>
      <c r="E23" s="89" t="s">
        <v>2870</v>
      </c>
      <c r="F23" s="17" t="s">
        <v>62</v>
      </c>
      <c r="G23" s="1" t="s">
        <v>62</v>
      </c>
      <c r="H23" s="1" t="s">
        <v>74</v>
      </c>
      <c r="I23" s="10">
        <v>2700000</v>
      </c>
      <c r="J23" s="1">
        <v>0</v>
      </c>
      <c r="K23" s="2">
        <v>0</v>
      </c>
      <c r="L23" s="2">
        <v>0</v>
      </c>
      <c r="M23" s="32">
        <f t="shared" si="0"/>
        <v>2700000</v>
      </c>
      <c r="N23" s="1">
        <v>84457565</v>
      </c>
      <c r="O23" s="1" t="s">
        <v>2871</v>
      </c>
      <c r="P23" s="1" t="s">
        <v>2853</v>
      </c>
      <c r="Q23" s="3">
        <v>44946</v>
      </c>
      <c r="R23" s="3">
        <v>44946</v>
      </c>
      <c r="S23" s="3">
        <v>44952</v>
      </c>
      <c r="T23" s="3" t="s">
        <v>2803</v>
      </c>
      <c r="U23" s="31">
        <v>0</v>
      </c>
      <c r="V23" s="151">
        <v>2700000</v>
      </c>
      <c r="W23" s="151">
        <v>0</v>
      </c>
      <c r="X23" s="111">
        <v>1</v>
      </c>
      <c r="Y23" s="1">
        <v>41947381</v>
      </c>
      <c r="Z23" s="283" t="s">
        <v>152</v>
      </c>
      <c r="AA23" s="1" t="s">
        <v>117</v>
      </c>
      <c r="AB23" s="1" t="s">
        <v>117</v>
      </c>
      <c r="AC23" s="3" t="s">
        <v>2803</v>
      </c>
      <c r="AD23" s="16" t="s">
        <v>2872</v>
      </c>
      <c r="AE23" s="16" t="s">
        <v>118</v>
      </c>
      <c r="AF23" s="16" t="s">
        <v>118</v>
      </c>
    </row>
    <row r="24" spans="1:32" s="5" customFormat="1">
      <c r="A24" s="17">
        <v>891780111</v>
      </c>
      <c r="B24" s="17" t="s">
        <v>55</v>
      </c>
      <c r="C24" s="15" t="s">
        <v>57</v>
      </c>
      <c r="D24" s="17" t="s">
        <v>61</v>
      </c>
      <c r="E24" s="89" t="s">
        <v>2873</v>
      </c>
      <c r="F24" s="17" t="s">
        <v>62</v>
      </c>
      <c r="G24" s="1" t="s">
        <v>62</v>
      </c>
      <c r="H24" s="1" t="s">
        <v>74</v>
      </c>
      <c r="I24" s="10">
        <v>2700000</v>
      </c>
      <c r="J24" s="1">
        <v>0</v>
      </c>
      <c r="K24" s="2">
        <v>0</v>
      </c>
      <c r="L24" s="2">
        <v>0</v>
      </c>
      <c r="M24" s="32">
        <f t="shared" si="0"/>
        <v>2700000</v>
      </c>
      <c r="N24" s="1">
        <v>1082963429</v>
      </c>
      <c r="O24" s="1" t="s">
        <v>2874</v>
      </c>
      <c r="P24" s="1" t="s">
        <v>2853</v>
      </c>
      <c r="Q24" s="3">
        <v>44946</v>
      </c>
      <c r="R24" s="3">
        <v>44946</v>
      </c>
      <c r="S24" s="3">
        <v>44956</v>
      </c>
      <c r="T24" s="3" t="s">
        <v>2803</v>
      </c>
      <c r="U24" s="31">
        <v>0</v>
      </c>
      <c r="V24" s="151">
        <v>2700000</v>
      </c>
      <c r="W24" s="151">
        <v>0</v>
      </c>
      <c r="X24" s="111">
        <v>1</v>
      </c>
      <c r="Y24" s="1">
        <v>41947381</v>
      </c>
      <c r="Z24" s="283" t="s">
        <v>152</v>
      </c>
      <c r="AA24" s="1" t="s">
        <v>117</v>
      </c>
      <c r="AB24" s="1" t="s">
        <v>117</v>
      </c>
      <c r="AC24" s="3" t="s">
        <v>2803</v>
      </c>
      <c r="AD24" s="16" t="s">
        <v>2875</v>
      </c>
      <c r="AE24" s="16" t="s">
        <v>118</v>
      </c>
      <c r="AF24" s="16" t="s">
        <v>118</v>
      </c>
    </row>
    <row r="25" spans="1:32" s="5" customFormat="1">
      <c r="A25" s="17">
        <v>891780111</v>
      </c>
      <c r="B25" s="17" t="s">
        <v>55</v>
      </c>
      <c r="C25" s="15" t="s">
        <v>57</v>
      </c>
      <c r="D25" s="17" t="s">
        <v>61</v>
      </c>
      <c r="E25" s="89" t="s">
        <v>2876</v>
      </c>
      <c r="F25" s="17" t="s">
        <v>62</v>
      </c>
      <c r="G25" s="1" t="s">
        <v>62</v>
      </c>
      <c r="H25" s="1" t="s">
        <v>74</v>
      </c>
      <c r="I25" s="10">
        <v>3600000</v>
      </c>
      <c r="J25" s="1">
        <v>0</v>
      </c>
      <c r="K25" s="2">
        <v>0</v>
      </c>
      <c r="L25" s="2">
        <v>0</v>
      </c>
      <c r="M25" s="32">
        <f t="shared" si="0"/>
        <v>3600000</v>
      </c>
      <c r="N25" s="1">
        <v>55231310</v>
      </c>
      <c r="O25" s="1" t="s">
        <v>2877</v>
      </c>
      <c r="P25" s="1" t="s">
        <v>2878</v>
      </c>
      <c r="Q25" s="3">
        <v>44946</v>
      </c>
      <c r="R25" s="3">
        <v>44946</v>
      </c>
      <c r="S25" s="3">
        <v>44956</v>
      </c>
      <c r="T25" s="3" t="s">
        <v>2803</v>
      </c>
      <c r="U25" s="31">
        <v>0</v>
      </c>
      <c r="V25" s="151">
        <v>3600000</v>
      </c>
      <c r="W25" s="151">
        <v>0</v>
      </c>
      <c r="X25" s="111">
        <v>1</v>
      </c>
      <c r="Y25" s="1">
        <v>41947381</v>
      </c>
      <c r="Z25" s="283" t="s">
        <v>152</v>
      </c>
      <c r="AA25" s="1" t="s">
        <v>117</v>
      </c>
      <c r="AB25" s="1" t="s">
        <v>117</v>
      </c>
      <c r="AC25" s="3" t="s">
        <v>2803</v>
      </c>
      <c r="AD25" s="16" t="s">
        <v>2879</v>
      </c>
      <c r="AE25" s="16" t="s">
        <v>118</v>
      </c>
      <c r="AF25" s="16" t="s">
        <v>118</v>
      </c>
    </row>
    <row r="26" spans="1:32" s="5" customFormat="1">
      <c r="A26" s="17">
        <v>891780111</v>
      </c>
      <c r="B26" s="17" t="s">
        <v>55</v>
      </c>
      <c r="C26" s="15" t="s">
        <v>57</v>
      </c>
      <c r="D26" s="17" t="s">
        <v>61</v>
      </c>
      <c r="E26" s="89" t="s">
        <v>2880</v>
      </c>
      <c r="F26" s="17" t="s">
        <v>62</v>
      </c>
      <c r="G26" s="1" t="s">
        <v>62</v>
      </c>
      <c r="H26" s="1" t="s">
        <v>74</v>
      </c>
      <c r="I26" s="10">
        <v>3600000</v>
      </c>
      <c r="J26" s="1">
        <v>0</v>
      </c>
      <c r="K26" s="2">
        <v>0</v>
      </c>
      <c r="L26" s="2">
        <v>0</v>
      </c>
      <c r="M26" s="32">
        <f t="shared" si="0"/>
        <v>3600000</v>
      </c>
      <c r="N26" s="1">
        <v>36669052</v>
      </c>
      <c r="O26" s="1" t="s">
        <v>2881</v>
      </c>
      <c r="P26" s="1" t="s">
        <v>2878</v>
      </c>
      <c r="Q26" s="3">
        <v>44946</v>
      </c>
      <c r="R26" s="3">
        <v>44946</v>
      </c>
      <c r="S26" s="3">
        <v>44956</v>
      </c>
      <c r="T26" s="3" t="s">
        <v>2803</v>
      </c>
      <c r="U26" s="31">
        <v>0</v>
      </c>
      <c r="V26" s="151">
        <v>3600000</v>
      </c>
      <c r="W26" s="151">
        <v>0</v>
      </c>
      <c r="X26" s="111">
        <v>1</v>
      </c>
      <c r="Y26" s="1">
        <v>41947381</v>
      </c>
      <c r="Z26" s="283" t="s">
        <v>152</v>
      </c>
      <c r="AA26" s="1" t="s">
        <v>117</v>
      </c>
      <c r="AB26" s="1" t="s">
        <v>117</v>
      </c>
      <c r="AC26" s="3" t="s">
        <v>2803</v>
      </c>
      <c r="AD26" s="16" t="s">
        <v>2882</v>
      </c>
      <c r="AE26" s="16" t="s">
        <v>118</v>
      </c>
      <c r="AF26" s="16" t="s">
        <v>118</v>
      </c>
    </row>
    <row r="27" spans="1:32" s="5" customFormat="1">
      <c r="A27" s="17">
        <v>891780111</v>
      </c>
      <c r="B27" s="17" t="s">
        <v>55</v>
      </c>
      <c r="C27" s="15" t="s">
        <v>57</v>
      </c>
      <c r="D27" s="17" t="s">
        <v>61</v>
      </c>
      <c r="E27" s="89" t="s">
        <v>2883</v>
      </c>
      <c r="F27" s="17" t="s">
        <v>62</v>
      </c>
      <c r="G27" s="1" t="s">
        <v>62</v>
      </c>
      <c r="H27" s="1" t="s">
        <v>74</v>
      </c>
      <c r="I27" s="10">
        <v>3600000</v>
      </c>
      <c r="J27" s="1">
        <v>0</v>
      </c>
      <c r="K27" s="2">
        <v>0</v>
      </c>
      <c r="L27" s="2">
        <v>0</v>
      </c>
      <c r="M27" s="32">
        <f t="shared" si="0"/>
        <v>3600000</v>
      </c>
      <c r="N27" s="1">
        <v>1082971502</v>
      </c>
      <c r="O27" s="1" t="s">
        <v>2884</v>
      </c>
      <c r="P27" s="1" t="s">
        <v>2878</v>
      </c>
      <c r="Q27" s="3">
        <v>44946</v>
      </c>
      <c r="R27" s="3">
        <v>44946</v>
      </c>
      <c r="S27" s="3">
        <v>44956</v>
      </c>
      <c r="T27" s="3" t="s">
        <v>2803</v>
      </c>
      <c r="U27" s="31">
        <v>0</v>
      </c>
      <c r="V27" s="151">
        <v>3600000</v>
      </c>
      <c r="W27" s="151">
        <v>0</v>
      </c>
      <c r="X27" s="111">
        <v>1</v>
      </c>
      <c r="Y27" s="1">
        <v>41947381</v>
      </c>
      <c r="Z27" s="283" t="s">
        <v>152</v>
      </c>
      <c r="AA27" s="1" t="s">
        <v>117</v>
      </c>
      <c r="AB27" s="1" t="s">
        <v>117</v>
      </c>
      <c r="AC27" s="3" t="s">
        <v>2803</v>
      </c>
      <c r="AD27" s="16" t="s">
        <v>2885</v>
      </c>
      <c r="AE27" s="16" t="s">
        <v>118</v>
      </c>
      <c r="AF27" s="16" t="s">
        <v>118</v>
      </c>
    </row>
    <row r="28" spans="1:32" s="5" customFormat="1">
      <c r="A28" s="17">
        <v>891780111</v>
      </c>
      <c r="B28" s="17" t="s">
        <v>55</v>
      </c>
      <c r="C28" s="15" t="s">
        <v>57</v>
      </c>
      <c r="D28" s="17" t="s">
        <v>61</v>
      </c>
      <c r="E28" s="89" t="s">
        <v>2886</v>
      </c>
      <c r="F28" s="17" t="s">
        <v>62</v>
      </c>
      <c r="G28" s="1" t="s">
        <v>62</v>
      </c>
      <c r="H28" s="1" t="s">
        <v>74</v>
      </c>
      <c r="I28" s="10">
        <v>3600000</v>
      </c>
      <c r="J28" s="1">
        <v>0</v>
      </c>
      <c r="K28" s="2">
        <v>0</v>
      </c>
      <c r="L28" s="2">
        <v>0</v>
      </c>
      <c r="M28" s="32">
        <f t="shared" si="0"/>
        <v>3600000</v>
      </c>
      <c r="N28" s="1">
        <v>1082886955</v>
      </c>
      <c r="O28" s="1" t="s">
        <v>2887</v>
      </c>
      <c r="P28" s="1" t="s">
        <v>2888</v>
      </c>
      <c r="Q28" s="3">
        <v>44946</v>
      </c>
      <c r="R28" s="3">
        <v>44946</v>
      </c>
      <c r="S28" s="3">
        <v>44956</v>
      </c>
      <c r="T28" s="3" t="s">
        <v>2803</v>
      </c>
      <c r="U28" s="31">
        <v>0</v>
      </c>
      <c r="V28" s="151">
        <v>3600000</v>
      </c>
      <c r="W28" s="151">
        <v>0</v>
      </c>
      <c r="X28" s="111">
        <v>1</v>
      </c>
      <c r="Y28" s="1">
        <v>41947381</v>
      </c>
      <c r="Z28" s="283" t="s">
        <v>152</v>
      </c>
      <c r="AA28" s="1" t="s">
        <v>117</v>
      </c>
      <c r="AB28" s="1" t="s">
        <v>117</v>
      </c>
      <c r="AC28" s="3" t="s">
        <v>2803</v>
      </c>
      <c r="AD28" s="16" t="s">
        <v>2889</v>
      </c>
      <c r="AE28" s="16" t="s">
        <v>118</v>
      </c>
      <c r="AF28" s="16" t="s">
        <v>118</v>
      </c>
    </row>
    <row r="29" spans="1:32" s="5" customFormat="1">
      <c r="A29" s="17">
        <v>891780111</v>
      </c>
      <c r="B29" s="17" t="s">
        <v>55</v>
      </c>
      <c r="C29" s="15" t="s">
        <v>57</v>
      </c>
      <c r="D29" s="17" t="s">
        <v>61</v>
      </c>
      <c r="E29" s="89" t="s">
        <v>2890</v>
      </c>
      <c r="F29" s="17" t="s">
        <v>62</v>
      </c>
      <c r="G29" s="1" t="s">
        <v>62</v>
      </c>
      <c r="H29" s="1" t="s">
        <v>74</v>
      </c>
      <c r="I29" s="10">
        <v>3700000</v>
      </c>
      <c r="J29" s="1">
        <v>0</v>
      </c>
      <c r="K29" s="2">
        <v>0</v>
      </c>
      <c r="L29" s="2">
        <v>0</v>
      </c>
      <c r="M29" s="32">
        <f t="shared" si="0"/>
        <v>3700000</v>
      </c>
      <c r="N29" s="1">
        <v>1143379940</v>
      </c>
      <c r="O29" s="1" t="s">
        <v>2891</v>
      </c>
      <c r="P29" s="1" t="s">
        <v>2892</v>
      </c>
      <c r="Q29" s="3">
        <v>44946</v>
      </c>
      <c r="R29" s="3">
        <v>44946</v>
      </c>
      <c r="S29" s="3">
        <v>44957</v>
      </c>
      <c r="T29" s="3" t="s">
        <v>2803</v>
      </c>
      <c r="U29" s="31">
        <v>0</v>
      </c>
      <c r="V29" s="151">
        <v>3700000</v>
      </c>
      <c r="W29" s="151">
        <v>0</v>
      </c>
      <c r="X29" s="111">
        <v>1</v>
      </c>
      <c r="Y29" s="1">
        <v>41947381</v>
      </c>
      <c r="Z29" s="283" t="s">
        <v>152</v>
      </c>
      <c r="AA29" s="1" t="s">
        <v>117</v>
      </c>
      <c r="AB29" s="1" t="s">
        <v>117</v>
      </c>
      <c r="AC29" s="3" t="s">
        <v>2803</v>
      </c>
      <c r="AD29" s="16" t="s">
        <v>2893</v>
      </c>
      <c r="AE29" s="16" t="s">
        <v>118</v>
      </c>
      <c r="AF29" s="16" t="s">
        <v>118</v>
      </c>
    </row>
    <row r="30" spans="1:32" s="5" customFormat="1">
      <c r="A30" s="17">
        <v>891780111</v>
      </c>
      <c r="B30" s="17" t="s">
        <v>55</v>
      </c>
      <c r="C30" s="15" t="s">
        <v>57</v>
      </c>
      <c r="D30" s="17" t="s">
        <v>61</v>
      </c>
      <c r="E30" s="89" t="s">
        <v>2894</v>
      </c>
      <c r="F30" s="17" t="s">
        <v>62</v>
      </c>
      <c r="G30" s="1" t="s">
        <v>62</v>
      </c>
      <c r="H30" s="1" t="s">
        <v>74</v>
      </c>
      <c r="I30" s="10">
        <v>3700000</v>
      </c>
      <c r="J30" s="1">
        <v>0</v>
      </c>
      <c r="K30" s="2">
        <v>0</v>
      </c>
      <c r="L30" s="2">
        <v>0</v>
      </c>
      <c r="M30" s="32">
        <f t="shared" si="0"/>
        <v>3700000</v>
      </c>
      <c r="N30" s="1">
        <v>1103111491</v>
      </c>
      <c r="O30" s="1" t="s">
        <v>2895</v>
      </c>
      <c r="P30" s="1" t="s">
        <v>2896</v>
      </c>
      <c r="Q30" s="3">
        <v>44946</v>
      </c>
      <c r="R30" s="3">
        <v>44946</v>
      </c>
      <c r="S30" s="3">
        <v>44957</v>
      </c>
      <c r="T30" s="3" t="s">
        <v>2803</v>
      </c>
      <c r="U30" s="31">
        <v>0</v>
      </c>
      <c r="V30" s="151">
        <v>3700000</v>
      </c>
      <c r="W30" s="151">
        <v>0</v>
      </c>
      <c r="X30" s="111">
        <v>1</v>
      </c>
      <c r="Y30" s="1">
        <v>41947381</v>
      </c>
      <c r="Z30" s="283" t="s">
        <v>152</v>
      </c>
      <c r="AA30" s="1" t="s">
        <v>117</v>
      </c>
      <c r="AB30" s="1" t="s">
        <v>117</v>
      </c>
      <c r="AC30" s="3" t="s">
        <v>2803</v>
      </c>
      <c r="AD30" s="16" t="s">
        <v>2897</v>
      </c>
      <c r="AE30" s="16" t="s">
        <v>118</v>
      </c>
      <c r="AF30" s="16" t="s">
        <v>118</v>
      </c>
    </row>
    <row r="31" spans="1:32" s="5" customFormat="1">
      <c r="A31" s="17">
        <v>891780111</v>
      </c>
      <c r="B31" s="17" t="s">
        <v>55</v>
      </c>
      <c r="C31" s="15" t="s">
        <v>57</v>
      </c>
      <c r="D31" s="17" t="s">
        <v>61</v>
      </c>
      <c r="E31" s="89" t="s">
        <v>2898</v>
      </c>
      <c r="F31" s="17" t="s">
        <v>62</v>
      </c>
      <c r="G31" s="1" t="s">
        <v>62</v>
      </c>
      <c r="H31" s="1" t="s">
        <v>74</v>
      </c>
      <c r="I31" s="10">
        <v>3700000</v>
      </c>
      <c r="J31" s="1">
        <v>0</v>
      </c>
      <c r="K31" s="2">
        <v>0</v>
      </c>
      <c r="L31" s="2">
        <v>0</v>
      </c>
      <c r="M31" s="32">
        <f t="shared" si="0"/>
        <v>3700000</v>
      </c>
      <c r="N31" s="1">
        <v>1082984559</v>
      </c>
      <c r="O31" s="1" t="s">
        <v>2899</v>
      </c>
      <c r="P31" s="1" t="s">
        <v>2900</v>
      </c>
      <c r="Q31" s="3">
        <v>44946</v>
      </c>
      <c r="R31" s="3">
        <v>44946</v>
      </c>
      <c r="S31" s="3">
        <v>44957</v>
      </c>
      <c r="T31" s="3" t="s">
        <v>2803</v>
      </c>
      <c r="U31" s="31">
        <v>0</v>
      </c>
      <c r="V31" s="151">
        <v>3700000</v>
      </c>
      <c r="W31" s="151">
        <v>0</v>
      </c>
      <c r="X31" s="111">
        <v>1</v>
      </c>
      <c r="Y31" s="1">
        <v>41947381</v>
      </c>
      <c r="Z31" s="283" t="s">
        <v>152</v>
      </c>
      <c r="AA31" s="1" t="s">
        <v>117</v>
      </c>
      <c r="AB31" s="1" t="s">
        <v>117</v>
      </c>
      <c r="AC31" s="3" t="s">
        <v>2803</v>
      </c>
      <c r="AD31" s="16" t="s">
        <v>2901</v>
      </c>
      <c r="AE31" s="16" t="s">
        <v>118</v>
      </c>
      <c r="AF31" s="16" t="s">
        <v>118</v>
      </c>
    </row>
    <row r="32" spans="1:32" s="5" customFormat="1">
      <c r="A32" s="17">
        <v>891780111</v>
      </c>
      <c r="B32" s="17" t="s">
        <v>55</v>
      </c>
      <c r="C32" s="15" t="s">
        <v>57</v>
      </c>
      <c r="D32" s="17" t="s">
        <v>61</v>
      </c>
      <c r="E32" s="89" t="s">
        <v>2902</v>
      </c>
      <c r="F32" s="17" t="s">
        <v>62</v>
      </c>
      <c r="G32" s="1" t="s">
        <v>62</v>
      </c>
      <c r="H32" s="1" t="s">
        <v>74</v>
      </c>
      <c r="I32" s="10">
        <v>3700000</v>
      </c>
      <c r="J32" s="1">
        <v>0</v>
      </c>
      <c r="K32" s="2">
        <v>0</v>
      </c>
      <c r="L32" s="2">
        <v>0</v>
      </c>
      <c r="M32" s="32">
        <f t="shared" si="0"/>
        <v>3700000</v>
      </c>
      <c r="N32" s="1">
        <v>79575432</v>
      </c>
      <c r="O32" s="1" t="s">
        <v>2903</v>
      </c>
      <c r="P32" s="1" t="s">
        <v>2892</v>
      </c>
      <c r="Q32" s="3">
        <v>44946</v>
      </c>
      <c r="R32" s="3">
        <v>44946</v>
      </c>
      <c r="S32" s="3">
        <v>44957</v>
      </c>
      <c r="T32" s="3" t="s">
        <v>2803</v>
      </c>
      <c r="U32" s="31">
        <v>0</v>
      </c>
      <c r="V32" s="151">
        <v>3700000</v>
      </c>
      <c r="W32" s="151">
        <v>0</v>
      </c>
      <c r="X32" s="111">
        <v>1</v>
      </c>
      <c r="Y32" s="1">
        <v>41947381</v>
      </c>
      <c r="Z32" s="283" t="s">
        <v>152</v>
      </c>
      <c r="AA32" s="1" t="s">
        <v>117</v>
      </c>
      <c r="AB32" s="1" t="s">
        <v>117</v>
      </c>
      <c r="AC32" s="3" t="s">
        <v>2803</v>
      </c>
      <c r="AD32" s="16" t="s">
        <v>2904</v>
      </c>
      <c r="AE32" s="16" t="s">
        <v>118</v>
      </c>
      <c r="AF32" s="16" t="s">
        <v>118</v>
      </c>
    </row>
    <row r="33" spans="1:32" s="5" customFormat="1">
      <c r="A33" s="17">
        <v>891780111</v>
      </c>
      <c r="B33" s="17" t="s">
        <v>55</v>
      </c>
      <c r="C33" s="15" t="s">
        <v>57</v>
      </c>
      <c r="D33" s="17" t="s">
        <v>61</v>
      </c>
      <c r="E33" s="89" t="s">
        <v>2905</v>
      </c>
      <c r="F33" s="17" t="s">
        <v>62</v>
      </c>
      <c r="G33" s="1" t="s">
        <v>62</v>
      </c>
      <c r="H33" s="1" t="s">
        <v>74</v>
      </c>
      <c r="I33" s="10">
        <v>3700000</v>
      </c>
      <c r="J33" s="1">
        <v>0</v>
      </c>
      <c r="K33" s="2">
        <v>0</v>
      </c>
      <c r="L33" s="2">
        <v>0</v>
      </c>
      <c r="M33" s="32">
        <f t="shared" si="0"/>
        <v>3700000</v>
      </c>
      <c r="N33" s="1">
        <v>1044913180</v>
      </c>
      <c r="O33" s="1" t="s">
        <v>2906</v>
      </c>
      <c r="P33" s="1" t="s">
        <v>2907</v>
      </c>
      <c r="Q33" s="3">
        <v>44946</v>
      </c>
      <c r="R33" s="3">
        <v>44946</v>
      </c>
      <c r="S33" s="3">
        <v>44957</v>
      </c>
      <c r="T33" s="3" t="s">
        <v>2803</v>
      </c>
      <c r="U33" s="31">
        <v>0</v>
      </c>
      <c r="V33" s="151">
        <v>3700000</v>
      </c>
      <c r="W33" s="151">
        <v>0</v>
      </c>
      <c r="X33" s="111">
        <v>1</v>
      </c>
      <c r="Y33" s="1">
        <v>41947381</v>
      </c>
      <c r="Z33" s="283" t="s">
        <v>152</v>
      </c>
      <c r="AA33" s="1" t="s">
        <v>117</v>
      </c>
      <c r="AB33" s="1" t="s">
        <v>117</v>
      </c>
      <c r="AC33" s="3" t="s">
        <v>2803</v>
      </c>
      <c r="AD33" s="16" t="s">
        <v>2908</v>
      </c>
      <c r="AE33" s="16" t="s">
        <v>118</v>
      </c>
      <c r="AF33" s="16" t="s">
        <v>118</v>
      </c>
    </row>
    <row r="34" spans="1:32" s="5" customFormat="1">
      <c r="A34" s="17">
        <v>891780111</v>
      </c>
      <c r="B34" s="17" t="s">
        <v>55</v>
      </c>
      <c r="C34" s="15" t="s">
        <v>57</v>
      </c>
      <c r="D34" s="17" t="s">
        <v>61</v>
      </c>
      <c r="E34" s="89" t="s">
        <v>2909</v>
      </c>
      <c r="F34" s="17" t="s">
        <v>62</v>
      </c>
      <c r="G34" s="1" t="s">
        <v>62</v>
      </c>
      <c r="H34" s="1" t="s">
        <v>74</v>
      </c>
      <c r="I34" s="10">
        <v>13433000</v>
      </c>
      <c r="J34" s="1">
        <v>0</v>
      </c>
      <c r="K34" s="2">
        <v>0</v>
      </c>
      <c r="L34" s="2">
        <v>0</v>
      </c>
      <c r="M34" s="32">
        <f t="shared" si="0"/>
        <v>13433000</v>
      </c>
      <c r="N34" s="1">
        <v>85468611</v>
      </c>
      <c r="O34" s="1" t="s">
        <v>2910</v>
      </c>
      <c r="P34" s="1" t="s">
        <v>2911</v>
      </c>
      <c r="Q34" s="3">
        <v>44949</v>
      </c>
      <c r="R34" s="3">
        <v>44949</v>
      </c>
      <c r="S34" s="3">
        <v>45071</v>
      </c>
      <c r="T34" s="3" t="s">
        <v>2803</v>
      </c>
      <c r="U34" s="31">
        <v>0</v>
      </c>
      <c r="V34" s="151">
        <v>4650000</v>
      </c>
      <c r="W34" s="151">
        <v>8783000</v>
      </c>
      <c r="X34" s="111">
        <v>0.34426229508196721</v>
      </c>
      <c r="Y34" s="1">
        <v>72175282</v>
      </c>
      <c r="Z34" s="283" t="s">
        <v>2672</v>
      </c>
      <c r="AA34" s="1" t="s">
        <v>117</v>
      </c>
      <c r="AB34" s="1" t="s">
        <v>117</v>
      </c>
      <c r="AC34" s="3" t="s">
        <v>2803</v>
      </c>
      <c r="AD34" s="16" t="s">
        <v>2912</v>
      </c>
      <c r="AE34" s="16" t="s">
        <v>118</v>
      </c>
      <c r="AF34" s="16" t="s">
        <v>118</v>
      </c>
    </row>
    <row r="35" spans="1:32" s="5" customFormat="1">
      <c r="A35" s="17">
        <v>891780111</v>
      </c>
      <c r="B35" s="17" t="s">
        <v>55</v>
      </c>
      <c r="C35" s="15" t="s">
        <v>57</v>
      </c>
      <c r="D35" s="17" t="s">
        <v>61</v>
      </c>
      <c r="E35" s="89" t="s">
        <v>2913</v>
      </c>
      <c r="F35" s="17" t="s">
        <v>62</v>
      </c>
      <c r="G35" s="1" t="s">
        <v>62</v>
      </c>
      <c r="H35" s="1" t="s">
        <v>74</v>
      </c>
      <c r="I35" s="10">
        <v>16773000</v>
      </c>
      <c r="J35" s="1">
        <v>0</v>
      </c>
      <c r="K35" s="2">
        <v>0</v>
      </c>
      <c r="L35" s="2">
        <v>0</v>
      </c>
      <c r="M35" s="32">
        <f t="shared" si="0"/>
        <v>16773000</v>
      </c>
      <c r="N35" s="1">
        <v>57430027</v>
      </c>
      <c r="O35" s="1" t="s">
        <v>2914</v>
      </c>
      <c r="P35" s="1" t="s">
        <v>2915</v>
      </c>
      <c r="Q35" s="3">
        <v>44949</v>
      </c>
      <c r="R35" s="3">
        <v>44949</v>
      </c>
      <c r="S35" s="3">
        <v>45084</v>
      </c>
      <c r="T35" s="3" t="s">
        <v>2803</v>
      </c>
      <c r="U35" s="31">
        <v>0</v>
      </c>
      <c r="V35" s="151">
        <v>5780000</v>
      </c>
      <c r="W35" s="151">
        <v>10993000</v>
      </c>
      <c r="X35" s="111">
        <v>0.31111111111111112</v>
      </c>
      <c r="Y35" s="1">
        <v>57461216</v>
      </c>
      <c r="Z35" s="283" t="s">
        <v>2916</v>
      </c>
      <c r="AA35" s="1" t="s">
        <v>117</v>
      </c>
      <c r="AB35" s="1" t="s">
        <v>117</v>
      </c>
      <c r="AC35" s="3" t="s">
        <v>2803</v>
      </c>
      <c r="AD35" s="16" t="s">
        <v>2917</v>
      </c>
      <c r="AE35" s="16" t="s">
        <v>118</v>
      </c>
      <c r="AF35" s="16" t="s">
        <v>118</v>
      </c>
    </row>
    <row r="36" spans="1:32" s="5" customFormat="1">
      <c r="A36" s="17">
        <v>891780111</v>
      </c>
      <c r="B36" s="17" t="s">
        <v>55</v>
      </c>
      <c r="C36" s="15" t="s">
        <v>57</v>
      </c>
      <c r="D36" s="17" t="s">
        <v>61</v>
      </c>
      <c r="E36" s="89" t="s">
        <v>2918</v>
      </c>
      <c r="F36" s="17" t="s">
        <v>62</v>
      </c>
      <c r="G36" s="1" t="s">
        <v>62</v>
      </c>
      <c r="H36" s="1" t="s">
        <v>74</v>
      </c>
      <c r="I36" s="10">
        <v>15293000</v>
      </c>
      <c r="J36" s="1">
        <v>0</v>
      </c>
      <c r="K36" s="2">
        <v>0</v>
      </c>
      <c r="L36" s="2">
        <v>0</v>
      </c>
      <c r="M36" s="32">
        <f t="shared" si="0"/>
        <v>15293000</v>
      </c>
      <c r="N36" s="1">
        <v>7143181</v>
      </c>
      <c r="O36" s="1" t="s">
        <v>2919</v>
      </c>
      <c r="P36" s="1" t="s">
        <v>2920</v>
      </c>
      <c r="Q36" s="3">
        <v>44949</v>
      </c>
      <c r="R36" s="3">
        <v>44949</v>
      </c>
      <c r="S36" s="3">
        <v>45084</v>
      </c>
      <c r="T36" s="3" t="s">
        <v>2803</v>
      </c>
      <c r="U36" s="31">
        <v>0</v>
      </c>
      <c r="V36" s="151">
        <v>5270000</v>
      </c>
      <c r="W36" s="151">
        <v>10023000</v>
      </c>
      <c r="X36" s="111">
        <v>0.31111111111111112</v>
      </c>
      <c r="Y36" s="1">
        <v>57461216</v>
      </c>
      <c r="Z36" s="283" t="s">
        <v>2916</v>
      </c>
      <c r="AA36" s="1" t="s">
        <v>117</v>
      </c>
      <c r="AB36" s="1" t="s">
        <v>117</v>
      </c>
      <c r="AC36" s="3" t="s">
        <v>2803</v>
      </c>
      <c r="AD36" s="16" t="s">
        <v>2921</v>
      </c>
      <c r="AE36" s="16" t="s">
        <v>118</v>
      </c>
      <c r="AF36" s="16" t="s">
        <v>118</v>
      </c>
    </row>
    <row r="37" spans="1:32" s="5" customFormat="1">
      <c r="A37" s="17">
        <v>891780111</v>
      </c>
      <c r="B37" s="17" t="s">
        <v>55</v>
      </c>
      <c r="C37" s="15" t="s">
        <v>57</v>
      </c>
      <c r="D37" s="17" t="s">
        <v>61</v>
      </c>
      <c r="E37" s="89" t="s">
        <v>2922</v>
      </c>
      <c r="F37" s="17" t="s">
        <v>62</v>
      </c>
      <c r="G37" s="1" t="s">
        <v>62</v>
      </c>
      <c r="H37" s="1" t="s">
        <v>74</v>
      </c>
      <c r="I37" s="10">
        <v>27133000</v>
      </c>
      <c r="J37" s="1">
        <v>0</v>
      </c>
      <c r="K37" s="2">
        <v>0</v>
      </c>
      <c r="L37" s="2">
        <v>0</v>
      </c>
      <c r="M37" s="32">
        <f t="shared" si="0"/>
        <v>27133000</v>
      </c>
      <c r="N37" s="1">
        <v>1018413783</v>
      </c>
      <c r="O37" s="1" t="s">
        <v>2923</v>
      </c>
      <c r="P37" s="1" t="s">
        <v>2924</v>
      </c>
      <c r="Q37" s="3">
        <v>44949</v>
      </c>
      <c r="R37" s="3">
        <v>44949</v>
      </c>
      <c r="S37" s="3">
        <v>45084</v>
      </c>
      <c r="T37" s="3" t="s">
        <v>2803</v>
      </c>
      <c r="U37" s="31">
        <v>0</v>
      </c>
      <c r="V37" s="151">
        <v>9350000</v>
      </c>
      <c r="W37" s="151">
        <v>17783000</v>
      </c>
      <c r="X37" s="111">
        <v>0.31111111111111112</v>
      </c>
      <c r="Y37" s="1">
        <v>57461216</v>
      </c>
      <c r="Z37" s="283" t="s">
        <v>2916</v>
      </c>
      <c r="AA37" s="1" t="s">
        <v>117</v>
      </c>
      <c r="AB37" s="1" t="s">
        <v>117</v>
      </c>
      <c r="AC37" s="3" t="s">
        <v>2803</v>
      </c>
      <c r="AD37" s="16" t="s">
        <v>2925</v>
      </c>
      <c r="AE37" s="16" t="s">
        <v>118</v>
      </c>
      <c r="AF37" s="16" t="s">
        <v>118</v>
      </c>
    </row>
    <row r="38" spans="1:32" s="5" customFormat="1">
      <c r="A38" s="17">
        <v>891780111</v>
      </c>
      <c r="B38" s="17" t="s">
        <v>55</v>
      </c>
      <c r="C38" s="15" t="s">
        <v>57</v>
      </c>
      <c r="D38" s="17" t="s">
        <v>61</v>
      </c>
      <c r="E38" s="89" t="s">
        <v>2926</v>
      </c>
      <c r="F38" s="17" t="s">
        <v>62</v>
      </c>
      <c r="G38" s="1" t="s">
        <v>62</v>
      </c>
      <c r="H38" s="1" t="s">
        <v>74</v>
      </c>
      <c r="I38" s="10">
        <v>13813000</v>
      </c>
      <c r="J38" s="1">
        <v>0</v>
      </c>
      <c r="K38" s="2">
        <v>0</v>
      </c>
      <c r="L38" s="2">
        <v>0</v>
      </c>
      <c r="M38" s="32">
        <f t="shared" si="0"/>
        <v>13813000</v>
      </c>
      <c r="N38" s="1">
        <v>1020750597</v>
      </c>
      <c r="O38" s="1" t="s">
        <v>2927</v>
      </c>
      <c r="P38" s="1" t="s">
        <v>2928</v>
      </c>
      <c r="Q38" s="3">
        <v>44949</v>
      </c>
      <c r="R38" s="3">
        <v>44949</v>
      </c>
      <c r="S38" s="3">
        <v>45084</v>
      </c>
      <c r="T38" s="3" t="s">
        <v>2803</v>
      </c>
      <c r="U38" s="31">
        <v>0</v>
      </c>
      <c r="V38" s="151">
        <v>4760000</v>
      </c>
      <c r="W38" s="151">
        <v>9053000</v>
      </c>
      <c r="X38" s="111">
        <v>0.31111111111111112</v>
      </c>
      <c r="Y38" s="1">
        <v>57461216</v>
      </c>
      <c r="Z38" s="283" t="s">
        <v>2916</v>
      </c>
      <c r="AA38" s="1" t="s">
        <v>117</v>
      </c>
      <c r="AB38" s="1" t="s">
        <v>117</v>
      </c>
      <c r="AC38" s="3" t="s">
        <v>2803</v>
      </c>
      <c r="AD38" s="16" t="s">
        <v>2929</v>
      </c>
      <c r="AE38" s="16" t="s">
        <v>118</v>
      </c>
      <c r="AF38" s="16" t="s">
        <v>118</v>
      </c>
    </row>
    <row r="39" spans="1:32" s="5" customFormat="1">
      <c r="A39" s="17">
        <v>891780111</v>
      </c>
      <c r="B39" s="17" t="s">
        <v>55</v>
      </c>
      <c r="C39" s="15" t="s">
        <v>57</v>
      </c>
      <c r="D39" s="17" t="s">
        <v>61</v>
      </c>
      <c r="E39" s="89" t="s">
        <v>2930</v>
      </c>
      <c r="F39" s="17" t="s">
        <v>62</v>
      </c>
      <c r="G39" s="1" t="s">
        <v>62</v>
      </c>
      <c r="H39" s="1" t="s">
        <v>74</v>
      </c>
      <c r="I39" s="10">
        <v>13813000</v>
      </c>
      <c r="J39" s="1">
        <v>0</v>
      </c>
      <c r="K39" s="2">
        <v>0</v>
      </c>
      <c r="L39" s="2">
        <v>0</v>
      </c>
      <c r="M39" s="32">
        <f t="shared" si="0"/>
        <v>13813000</v>
      </c>
      <c r="N39" s="1">
        <v>1082949911</v>
      </c>
      <c r="O39" s="1" t="s">
        <v>2931</v>
      </c>
      <c r="P39" s="1" t="s">
        <v>2932</v>
      </c>
      <c r="Q39" s="3">
        <v>44949</v>
      </c>
      <c r="R39" s="3">
        <v>44949</v>
      </c>
      <c r="S39" s="3">
        <v>45084</v>
      </c>
      <c r="T39" s="3" t="s">
        <v>2803</v>
      </c>
      <c r="U39" s="31">
        <v>0</v>
      </c>
      <c r="V39" s="151">
        <v>4760000</v>
      </c>
      <c r="W39" s="151">
        <v>9053000</v>
      </c>
      <c r="X39" s="111">
        <v>0.31111111111111112</v>
      </c>
      <c r="Y39" s="1">
        <v>57461216</v>
      </c>
      <c r="Z39" s="283" t="s">
        <v>2916</v>
      </c>
      <c r="AA39" s="1" t="s">
        <v>117</v>
      </c>
      <c r="AB39" s="1" t="s">
        <v>117</v>
      </c>
      <c r="AC39" s="3" t="s">
        <v>2803</v>
      </c>
      <c r="AD39" s="16" t="s">
        <v>2933</v>
      </c>
      <c r="AE39" s="16" t="s">
        <v>118</v>
      </c>
      <c r="AF39" s="16" t="s">
        <v>118</v>
      </c>
    </row>
    <row r="40" spans="1:32" s="5" customFormat="1">
      <c r="A40" s="17">
        <v>891780111</v>
      </c>
      <c r="B40" s="17" t="s">
        <v>55</v>
      </c>
      <c r="C40" s="15" t="s">
        <v>57</v>
      </c>
      <c r="D40" s="17" t="s">
        <v>61</v>
      </c>
      <c r="E40" s="89" t="s">
        <v>2934</v>
      </c>
      <c r="F40" s="17" t="s">
        <v>62</v>
      </c>
      <c r="G40" s="1" t="s">
        <v>62</v>
      </c>
      <c r="H40" s="1" t="s">
        <v>74</v>
      </c>
      <c r="I40" s="10">
        <v>13813000</v>
      </c>
      <c r="J40" s="1">
        <v>0</v>
      </c>
      <c r="K40" s="2">
        <v>0</v>
      </c>
      <c r="L40" s="2">
        <v>0</v>
      </c>
      <c r="M40" s="32">
        <f t="shared" si="0"/>
        <v>13813000</v>
      </c>
      <c r="N40" s="1">
        <v>4981247</v>
      </c>
      <c r="O40" s="1" t="s">
        <v>2935</v>
      </c>
      <c r="P40" s="1" t="s">
        <v>2936</v>
      </c>
      <c r="Q40" s="3">
        <v>44949</v>
      </c>
      <c r="R40" s="3">
        <v>44949</v>
      </c>
      <c r="S40" s="3">
        <v>45084</v>
      </c>
      <c r="T40" s="3" t="s">
        <v>2803</v>
      </c>
      <c r="U40" s="31">
        <v>0</v>
      </c>
      <c r="V40" s="151">
        <v>4760000</v>
      </c>
      <c r="W40" s="151">
        <v>9053000</v>
      </c>
      <c r="X40" s="111">
        <v>0.31111111111111112</v>
      </c>
      <c r="Y40" s="1">
        <v>57461216</v>
      </c>
      <c r="Z40" s="283" t="s">
        <v>2916</v>
      </c>
      <c r="AA40" s="1" t="s">
        <v>117</v>
      </c>
      <c r="AB40" s="1" t="s">
        <v>117</v>
      </c>
      <c r="AC40" s="3" t="s">
        <v>2803</v>
      </c>
      <c r="AD40" s="16" t="s">
        <v>2937</v>
      </c>
      <c r="AE40" s="16" t="s">
        <v>118</v>
      </c>
      <c r="AF40" s="16" t="s">
        <v>118</v>
      </c>
    </row>
    <row r="41" spans="1:32" s="5" customFormat="1">
      <c r="A41" s="17">
        <v>891780111</v>
      </c>
      <c r="B41" s="17" t="s">
        <v>55</v>
      </c>
      <c r="C41" s="15" t="s">
        <v>57</v>
      </c>
      <c r="D41" s="17" t="s">
        <v>61</v>
      </c>
      <c r="E41" s="89" t="s">
        <v>2938</v>
      </c>
      <c r="F41" s="17" t="s">
        <v>62</v>
      </c>
      <c r="G41" s="1" t="s">
        <v>62</v>
      </c>
      <c r="H41" s="1" t="s">
        <v>74</v>
      </c>
      <c r="I41" s="10">
        <v>15293000</v>
      </c>
      <c r="J41" s="1">
        <v>0</v>
      </c>
      <c r="K41" s="2">
        <v>0</v>
      </c>
      <c r="L41" s="2">
        <v>0</v>
      </c>
      <c r="M41" s="32">
        <f t="shared" si="0"/>
        <v>15293000</v>
      </c>
      <c r="N41" s="1">
        <v>1082958976</v>
      </c>
      <c r="O41" s="1" t="s">
        <v>2939</v>
      </c>
      <c r="P41" s="1" t="s">
        <v>2940</v>
      </c>
      <c r="Q41" s="3">
        <v>44949</v>
      </c>
      <c r="R41" s="3">
        <v>44949</v>
      </c>
      <c r="S41" s="3">
        <v>45084</v>
      </c>
      <c r="T41" s="3" t="s">
        <v>2803</v>
      </c>
      <c r="U41" s="31">
        <v>0</v>
      </c>
      <c r="V41" s="151">
        <v>5270000</v>
      </c>
      <c r="W41" s="151">
        <v>10023000</v>
      </c>
      <c r="X41" s="111">
        <v>0.31111111111111112</v>
      </c>
      <c r="Y41" s="1">
        <v>57461216</v>
      </c>
      <c r="Z41" s="283" t="s">
        <v>2916</v>
      </c>
      <c r="AA41" s="1" t="s">
        <v>117</v>
      </c>
      <c r="AB41" s="1" t="s">
        <v>117</v>
      </c>
      <c r="AC41" s="3" t="s">
        <v>2803</v>
      </c>
      <c r="AD41" s="16" t="s">
        <v>2941</v>
      </c>
      <c r="AE41" s="16" t="s">
        <v>118</v>
      </c>
      <c r="AF41" s="16" t="s">
        <v>118</v>
      </c>
    </row>
    <row r="42" spans="1:32" s="5" customFormat="1">
      <c r="A42" s="17">
        <v>891780111</v>
      </c>
      <c r="B42" s="17" t="s">
        <v>55</v>
      </c>
      <c r="C42" s="15" t="s">
        <v>57</v>
      </c>
      <c r="D42" s="17" t="s">
        <v>61</v>
      </c>
      <c r="E42" s="89" t="s">
        <v>2942</v>
      </c>
      <c r="F42" s="17" t="s">
        <v>62</v>
      </c>
      <c r="G42" s="1" t="s">
        <v>62</v>
      </c>
      <c r="H42" s="1" t="s">
        <v>74</v>
      </c>
      <c r="I42" s="10">
        <v>10387000</v>
      </c>
      <c r="J42" s="1">
        <v>0</v>
      </c>
      <c r="K42" s="2">
        <v>0</v>
      </c>
      <c r="L42" s="2">
        <v>0</v>
      </c>
      <c r="M42" s="32">
        <f t="shared" si="0"/>
        <v>10387000</v>
      </c>
      <c r="N42" s="1">
        <v>7144181</v>
      </c>
      <c r="O42" s="1" t="s">
        <v>2943</v>
      </c>
      <c r="P42" s="1" t="s">
        <v>2944</v>
      </c>
      <c r="Q42" s="3">
        <v>44949</v>
      </c>
      <c r="R42" s="3">
        <v>44949</v>
      </c>
      <c r="S42" s="3">
        <v>45093</v>
      </c>
      <c r="T42" s="3" t="s">
        <v>2803</v>
      </c>
      <c r="U42" s="31">
        <v>0</v>
      </c>
      <c r="V42" s="151">
        <v>3673000</v>
      </c>
      <c r="W42" s="151">
        <v>6714000</v>
      </c>
      <c r="X42" s="111">
        <v>0.29166666666666669</v>
      </c>
      <c r="Y42" s="1">
        <v>85459497</v>
      </c>
      <c r="Z42" s="283" t="s">
        <v>439</v>
      </c>
      <c r="AA42" s="1" t="s">
        <v>117</v>
      </c>
      <c r="AB42" s="1" t="s">
        <v>117</v>
      </c>
      <c r="AC42" s="3" t="s">
        <v>2803</v>
      </c>
      <c r="AD42" s="16" t="s">
        <v>2945</v>
      </c>
      <c r="AE42" s="16" t="s">
        <v>118</v>
      </c>
      <c r="AF42" s="16" t="s">
        <v>118</v>
      </c>
    </row>
    <row r="43" spans="1:32" s="5" customFormat="1">
      <c r="A43" s="17">
        <v>891780111</v>
      </c>
      <c r="B43" s="17" t="s">
        <v>55</v>
      </c>
      <c r="C43" s="15" t="s">
        <v>57</v>
      </c>
      <c r="D43" s="17" t="s">
        <v>61</v>
      </c>
      <c r="E43" s="89" t="s">
        <v>2946</v>
      </c>
      <c r="F43" s="17" t="s">
        <v>62</v>
      </c>
      <c r="G43" s="1" t="s">
        <v>62</v>
      </c>
      <c r="H43" s="1" t="s">
        <v>74</v>
      </c>
      <c r="I43" s="10">
        <v>16093000</v>
      </c>
      <c r="J43" s="1">
        <v>0</v>
      </c>
      <c r="K43" s="2">
        <v>0</v>
      </c>
      <c r="L43" s="2">
        <v>0</v>
      </c>
      <c r="M43" s="32">
        <f t="shared" si="0"/>
        <v>16093000</v>
      </c>
      <c r="N43" s="1">
        <v>1079933607</v>
      </c>
      <c r="O43" s="1" t="s">
        <v>2947</v>
      </c>
      <c r="P43" s="1" t="s">
        <v>2948</v>
      </c>
      <c r="Q43" s="3">
        <v>44949</v>
      </c>
      <c r="R43" s="3">
        <v>44949</v>
      </c>
      <c r="S43" s="3">
        <v>45084</v>
      </c>
      <c r="T43" s="3" t="s">
        <v>2803</v>
      </c>
      <c r="U43" s="31">
        <v>0</v>
      </c>
      <c r="V43" s="151">
        <v>5100000</v>
      </c>
      <c r="W43" s="151">
        <v>10993000</v>
      </c>
      <c r="X43" s="111">
        <v>0.31111111111111112</v>
      </c>
      <c r="Y43" s="1">
        <v>12539351</v>
      </c>
      <c r="Z43" s="283" t="s">
        <v>2949</v>
      </c>
      <c r="AA43" s="1" t="s">
        <v>117</v>
      </c>
      <c r="AB43" s="1" t="s">
        <v>117</v>
      </c>
      <c r="AC43" s="3" t="s">
        <v>2803</v>
      </c>
      <c r="AD43" s="16" t="s">
        <v>2950</v>
      </c>
      <c r="AE43" s="16" t="s">
        <v>118</v>
      </c>
      <c r="AF43" s="16" t="s">
        <v>118</v>
      </c>
    </row>
    <row r="44" spans="1:32" s="5" customFormat="1">
      <c r="A44" s="17">
        <v>891780111</v>
      </c>
      <c r="B44" s="17" t="s">
        <v>55</v>
      </c>
      <c r="C44" s="15" t="s">
        <v>57</v>
      </c>
      <c r="D44" s="17" t="s">
        <v>61</v>
      </c>
      <c r="E44" s="89" t="s">
        <v>2951</v>
      </c>
      <c r="F44" s="17" t="s">
        <v>62</v>
      </c>
      <c r="G44" s="1" t="s">
        <v>62</v>
      </c>
      <c r="H44" s="1" t="s">
        <v>74</v>
      </c>
      <c r="I44" s="10">
        <v>10387000</v>
      </c>
      <c r="J44" s="1">
        <v>0</v>
      </c>
      <c r="K44" s="2">
        <v>0</v>
      </c>
      <c r="L44" s="2">
        <v>0</v>
      </c>
      <c r="M44" s="32">
        <f t="shared" si="0"/>
        <v>10387000</v>
      </c>
      <c r="N44" s="1">
        <v>85455874</v>
      </c>
      <c r="O44" s="1" t="s">
        <v>2952</v>
      </c>
      <c r="P44" s="1" t="s">
        <v>2944</v>
      </c>
      <c r="Q44" s="3">
        <v>44949</v>
      </c>
      <c r="R44" s="3">
        <v>44949</v>
      </c>
      <c r="S44" s="3">
        <v>45093</v>
      </c>
      <c r="T44" s="3" t="s">
        <v>2803</v>
      </c>
      <c r="U44" s="31">
        <v>0</v>
      </c>
      <c r="V44" s="151">
        <v>3673000</v>
      </c>
      <c r="W44" s="151">
        <v>6714000</v>
      </c>
      <c r="X44" s="111">
        <v>0.29166666666666669</v>
      </c>
      <c r="Y44" s="1">
        <v>85459497</v>
      </c>
      <c r="Z44" s="283" t="s">
        <v>439</v>
      </c>
      <c r="AA44" s="1" t="s">
        <v>117</v>
      </c>
      <c r="AB44" s="1" t="s">
        <v>117</v>
      </c>
      <c r="AC44" s="3" t="s">
        <v>2803</v>
      </c>
      <c r="AD44" s="16" t="s">
        <v>2953</v>
      </c>
      <c r="AE44" s="16" t="s">
        <v>118</v>
      </c>
      <c r="AF44" s="16" t="s">
        <v>118</v>
      </c>
    </row>
    <row r="45" spans="1:32" s="5" customFormat="1">
      <c r="A45" s="17">
        <v>891780111</v>
      </c>
      <c r="B45" s="17" t="s">
        <v>55</v>
      </c>
      <c r="C45" s="15" t="s">
        <v>57</v>
      </c>
      <c r="D45" s="17" t="s">
        <v>61</v>
      </c>
      <c r="E45" s="89" t="s">
        <v>2954</v>
      </c>
      <c r="F45" s="17" t="s">
        <v>62</v>
      </c>
      <c r="G45" s="1" t="s">
        <v>62</v>
      </c>
      <c r="H45" s="1" t="s">
        <v>74</v>
      </c>
      <c r="I45" s="10">
        <v>17040000</v>
      </c>
      <c r="J45" s="1">
        <v>0</v>
      </c>
      <c r="K45" s="2">
        <v>0</v>
      </c>
      <c r="L45" s="2">
        <v>0</v>
      </c>
      <c r="M45" s="32">
        <f t="shared" si="0"/>
        <v>17040000</v>
      </c>
      <c r="N45" s="1">
        <v>85472840</v>
      </c>
      <c r="O45" s="1" t="s">
        <v>2955</v>
      </c>
      <c r="P45" s="1" t="s">
        <v>2956</v>
      </c>
      <c r="Q45" s="3">
        <v>44949</v>
      </c>
      <c r="R45" s="3">
        <v>44949</v>
      </c>
      <c r="S45" s="3">
        <v>45084</v>
      </c>
      <c r="T45" s="3" t="s">
        <v>2803</v>
      </c>
      <c r="U45" s="31">
        <v>0</v>
      </c>
      <c r="V45" s="151">
        <v>5400000</v>
      </c>
      <c r="W45" s="151">
        <v>11640000</v>
      </c>
      <c r="X45" s="111">
        <v>0.31111111111111112</v>
      </c>
      <c r="Y45" s="1">
        <v>85449357</v>
      </c>
      <c r="Z45" s="283" t="s">
        <v>2519</v>
      </c>
      <c r="AA45" s="1" t="s">
        <v>117</v>
      </c>
      <c r="AB45" s="1" t="s">
        <v>117</v>
      </c>
      <c r="AC45" s="3" t="s">
        <v>2803</v>
      </c>
      <c r="AD45" s="16" t="s">
        <v>2957</v>
      </c>
      <c r="AE45" s="16" t="s">
        <v>118</v>
      </c>
      <c r="AF45" s="16" t="s">
        <v>118</v>
      </c>
    </row>
    <row r="46" spans="1:32" s="5" customFormat="1">
      <c r="A46" s="17">
        <v>891780111</v>
      </c>
      <c r="B46" s="17" t="s">
        <v>55</v>
      </c>
      <c r="C46" s="15" t="s">
        <v>57</v>
      </c>
      <c r="D46" s="17" t="s">
        <v>61</v>
      </c>
      <c r="E46" s="89" t="s">
        <v>2958</v>
      </c>
      <c r="F46" s="17" t="s">
        <v>62</v>
      </c>
      <c r="G46" s="1" t="s">
        <v>62</v>
      </c>
      <c r="H46" s="1" t="s">
        <v>74</v>
      </c>
      <c r="I46" s="10">
        <v>20353000</v>
      </c>
      <c r="J46" s="1">
        <v>0</v>
      </c>
      <c r="K46" s="2">
        <v>0</v>
      </c>
      <c r="L46" s="2">
        <v>15766000</v>
      </c>
      <c r="M46" s="32">
        <f t="shared" si="0"/>
        <v>4587000</v>
      </c>
      <c r="N46" s="1">
        <v>1004188433</v>
      </c>
      <c r="O46" s="1" t="s">
        <v>2959</v>
      </c>
      <c r="P46" s="1" t="s">
        <v>2960</v>
      </c>
      <c r="Q46" s="3">
        <v>44949</v>
      </c>
      <c r="R46" s="3">
        <v>44949</v>
      </c>
      <c r="S46" s="3">
        <v>45084</v>
      </c>
      <c r="T46" s="3">
        <v>44974</v>
      </c>
      <c r="U46" s="31">
        <v>1</v>
      </c>
      <c r="V46" s="151">
        <v>4587000</v>
      </c>
      <c r="W46" s="151">
        <v>0</v>
      </c>
      <c r="X46" s="111">
        <v>1</v>
      </c>
      <c r="Y46" s="1">
        <v>85449357</v>
      </c>
      <c r="Z46" s="283" t="s">
        <v>2519</v>
      </c>
      <c r="AA46" s="1" t="s">
        <v>117</v>
      </c>
      <c r="AB46" s="1" t="s">
        <v>117</v>
      </c>
      <c r="AC46" s="3" t="s">
        <v>2803</v>
      </c>
      <c r="AD46" s="16" t="s">
        <v>2961</v>
      </c>
      <c r="AE46" s="16" t="s">
        <v>118</v>
      </c>
      <c r="AF46" s="16" t="s">
        <v>118</v>
      </c>
    </row>
    <row r="47" spans="1:32" s="5" customFormat="1">
      <c r="A47" s="17">
        <v>891780111</v>
      </c>
      <c r="B47" s="17" t="s">
        <v>55</v>
      </c>
      <c r="C47" s="15" t="s">
        <v>57</v>
      </c>
      <c r="D47" s="17" t="s">
        <v>61</v>
      </c>
      <c r="E47" s="89" t="s">
        <v>2962</v>
      </c>
      <c r="F47" s="17" t="s">
        <v>62</v>
      </c>
      <c r="G47" s="1" t="s">
        <v>62</v>
      </c>
      <c r="H47" s="1" t="s">
        <v>74</v>
      </c>
      <c r="I47" s="10">
        <v>9437000</v>
      </c>
      <c r="J47" s="1">
        <v>0</v>
      </c>
      <c r="K47" s="2">
        <v>0</v>
      </c>
      <c r="L47" s="2">
        <v>0</v>
      </c>
      <c r="M47" s="32">
        <f t="shared" si="0"/>
        <v>9437000</v>
      </c>
      <c r="N47" s="1">
        <v>36548123</v>
      </c>
      <c r="O47" s="1" t="s">
        <v>2963</v>
      </c>
      <c r="P47" s="1" t="s">
        <v>2964</v>
      </c>
      <c r="Q47" s="3">
        <v>44949</v>
      </c>
      <c r="R47" s="3">
        <v>44949</v>
      </c>
      <c r="S47" s="3">
        <v>45093</v>
      </c>
      <c r="T47" s="3" t="s">
        <v>2803</v>
      </c>
      <c r="U47" s="31">
        <v>0</v>
      </c>
      <c r="V47" s="151">
        <v>2723000</v>
      </c>
      <c r="W47" s="151">
        <v>-1710000</v>
      </c>
      <c r="X47" s="111">
        <v>0.29166666666666669</v>
      </c>
      <c r="Y47" s="1">
        <v>57400977</v>
      </c>
      <c r="Z47" s="283" t="s">
        <v>2965</v>
      </c>
      <c r="AA47" s="1" t="s">
        <v>117</v>
      </c>
      <c r="AB47" s="1" t="s">
        <v>117</v>
      </c>
      <c r="AC47" s="3" t="s">
        <v>2803</v>
      </c>
      <c r="AD47" s="16" t="s">
        <v>2966</v>
      </c>
      <c r="AE47" s="16" t="s">
        <v>118</v>
      </c>
      <c r="AF47" s="16" t="s">
        <v>118</v>
      </c>
    </row>
    <row r="48" spans="1:32" s="5" customFormat="1">
      <c r="A48" s="17">
        <v>891780111</v>
      </c>
      <c r="B48" s="17" t="s">
        <v>55</v>
      </c>
      <c r="C48" s="15" t="s">
        <v>57</v>
      </c>
      <c r="D48" s="17" t="s">
        <v>61</v>
      </c>
      <c r="E48" s="89" t="s">
        <v>2967</v>
      </c>
      <c r="F48" s="17" t="s">
        <v>62</v>
      </c>
      <c r="G48" s="1" t="s">
        <v>62</v>
      </c>
      <c r="H48" s="1" t="s">
        <v>74</v>
      </c>
      <c r="I48" s="10">
        <v>18933000</v>
      </c>
      <c r="J48" s="1">
        <v>0</v>
      </c>
      <c r="K48" s="2">
        <v>0</v>
      </c>
      <c r="L48" s="2">
        <v>0</v>
      </c>
      <c r="M48" s="32">
        <f t="shared" si="0"/>
        <v>18933000</v>
      </c>
      <c r="N48" s="1">
        <v>1083000350</v>
      </c>
      <c r="O48" s="1" t="s">
        <v>2968</v>
      </c>
      <c r="P48" s="1" t="s">
        <v>2969</v>
      </c>
      <c r="Q48" s="3">
        <v>44949</v>
      </c>
      <c r="R48" s="3">
        <v>44949</v>
      </c>
      <c r="S48" s="3">
        <v>45084</v>
      </c>
      <c r="T48" s="3" t="s">
        <v>2803</v>
      </c>
      <c r="U48" s="31">
        <v>0</v>
      </c>
      <c r="V48" s="151">
        <v>6000000</v>
      </c>
      <c r="W48" s="151">
        <v>12933000</v>
      </c>
      <c r="X48" s="111">
        <v>0.31111111111111112</v>
      </c>
      <c r="Y48" s="1">
        <v>85449357</v>
      </c>
      <c r="Z48" s="283" t="s">
        <v>2519</v>
      </c>
      <c r="AA48" s="1" t="s">
        <v>117</v>
      </c>
      <c r="AB48" s="1" t="s">
        <v>117</v>
      </c>
      <c r="AC48" s="3" t="s">
        <v>2803</v>
      </c>
      <c r="AD48" s="16" t="s">
        <v>2970</v>
      </c>
      <c r="AE48" s="16" t="s">
        <v>118</v>
      </c>
      <c r="AF48" s="16" t="s">
        <v>118</v>
      </c>
    </row>
    <row r="49" spans="1:32" s="5" customFormat="1">
      <c r="A49" s="17">
        <v>891780111</v>
      </c>
      <c r="B49" s="17" t="s">
        <v>55</v>
      </c>
      <c r="C49" s="15" t="s">
        <v>57</v>
      </c>
      <c r="D49" s="17" t="s">
        <v>61</v>
      </c>
      <c r="E49" s="89" t="s">
        <v>2971</v>
      </c>
      <c r="F49" s="17" t="s">
        <v>62</v>
      </c>
      <c r="G49" s="1" t="s">
        <v>62</v>
      </c>
      <c r="H49" s="1" t="s">
        <v>74</v>
      </c>
      <c r="I49" s="10">
        <v>30500000</v>
      </c>
      <c r="J49" s="1">
        <v>0</v>
      </c>
      <c r="K49" s="2">
        <v>0</v>
      </c>
      <c r="L49" s="2">
        <v>0</v>
      </c>
      <c r="M49" s="32">
        <f t="shared" si="0"/>
        <v>30500000</v>
      </c>
      <c r="N49" s="1">
        <v>12564024</v>
      </c>
      <c r="O49" s="1" t="s">
        <v>2972</v>
      </c>
      <c r="P49" s="1" t="s">
        <v>2973</v>
      </c>
      <c r="Q49" s="3">
        <v>44949</v>
      </c>
      <c r="R49" s="3">
        <v>44949</v>
      </c>
      <c r="S49" s="3">
        <v>45093</v>
      </c>
      <c r="T49" s="3" t="s">
        <v>2803</v>
      </c>
      <c r="U49" s="31">
        <v>0</v>
      </c>
      <c r="V49" s="151">
        <v>8947000</v>
      </c>
      <c r="W49" s="151">
        <v>21553000</v>
      </c>
      <c r="X49" s="111">
        <v>0.29166666666666669</v>
      </c>
      <c r="Y49" s="1">
        <v>12621405</v>
      </c>
      <c r="Z49" s="283" t="s">
        <v>2802</v>
      </c>
      <c r="AA49" s="1" t="s">
        <v>117</v>
      </c>
      <c r="AB49" s="1" t="s">
        <v>117</v>
      </c>
      <c r="AC49" s="3" t="s">
        <v>2803</v>
      </c>
      <c r="AD49" s="16" t="s">
        <v>2974</v>
      </c>
      <c r="AE49" s="16" t="s">
        <v>118</v>
      </c>
      <c r="AF49" s="16" t="s">
        <v>118</v>
      </c>
    </row>
    <row r="50" spans="1:32" s="5" customFormat="1">
      <c r="A50" s="17">
        <v>891780111</v>
      </c>
      <c r="B50" s="17" t="s">
        <v>55</v>
      </c>
      <c r="C50" s="15" t="s">
        <v>57</v>
      </c>
      <c r="D50" s="17" t="s">
        <v>61</v>
      </c>
      <c r="E50" s="89" t="s">
        <v>2975</v>
      </c>
      <c r="F50" s="17" t="s">
        <v>62</v>
      </c>
      <c r="G50" s="1" t="s">
        <v>62</v>
      </c>
      <c r="H50" s="1" t="s">
        <v>74</v>
      </c>
      <c r="I50" s="10">
        <v>17513000</v>
      </c>
      <c r="J50" s="1">
        <v>0</v>
      </c>
      <c r="K50" s="2">
        <v>0</v>
      </c>
      <c r="L50" s="2">
        <v>0</v>
      </c>
      <c r="M50" s="32">
        <f t="shared" si="0"/>
        <v>17513000</v>
      </c>
      <c r="N50" s="1">
        <v>1083553861</v>
      </c>
      <c r="O50" s="1" t="s">
        <v>2976</v>
      </c>
      <c r="P50" s="1" t="s">
        <v>2977</v>
      </c>
      <c r="Q50" s="3">
        <v>44949</v>
      </c>
      <c r="R50" s="3">
        <v>44949</v>
      </c>
      <c r="S50" s="3">
        <v>45084</v>
      </c>
      <c r="T50" s="3" t="s">
        <v>2803</v>
      </c>
      <c r="U50" s="31">
        <v>0</v>
      </c>
      <c r="V50" s="151">
        <v>5550000</v>
      </c>
      <c r="W50" s="151">
        <v>11963000</v>
      </c>
      <c r="X50" s="111">
        <v>0.31111111111111112</v>
      </c>
      <c r="Y50" s="1">
        <v>85449357</v>
      </c>
      <c r="Z50" s="283" t="s">
        <v>2519</v>
      </c>
      <c r="AA50" s="1" t="s">
        <v>117</v>
      </c>
      <c r="AB50" s="1" t="s">
        <v>117</v>
      </c>
      <c r="AC50" s="3" t="s">
        <v>2803</v>
      </c>
      <c r="AD50" s="16" t="s">
        <v>2978</v>
      </c>
      <c r="AE50" s="16" t="s">
        <v>118</v>
      </c>
      <c r="AF50" s="16" t="s">
        <v>118</v>
      </c>
    </row>
    <row r="51" spans="1:32" s="5" customFormat="1">
      <c r="A51" s="17">
        <v>891780111</v>
      </c>
      <c r="B51" s="17" t="s">
        <v>55</v>
      </c>
      <c r="C51" s="15" t="s">
        <v>57</v>
      </c>
      <c r="D51" s="17" t="s">
        <v>61</v>
      </c>
      <c r="E51" s="89" t="s">
        <v>2979</v>
      </c>
      <c r="F51" s="17" t="s">
        <v>62</v>
      </c>
      <c r="G51" s="1" t="s">
        <v>62</v>
      </c>
      <c r="H51" s="1" t="s">
        <v>74</v>
      </c>
      <c r="I51" s="10">
        <v>19780000</v>
      </c>
      <c r="J51" s="1">
        <v>0</v>
      </c>
      <c r="K51" s="2">
        <v>0</v>
      </c>
      <c r="L51" s="2">
        <v>0</v>
      </c>
      <c r="M51" s="32">
        <f t="shared" si="0"/>
        <v>19780000</v>
      </c>
      <c r="N51" s="1">
        <v>18491956</v>
      </c>
      <c r="O51" s="1" t="s">
        <v>2980</v>
      </c>
      <c r="P51" s="1" t="s">
        <v>2981</v>
      </c>
      <c r="Q51" s="3">
        <v>44949</v>
      </c>
      <c r="R51" s="3">
        <v>44949</v>
      </c>
      <c r="S51" s="3">
        <v>45081</v>
      </c>
      <c r="T51" s="3" t="s">
        <v>2803</v>
      </c>
      <c r="U51" s="31">
        <v>0</v>
      </c>
      <c r="V51" s="151">
        <v>6307000</v>
      </c>
      <c r="W51" s="151">
        <v>13473000</v>
      </c>
      <c r="X51" s="111">
        <v>0.31818181818181818</v>
      </c>
      <c r="Y51" s="1">
        <v>12621405</v>
      </c>
      <c r="Z51" s="283" t="s">
        <v>2802</v>
      </c>
      <c r="AA51" s="1" t="s">
        <v>117</v>
      </c>
      <c r="AB51" s="1" t="s">
        <v>117</v>
      </c>
      <c r="AC51" s="3" t="s">
        <v>2803</v>
      </c>
      <c r="AD51" s="16" t="s">
        <v>2982</v>
      </c>
      <c r="AE51" s="16" t="s">
        <v>118</v>
      </c>
      <c r="AF51" s="16" t="s">
        <v>118</v>
      </c>
    </row>
    <row r="52" spans="1:32" s="5" customFormat="1">
      <c r="A52" s="17">
        <v>891780111</v>
      </c>
      <c r="B52" s="17" t="s">
        <v>55</v>
      </c>
      <c r="C52" s="15" t="s">
        <v>57</v>
      </c>
      <c r="D52" s="17" t="s">
        <v>61</v>
      </c>
      <c r="E52" s="89" t="s">
        <v>2983</v>
      </c>
      <c r="F52" s="17" t="s">
        <v>62</v>
      </c>
      <c r="G52" s="1" t="s">
        <v>62</v>
      </c>
      <c r="H52" s="1" t="s">
        <v>74</v>
      </c>
      <c r="I52" s="10">
        <v>10927000</v>
      </c>
      <c r="J52" s="1">
        <v>0</v>
      </c>
      <c r="K52" s="2">
        <v>0</v>
      </c>
      <c r="L52" s="2">
        <v>0</v>
      </c>
      <c r="M52" s="32">
        <f t="shared" si="0"/>
        <v>10927000</v>
      </c>
      <c r="N52" s="1">
        <v>57444371</v>
      </c>
      <c r="O52" s="1" t="s">
        <v>2984</v>
      </c>
      <c r="P52" s="1" t="s">
        <v>2985</v>
      </c>
      <c r="Q52" s="3">
        <v>44949</v>
      </c>
      <c r="R52" s="3">
        <v>44949</v>
      </c>
      <c r="S52" s="3">
        <v>45093</v>
      </c>
      <c r="T52" s="3" t="s">
        <v>2803</v>
      </c>
      <c r="U52" s="31">
        <v>0</v>
      </c>
      <c r="V52" s="151">
        <v>3153000</v>
      </c>
      <c r="W52" s="151">
        <v>7774000</v>
      </c>
      <c r="X52" s="111">
        <v>0.29166666666666669</v>
      </c>
      <c r="Y52" s="1">
        <v>57400977</v>
      </c>
      <c r="Z52" s="283" t="s">
        <v>2965</v>
      </c>
      <c r="AA52" s="1" t="s">
        <v>117</v>
      </c>
      <c r="AB52" s="1" t="s">
        <v>117</v>
      </c>
      <c r="AC52" s="3" t="s">
        <v>2803</v>
      </c>
      <c r="AD52" s="16" t="s">
        <v>2986</v>
      </c>
      <c r="AE52" s="16" t="s">
        <v>118</v>
      </c>
      <c r="AF52" s="16" t="s">
        <v>118</v>
      </c>
    </row>
    <row r="53" spans="1:32" s="5" customFormat="1">
      <c r="A53" s="17">
        <v>891780111</v>
      </c>
      <c r="B53" s="17" t="s">
        <v>55</v>
      </c>
      <c r="C53" s="15" t="s">
        <v>57</v>
      </c>
      <c r="D53" s="17" t="s">
        <v>61</v>
      </c>
      <c r="E53" s="89" t="s">
        <v>2987</v>
      </c>
      <c r="F53" s="17" t="s">
        <v>62</v>
      </c>
      <c r="G53" s="1" t="s">
        <v>62</v>
      </c>
      <c r="H53" s="1" t="s">
        <v>74</v>
      </c>
      <c r="I53" s="10">
        <v>10387000</v>
      </c>
      <c r="J53" s="1">
        <v>0</v>
      </c>
      <c r="K53" s="2">
        <v>0</v>
      </c>
      <c r="L53" s="2">
        <v>0</v>
      </c>
      <c r="M53" s="32">
        <f t="shared" si="0"/>
        <v>10387000</v>
      </c>
      <c r="N53" s="1">
        <v>85466757</v>
      </c>
      <c r="O53" s="1" t="s">
        <v>2988</v>
      </c>
      <c r="P53" s="1" t="s">
        <v>2944</v>
      </c>
      <c r="Q53" s="3">
        <v>44949</v>
      </c>
      <c r="R53" s="3">
        <v>44949</v>
      </c>
      <c r="S53" s="3">
        <v>45093</v>
      </c>
      <c r="T53" s="3" t="s">
        <v>2803</v>
      </c>
      <c r="U53" s="31">
        <v>0</v>
      </c>
      <c r="V53" s="151">
        <v>3673000</v>
      </c>
      <c r="W53" s="151">
        <v>6714000</v>
      </c>
      <c r="X53" s="111">
        <v>0.29166666666666669</v>
      </c>
      <c r="Y53" s="1">
        <v>85459497</v>
      </c>
      <c r="Z53" s="283" t="s">
        <v>439</v>
      </c>
      <c r="AA53" s="1" t="s">
        <v>117</v>
      </c>
      <c r="AB53" s="1" t="s">
        <v>117</v>
      </c>
      <c r="AC53" s="3" t="s">
        <v>2803</v>
      </c>
      <c r="AD53" s="16" t="s">
        <v>2989</v>
      </c>
      <c r="AE53" s="16" t="s">
        <v>118</v>
      </c>
      <c r="AF53" s="16" t="s">
        <v>118</v>
      </c>
    </row>
    <row r="54" spans="1:32" s="5" customFormat="1">
      <c r="A54" s="17">
        <v>891780111</v>
      </c>
      <c r="B54" s="17" t="s">
        <v>55</v>
      </c>
      <c r="C54" s="15" t="s">
        <v>57</v>
      </c>
      <c r="D54" s="17" t="s">
        <v>61</v>
      </c>
      <c r="E54" s="89" t="s">
        <v>2990</v>
      </c>
      <c r="F54" s="17" t="s">
        <v>62</v>
      </c>
      <c r="G54" s="1" t="s">
        <v>62</v>
      </c>
      <c r="H54" s="1" t="s">
        <v>74</v>
      </c>
      <c r="I54" s="10">
        <v>10387000</v>
      </c>
      <c r="J54" s="1">
        <v>0</v>
      </c>
      <c r="K54" s="2">
        <v>0</v>
      </c>
      <c r="L54" s="2">
        <v>0</v>
      </c>
      <c r="M54" s="32">
        <f t="shared" si="0"/>
        <v>10387000</v>
      </c>
      <c r="N54" s="1">
        <v>7631755</v>
      </c>
      <c r="O54" s="1" t="s">
        <v>2991</v>
      </c>
      <c r="P54" s="1" t="s">
        <v>2944</v>
      </c>
      <c r="Q54" s="3">
        <v>44949</v>
      </c>
      <c r="R54" s="3">
        <v>44949</v>
      </c>
      <c r="S54" s="3">
        <v>45093</v>
      </c>
      <c r="T54" s="3" t="s">
        <v>2803</v>
      </c>
      <c r="U54" s="31">
        <v>0</v>
      </c>
      <c r="V54" s="151">
        <v>3673000</v>
      </c>
      <c r="W54" s="151">
        <v>6714000</v>
      </c>
      <c r="X54" s="111">
        <v>0.29166666666666669</v>
      </c>
      <c r="Y54" s="1">
        <v>85459497</v>
      </c>
      <c r="Z54" s="283" t="s">
        <v>439</v>
      </c>
      <c r="AA54" s="1" t="s">
        <v>117</v>
      </c>
      <c r="AB54" s="1" t="s">
        <v>117</v>
      </c>
      <c r="AC54" s="3" t="s">
        <v>2803</v>
      </c>
      <c r="AD54" s="16" t="s">
        <v>2992</v>
      </c>
      <c r="AE54" s="16" t="s">
        <v>118</v>
      </c>
      <c r="AF54" s="16" t="s">
        <v>118</v>
      </c>
    </row>
    <row r="55" spans="1:32" s="5" customFormat="1">
      <c r="A55" s="17">
        <v>891780111</v>
      </c>
      <c r="B55" s="17" t="s">
        <v>55</v>
      </c>
      <c r="C55" s="15" t="s">
        <v>57</v>
      </c>
      <c r="D55" s="17" t="s">
        <v>61</v>
      </c>
      <c r="E55" s="89" t="s">
        <v>2993</v>
      </c>
      <c r="F55" s="17" t="s">
        <v>62</v>
      </c>
      <c r="G55" s="1" t="s">
        <v>62</v>
      </c>
      <c r="H55" s="1" t="s">
        <v>74</v>
      </c>
      <c r="I55" s="10">
        <v>20000000</v>
      </c>
      <c r="J55" s="1">
        <v>0</v>
      </c>
      <c r="K55" s="2">
        <v>0</v>
      </c>
      <c r="L55" s="2">
        <v>0</v>
      </c>
      <c r="M55" s="32">
        <f t="shared" si="0"/>
        <v>20000000</v>
      </c>
      <c r="N55" s="1">
        <v>39057134</v>
      </c>
      <c r="O55" s="1" t="s">
        <v>2994</v>
      </c>
      <c r="P55" s="1" t="s">
        <v>2995</v>
      </c>
      <c r="Q55" s="3">
        <v>44949</v>
      </c>
      <c r="R55" s="3">
        <v>44949</v>
      </c>
      <c r="S55" s="3">
        <v>45093</v>
      </c>
      <c r="T55" s="3" t="s">
        <v>2803</v>
      </c>
      <c r="U55" s="31">
        <v>0</v>
      </c>
      <c r="V55" s="151">
        <v>5867000</v>
      </c>
      <c r="W55" s="151">
        <v>14133000</v>
      </c>
      <c r="X55" s="111">
        <v>0.29166666666666669</v>
      </c>
      <c r="Y55" s="1">
        <v>12621405</v>
      </c>
      <c r="Z55" s="283" t="s">
        <v>2802</v>
      </c>
      <c r="AA55" s="1" t="s">
        <v>117</v>
      </c>
      <c r="AB55" s="1" t="s">
        <v>117</v>
      </c>
      <c r="AC55" s="3" t="s">
        <v>2803</v>
      </c>
      <c r="AD55" s="16" t="s">
        <v>2996</v>
      </c>
      <c r="AE55" s="16" t="s">
        <v>118</v>
      </c>
      <c r="AF55" s="16" t="s">
        <v>118</v>
      </c>
    </row>
    <row r="56" spans="1:32" s="5" customFormat="1">
      <c r="A56" s="17">
        <v>891780111</v>
      </c>
      <c r="B56" s="17" t="s">
        <v>55</v>
      </c>
      <c r="C56" s="15" t="s">
        <v>57</v>
      </c>
      <c r="D56" s="17" t="s">
        <v>61</v>
      </c>
      <c r="E56" s="89" t="s">
        <v>2997</v>
      </c>
      <c r="F56" s="17" t="s">
        <v>62</v>
      </c>
      <c r="G56" s="1" t="s">
        <v>62</v>
      </c>
      <c r="H56" s="1" t="s">
        <v>74</v>
      </c>
      <c r="I56" s="10">
        <v>17000000</v>
      </c>
      <c r="J56" s="1">
        <v>0</v>
      </c>
      <c r="K56" s="2">
        <v>0</v>
      </c>
      <c r="L56" s="2">
        <v>0</v>
      </c>
      <c r="M56" s="32">
        <f t="shared" si="0"/>
        <v>17000000</v>
      </c>
      <c r="N56" s="1">
        <v>1083009761</v>
      </c>
      <c r="O56" s="1" t="s">
        <v>2998</v>
      </c>
      <c r="P56" s="1" t="s">
        <v>2999</v>
      </c>
      <c r="Q56" s="3">
        <v>44949</v>
      </c>
      <c r="R56" s="3">
        <v>44949</v>
      </c>
      <c r="S56" s="3">
        <v>45093</v>
      </c>
      <c r="T56" s="3" t="s">
        <v>2803</v>
      </c>
      <c r="U56" s="31">
        <v>0</v>
      </c>
      <c r="V56" s="151">
        <v>4987000</v>
      </c>
      <c r="W56" s="151">
        <v>12013000</v>
      </c>
      <c r="X56" s="111">
        <v>0.29166666666666669</v>
      </c>
      <c r="Y56" s="1">
        <v>12621405</v>
      </c>
      <c r="Z56" s="283" t="s">
        <v>2802</v>
      </c>
      <c r="AA56" s="1" t="s">
        <v>117</v>
      </c>
      <c r="AB56" s="1" t="s">
        <v>117</v>
      </c>
      <c r="AC56" s="3" t="s">
        <v>2803</v>
      </c>
      <c r="AD56" s="16" t="s">
        <v>3000</v>
      </c>
      <c r="AE56" s="16" t="s">
        <v>118</v>
      </c>
      <c r="AF56" s="16" t="s">
        <v>118</v>
      </c>
    </row>
    <row r="57" spans="1:32" s="5" customFormat="1">
      <c r="A57" s="17">
        <v>891780111</v>
      </c>
      <c r="B57" s="17" t="s">
        <v>55</v>
      </c>
      <c r="C57" s="15" t="s">
        <v>57</v>
      </c>
      <c r="D57" s="17" t="s">
        <v>61</v>
      </c>
      <c r="E57" s="89" t="s">
        <v>3001</v>
      </c>
      <c r="F57" s="17" t="s">
        <v>62</v>
      </c>
      <c r="G57" s="1" t="s">
        <v>62</v>
      </c>
      <c r="H57" s="1" t="s">
        <v>74</v>
      </c>
      <c r="I57" s="10">
        <v>13160000</v>
      </c>
      <c r="J57" s="1">
        <v>0</v>
      </c>
      <c r="K57" s="2">
        <v>0</v>
      </c>
      <c r="L57" s="2">
        <v>0</v>
      </c>
      <c r="M57" s="32">
        <f t="shared" si="0"/>
        <v>13160000</v>
      </c>
      <c r="N57" s="1">
        <v>36720698</v>
      </c>
      <c r="O57" s="1" t="s">
        <v>3002</v>
      </c>
      <c r="P57" s="1" t="s">
        <v>3003</v>
      </c>
      <c r="Q57" s="3">
        <v>44949</v>
      </c>
      <c r="R57" s="3">
        <v>44949</v>
      </c>
      <c r="S57" s="3">
        <v>45069</v>
      </c>
      <c r="T57" s="3" t="s">
        <v>2803</v>
      </c>
      <c r="U57" s="31">
        <v>0</v>
      </c>
      <c r="V57" s="151">
        <v>5413000</v>
      </c>
      <c r="W57" s="151">
        <v>7747000</v>
      </c>
      <c r="X57" s="111">
        <v>0.35</v>
      </c>
      <c r="Y57" s="1">
        <v>84452087</v>
      </c>
      <c r="Z57" s="283" t="s">
        <v>3004</v>
      </c>
      <c r="AA57" s="1" t="s">
        <v>117</v>
      </c>
      <c r="AB57" s="1" t="s">
        <v>117</v>
      </c>
      <c r="AC57" s="3" t="s">
        <v>2803</v>
      </c>
      <c r="AD57" s="16" t="s">
        <v>3005</v>
      </c>
      <c r="AE57" s="16" t="s">
        <v>118</v>
      </c>
      <c r="AF57" s="16" t="s">
        <v>118</v>
      </c>
    </row>
    <row r="58" spans="1:32" s="5" customFormat="1">
      <c r="A58" s="17">
        <v>891780111</v>
      </c>
      <c r="B58" s="17" t="s">
        <v>55</v>
      </c>
      <c r="C58" s="15" t="s">
        <v>57</v>
      </c>
      <c r="D58" s="17" t="s">
        <v>61</v>
      </c>
      <c r="E58" s="89" t="s">
        <v>3006</v>
      </c>
      <c r="F58" s="17" t="s">
        <v>62</v>
      </c>
      <c r="G58" s="1" t="s">
        <v>62</v>
      </c>
      <c r="H58" s="1" t="s">
        <v>74</v>
      </c>
      <c r="I58" s="10">
        <v>11367000</v>
      </c>
      <c r="J58" s="1">
        <v>0</v>
      </c>
      <c r="K58" s="2">
        <v>0</v>
      </c>
      <c r="L58" s="2">
        <v>0</v>
      </c>
      <c r="M58" s="32">
        <f t="shared" si="0"/>
        <v>11367000</v>
      </c>
      <c r="N58" s="1">
        <v>1082958221</v>
      </c>
      <c r="O58" s="1" t="s">
        <v>3007</v>
      </c>
      <c r="P58" s="1" t="s">
        <v>3008</v>
      </c>
      <c r="Q58" s="3">
        <v>44949</v>
      </c>
      <c r="R58" s="3">
        <v>44949</v>
      </c>
      <c r="S58" s="3">
        <v>45093</v>
      </c>
      <c r="T58" s="3" t="s">
        <v>2803</v>
      </c>
      <c r="U58" s="31">
        <v>0</v>
      </c>
      <c r="V58" s="151">
        <v>3593000</v>
      </c>
      <c r="W58" s="151">
        <v>7774000</v>
      </c>
      <c r="X58" s="111">
        <v>0.29166666666666669</v>
      </c>
      <c r="Y58" s="1">
        <v>57400977</v>
      </c>
      <c r="Z58" s="283" t="s">
        <v>2965</v>
      </c>
      <c r="AA58" s="1" t="s">
        <v>117</v>
      </c>
      <c r="AB58" s="1" t="s">
        <v>117</v>
      </c>
      <c r="AC58" s="3" t="s">
        <v>2803</v>
      </c>
      <c r="AD58" s="16" t="s">
        <v>3009</v>
      </c>
      <c r="AE58" s="16" t="s">
        <v>118</v>
      </c>
      <c r="AF58" s="16" t="s">
        <v>118</v>
      </c>
    </row>
    <row r="59" spans="1:32" s="5" customFormat="1">
      <c r="A59" s="17">
        <v>891780111</v>
      </c>
      <c r="B59" s="17" t="s">
        <v>55</v>
      </c>
      <c r="C59" s="15" t="s">
        <v>57</v>
      </c>
      <c r="D59" s="17" t="s">
        <v>61</v>
      </c>
      <c r="E59" s="89" t="s">
        <v>3010</v>
      </c>
      <c r="F59" s="17" t="s">
        <v>62</v>
      </c>
      <c r="G59" s="1" t="s">
        <v>62</v>
      </c>
      <c r="H59" s="1" t="s">
        <v>74</v>
      </c>
      <c r="I59" s="10">
        <v>20000000</v>
      </c>
      <c r="J59" s="1">
        <v>0</v>
      </c>
      <c r="K59" s="2">
        <v>0</v>
      </c>
      <c r="L59" s="2">
        <v>0</v>
      </c>
      <c r="M59" s="32">
        <f t="shared" si="0"/>
        <v>20000000</v>
      </c>
      <c r="N59" s="1">
        <v>1082961349</v>
      </c>
      <c r="O59" s="1" t="s">
        <v>3011</v>
      </c>
      <c r="P59" s="1" t="s">
        <v>3012</v>
      </c>
      <c r="Q59" s="3">
        <v>44949</v>
      </c>
      <c r="R59" s="3">
        <v>44949</v>
      </c>
      <c r="S59" s="3">
        <v>45093</v>
      </c>
      <c r="T59" s="3" t="s">
        <v>2803</v>
      </c>
      <c r="U59" s="31">
        <v>0</v>
      </c>
      <c r="V59" s="151">
        <v>5867000</v>
      </c>
      <c r="W59" s="151">
        <v>14133000</v>
      </c>
      <c r="X59" s="111">
        <v>0.29166666666666669</v>
      </c>
      <c r="Y59" s="1">
        <v>12621405</v>
      </c>
      <c r="Z59" s="283" t="s">
        <v>2802</v>
      </c>
      <c r="AA59" s="1" t="s">
        <v>117</v>
      </c>
      <c r="AB59" s="1" t="s">
        <v>117</v>
      </c>
      <c r="AC59" s="3" t="s">
        <v>2803</v>
      </c>
      <c r="AD59" s="16" t="s">
        <v>3013</v>
      </c>
      <c r="AE59" s="16" t="s">
        <v>118</v>
      </c>
      <c r="AF59" s="16" t="s">
        <v>118</v>
      </c>
    </row>
    <row r="60" spans="1:32" s="5" customFormat="1">
      <c r="A60" s="17">
        <v>891780111</v>
      </c>
      <c r="B60" s="17" t="s">
        <v>55</v>
      </c>
      <c r="C60" s="15" t="s">
        <v>57</v>
      </c>
      <c r="D60" s="17" t="s">
        <v>61</v>
      </c>
      <c r="E60" s="89" t="s">
        <v>3014</v>
      </c>
      <c r="F60" s="17" t="s">
        <v>62</v>
      </c>
      <c r="G60" s="1" t="s">
        <v>62</v>
      </c>
      <c r="H60" s="1" t="s">
        <v>74</v>
      </c>
      <c r="I60" s="10">
        <v>15345000</v>
      </c>
      <c r="J60" s="1">
        <v>0</v>
      </c>
      <c r="K60" s="2">
        <v>0</v>
      </c>
      <c r="L60" s="2">
        <v>0</v>
      </c>
      <c r="M60" s="32">
        <f t="shared" si="0"/>
        <v>15345000</v>
      </c>
      <c r="N60" s="1">
        <v>57465032</v>
      </c>
      <c r="O60" s="1" t="s">
        <v>3015</v>
      </c>
      <c r="P60" s="1" t="s">
        <v>3016</v>
      </c>
      <c r="Q60" s="3">
        <v>44949</v>
      </c>
      <c r="R60" s="3">
        <v>44949</v>
      </c>
      <c r="S60" s="3">
        <v>45093</v>
      </c>
      <c r="T60" s="3" t="s">
        <v>2803</v>
      </c>
      <c r="U60" s="31">
        <v>0</v>
      </c>
      <c r="V60" s="151">
        <v>4851000</v>
      </c>
      <c r="W60" s="151">
        <v>10494000</v>
      </c>
      <c r="X60" s="111">
        <v>0.29166666666666669</v>
      </c>
      <c r="Y60" s="1">
        <v>57400977</v>
      </c>
      <c r="Z60" s="283" t="s">
        <v>2965</v>
      </c>
      <c r="AA60" s="1" t="s">
        <v>117</v>
      </c>
      <c r="AB60" s="1" t="s">
        <v>117</v>
      </c>
      <c r="AC60" s="3" t="s">
        <v>2803</v>
      </c>
      <c r="AD60" s="16" t="s">
        <v>3017</v>
      </c>
      <c r="AE60" s="16" t="s">
        <v>118</v>
      </c>
      <c r="AF60" s="16" t="s">
        <v>118</v>
      </c>
    </row>
    <row r="61" spans="1:32" s="5" customFormat="1">
      <c r="A61" s="17">
        <v>891780111</v>
      </c>
      <c r="B61" s="17" t="s">
        <v>55</v>
      </c>
      <c r="C61" s="15" t="s">
        <v>57</v>
      </c>
      <c r="D61" s="17" t="s">
        <v>61</v>
      </c>
      <c r="E61" s="89" t="s">
        <v>3018</v>
      </c>
      <c r="F61" s="17" t="s">
        <v>62</v>
      </c>
      <c r="G61" s="1" t="s">
        <v>62</v>
      </c>
      <c r="H61" s="1" t="s">
        <v>74</v>
      </c>
      <c r="I61" s="10">
        <v>8930000</v>
      </c>
      <c r="J61" s="1">
        <v>0</v>
      </c>
      <c r="K61" s="2">
        <v>0</v>
      </c>
      <c r="L61" s="2">
        <v>0</v>
      </c>
      <c r="M61" s="32">
        <f t="shared" si="0"/>
        <v>8930000</v>
      </c>
      <c r="N61" s="1">
        <v>1081925361</v>
      </c>
      <c r="O61" s="1" t="s">
        <v>3019</v>
      </c>
      <c r="P61" s="1" t="s">
        <v>3020</v>
      </c>
      <c r="Q61" s="3">
        <v>44949</v>
      </c>
      <c r="R61" s="3">
        <v>44949</v>
      </c>
      <c r="S61" s="3">
        <v>45084</v>
      </c>
      <c r="T61" s="3" t="s">
        <v>2803</v>
      </c>
      <c r="U61" s="31">
        <v>0</v>
      </c>
      <c r="V61" s="151">
        <v>2787000</v>
      </c>
      <c r="W61" s="151">
        <v>6143000</v>
      </c>
      <c r="X61" s="111">
        <v>0.31111111111111112</v>
      </c>
      <c r="Y61" s="1">
        <v>57444673</v>
      </c>
      <c r="Z61" s="283" t="s">
        <v>2643</v>
      </c>
      <c r="AA61" s="1" t="s">
        <v>117</v>
      </c>
      <c r="AB61" s="1" t="s">
        <v>117</v>
      </c>
      <c r="AC61" s="3" t="s">
        <v>2803</v>
      </c>
      <c r="AD61" s="16" t="s">
        <v>3021</v>
      </c>
      <c r="AE61" s="16" t="s">
        <v>118</v>
      </c>
      <c r="AF61" s="16" t="s">
        <v>118</v>
      </c>
    </row>
    <row r="62" spans="1:32" s="5" customFormat="1">
      <c r="A62" s="17">
        <v>891780111</v>
      </c>
      <c r="B62" s="17" t="s">
        <v>55</v>
      </c>
      <c r="C62" s="15" t="s">
        <v>57</v>
      </c>
      <c r="D62" s="17" t="s">
        <v>61</v>
      </c>
      <c r="E62" s="89" t="s">
        <v>3022</v>
      </c>
      <c r="F62" s="17" t="s">
        <v>62</v>
      </c>
      <c r="G62" s="1" t="s">
        <v>62</v>
      </c>
      <c r="H62" s="1" t="s">
        <v>74</v>
      </c>
      <c r="I62" s="10">
        <v>8930000</v>
      </c>
      <c r="J62" s="1">
        <v>0</v>
      </c>
      <c r="K62" s="2">
        <v>0</v>
      </c>
      <c r="L62" s="2">
        <v>0</v>
      </c>
      <c r="M62" s="32">
        <f t="shared" si="0"/>
        <v>8930000</v>
      </c>
      <c r="N62" s="1">
        <v>1082946321</v>
      </c>
      <c r="O62" s="1" t="s">
        <v>324</v>
      </c>
      <c r="P62" s="1" t="s">
        <v>3020</v>
      </c>
      <c r="Q62" s="3">
        <v>44949</v>
      </c>
      <c r="R62" s="3">
        <v>44949</v>
      </c>
      <c r="S62" s="3">
        <v>45084</v>
      </c>
      <c r="T62" s="3" t="s">
        <v>2803</v>
      </c>
      <c r="U62" s="31">
        <v>0</v>
      </c>
      <c r="V62" s="151">
        <v>2787000</v>
      </c>
      <c r="W62" s="151">
        <v>6143000</v>
      </c>
      <c r="X62" s="111">
        <v>0.31111111111111112</v>
      </c>
      <c r="Y62" s="1">
        <v>57444673</v>
      </c>
      <c r="Z62" s="283" t="s">
        <v>2643</v>
      </c>
      <c r="AA62" s="1" t="s">
        <v>117</v>
      </c>
      <c r="AB62" s="1" t="s">
        <v>117</v>
      </c>
      <c r="AC62" s="3" t="s">
        <v>2803</v>
      </c>
      <c r="AD62" s="16" t="s">
        <v>3023</v>
      </c>
      <c r="AE62" s="16" t="s">
        <v>118</v>
      </c>
      <c r="AF62" s="16" t="s">
        <v>118</v>
      </c>
    </row>
    <row r="63" spans="1:32" s="5" customFormat="1">
      <c r="A63" s="17">
        <v>891780111</v>
      </c>
      <c r="B63" s="17" t="s">
        <v>55</v>
      </c>
      <c r="C63" s="15" t="s">
        <v>57</v>
      </c>
      <c r="D63" s="17" t="s">
        <v>61</v>
      </c>
      <c r="E63" s="89" t="s">
        <v>3024</v>
      </c>
      <c r="F63" s="17" t="s">
        <v>62</v>
      </c>
      <c r="G63" s="1" t="s">
        <v>62</v>
      </c>
      <c r="H63" s="1" t="s">
        <v>74</v>
      </c>
      <c r="I63" s="10">
        <v>37750000</v>
      </c>
      <c r="J63" s="1">
        <v>0</v>
      </c>
      <c r="K63" s="2">
        <v>0</v>
      </c>
      <c r="L63" s="2">
        <v>0</v>
      </c>
      <c r="M63" s="32">
        <f t="shared" si="0"/>
        <v>37750000</v>
      </c>
      <c r="N63" s="1">
        <v>84458088</v>
      </c>
      <c r="O63" s="1" t="s">
        <v>3025</v>
      </c>
      <c r="P63" s="1" t="s">
        <v>3026</v>
      </c>
      <c r="Q63" s="3">
        <v>44949</v>
      </c>
      <c r="R63" s="3">
        <v>44949</v>
      </c>
      <c r="S63" s="3">
        <v>45093</v>
      </c>
      <c r="T63" s="3" t="s">
        <v>2803</v>
      </c>
      <c r="U63" s="31">
        <v>0</v>
      </c>
      <c r="V63" s="151">
        <v>11250000</v>
      </c>
      <c r="W63" s="151">
        <v>26500000</v>
      </c>
      <c r="X63" s="111">
        <v>0.29166666666666669</v>
      </c>
      <c r="Y63" s="1">
        <v>85449357</v>
      </c>
      <c r="Z63" s="283" t="s">
        <v>2519</v>
      </c>
      <c r="AA63" s="1" t="s">
        <v>117</v>
      </c>
      <c r="AB63" s="1" t="s">
        <v>117</v>
      </c>
      <c r="AC63" s="3" t="s">
        <v>2803</v>
      </c>
      <c r="AD63" s="16" t="s">
        <v>3027</v>
      </c>
      <c r="AE63" s="16" t="s">
        <v>118</v>
      </c>
      <c r="AF63" s="16" t="s">
        <v>118</v>
      </c>
    </row>
    <row r="64" spans="1:32" s="5" customFormat="1">
      <c r="A64" s="17">
        <v>891780111</v>
      </c>
      <c r="B64" s="17" t="s">
        <v>55</v>
      </c>
      <c r="C64" s="15" t="s">
        <v>57</v>
      </c>
      <c r="D64" s="17" t="s">
        <v>61</v>
      </c>
      <c r="E64" s="89" t="s">
        <v>3028</v>
      </c>
      <c r="F64" s="17" t="s">
        <v>62</v>
      </c>
      <c r="G64" s="1" t="s">
        <v>62</v>
      </c>
      <c r="H64" s="1" t="s">
        <v>74</v>
      </c>
      <c r="I64" s="10">
        <v>12583000</v>
      </c>
      <c r="J64" s="1">
        <v>0</v>
      </c>
      <c r="K64" s="2">
        <v>0</v>
      </c>
      <c r="L64" s="2">
        <v>0</v>
      </c>
      <c r="M64" s="32">
        <f t="shared" si="0"/>
        <v>12583000</v>
      </c>
      <c r="N64" s="1">
        <v>35117743</v>
      </c>
      <c r="O64" s="1" t="s">
        <v>3029</v>
      </c>
      <c r="P64" s="1" t="s">
        <v>3030</v>
      </c>
      <c r="Q64" s="3">
        <v>44949</v>
      </c>
      <c r="R64" s="3">
        <v>44949</v>
      </c>
      <c r="S64" s="3">
        <v>45093</v>
      </c>
      <c r="T64" s="3" t="s">
        <v>2803</v>
      </c>
      <c r="U64" s="31">
        <v>0</v>
      </c>
      <c r="V64" s="151">
        <v>3750000</v>
      </c>
      <c r="W64" s="151">
        <v>8833000</v>
      </c>
      <c r="X64" s="111">
        <v>0.29166666666666669</v>
      </c>
      <c r="Y64" s="1">
        <v>85465146</v>
      </c>
      <c r="Z64" s="283" t="s">
        <v>460</v>
      </c>
      <c r="AA64" s="1" t="s">
        <v>117</v>
      </c>
      <c r="AB64" s="1" t="s">
        <v>117</v>
      </c>
      <c r="AC64" s="3" t="s">
        <v>2803</v>
      </c>
      <c r="AD64" s="16" t="s">
        <v>3031</v>
      </c>
      <c r="AE64" s="16" t="s">
        <v>118</v>
      </c>
      <c r="AF64" s="16" t="s">
        <v>118</v>
      </c>
    </row>
    <row r="65" spans="1:32" s="5" customFormat="1">
      <c r="A65" s="17">
        <v>891780111</v>
      </c>
      <c r="B65" s="17" t="s">
        <v>55</v>
      </c>
      <c r="C65" s="15" t="s">
        <v>57</v>
      </c>
      <c r="D65" s="17" t="s">
        <v>61</v>
      </c>
      <c r="E65" s="89" t="s">
        <v>3032</v>
      </c>
      <c r="F65" s="17" t="s">
        <v>62</v>
      </c>
      <c r="G65" s="1" t="s">
        <v>62</v>
      </c>
      <c r="H65" s="1" t="s">
        <v>74</v>
      </c>
      <c r="I65" s="10">
        <v>9943000</v>
      </c>
      <c r="J65" s="1">
        <v>0</v>
      </c>
      <c r="K65" s="2">
        <v>0</v>
      </c>
      <c r="L65" s="2">
        <v>0</v>
      </c>
      <c r="M65" s="32">
        <f t="shared" si="0"/>
        <v>9943000</v>
      </c>
      <c r="N65" s="1">
        <v>1083046036</v>
      </c>
      <c r="O65" s="1" t="s">
        <v>3033</v>
      </c>
      <c r="P65" s="1" t="s">
        <v>3034</v>
      </c>
      <c r="Q65" s="3">
        <v>44949</v>
      </c>
      <c r="R65" s="3">
        <v>44949</v>
      </c>
      <c r="S65" s="3">
        <v>45093</v>
      </c>
      <c r="T65" s="3" t="s">
        <v>2803</v>
      </c>
      <c r="U65" s="31">
        <v>0</v>
      </c>
      <c r="V65" s="151">
        <v>3230000</v>
      </c>
      <c r="W65" s="151">
        <v>6713000</v>
      </c>
      <c r="X65" s="111">
        <v>0.29166666666666669</v>
      </c>
      <c r="Y65" s="1">
        <v>7631392</v>
      </c>
      <c r="Z65" s="283" t="s">
        <v>3035</v>
      </c>
      <c r="AA65" s="1" t="s">
        <v>117</v>
      </c>
      <c r="AB65" s="1" t="s">
        <v>117</v>
      </c>
      <c r="AC65" s="3" t="s">
        <v>2803</v>
      </c>
      <c r="AD65" s="16" t="s">
        <v>3036</v>
      </c>
      <c r="AE65" s="16" t="s">
        <v>118</v>
      </c>
      <c r="AF65" s="16" t="s">
        <v>118</v>
      </c>
    </row>
    <row r="66" spans="1:32" s="5" customFormat="1">
      <c r="A66" s="17">
        <v>891780111</v>
      </c>
      <c r="B66" s="17" t="s">
        <v>55</v>
      </c>
      <c r="C66" s="15" t="s">
        <v>57</v>
      </c>
      <c r="D66" s="17" t="s">
        <v>61</v>
      </c>
      <c r="E66" s="89" t="s">
        <v>3037</v>
      </c>
      <c r="F66" s="17" t="s">
        <v>62</v>
      </c>
      <c r="G66" s="1" t="s">
        <v>62</v>
      </c>
      <c r="H66" s="1" t="s">
        <v>74</v>
      </c>
      <c r="I66" s="10">
        <v>28187000</v>
      </c>
      <c r="J66" s="1">
        <v>0</v>
      </c>
      <c r="K66" s="2">
        <v>0</v>
      </c>
      <c r="L66" s="2">
        <v>0</v>
      </c>
      <c r="M66" s="32">
        <f t="shared" si="0"/>
        <v>28187000</v>
      </c>
      <c r="N66" s="1">
        <v>19601307</v>
      </c>
      <c r="O66" s="1" t="s">
        <v>3038</v>
      </c>
      <c r="P66" s="1" t="s">
        <v>3039</v>
      </c>
      <c r="Q66" s="3">
        <v>44949</v>
      </c>
      <c r="R66" s="3">
        <v>44949</v>
      </c>
      <c r="S66" s="3">
        <v>45093</v>
      </c>
      <c r="T66" s="3" t="s">
        <v>2803</v>
      </c>
      <c r="U66" s="31">
        <v>0</v>
      </c>
      <c r="V66" s="151">
        <v>8400000</v>
      </c>
      <c r="W66" s="151">
        <v>19787000</v>
      </c>
      <c r="X66" s="111">
        <v>0.29166666666666669</v>
      </c>
      <c r="Y66" s="1">
        <v>85465146</v>
      </c>
      <c r="Z66" s="283" t="s">
        <v>460</v>
      </c>
      <c r="AA66" s="1" t="s">
        <v>117</v>
      </c>
      <c r="AB66" s="1" t="s">
        <v>117</v>
      </c>
      <c r="AC66" s="3" t="s">
        <v>2803</v>
      </c>
      <c r="AD66" s="16" t="s">
        <v>3040</v>
      </c>
      <c r="AE66" s="16" t="s">
        <v>118</v>
      </c>
      <c r="AF66" s="16" t="s">
        <v>118</v>
      </c>
    </row>
    <row r="67" spans="1:32" s="5" customFormat="1">
      <c r="A67" s="17">
        <v>891780111</v>
      </c>
      <c r="B67" s="17" t="s">
        <v>55</v>
      </c>
      <c r="C67" s="15" t="s">
        <v>57</v>
      </c>
      <c r="D67" s="17" t="s">
        <v>61</v>
      </c>
      <c r="E67" s="89" t="s">
        <v>3041</v>
      </c>
      <c r="F67" s="17" t="s">
        <v>62</v>
      </c>
      <c r="G67" s="1" t="s">
        <v>62</v>
      </c>
      <c r="H67" s="1" t="s">
        <v>74</v>
      </c>
      <c r="I67" s="10">
        <v>8930000</v>
      </c>
      <c r="J67" s="1">
        <v>0</v>
      </c>
      <c r="K67" s="2">
        <v>0</v>
      </c>
      <c r="L67" s="2">
        <v>0</v>
      </c>
      <c r="M67" s="32">
        <f t="shared" si="0"/>
        <v>8930000</v>
      </c>
      <c r="N67" s="1">
        <v>57435172</v>
      </c>
      <c r="O67" s="1" t="s">
        <v>3042</v>
      </c>
      <c r="P67" s="1" t="s">
        <v>3020</v>
      </c>
      <c r="Q67" s="3">
        <v>44949</v>
      </c>
      <c r="R67" s="3">
        <v>44949</v>
      </c>
      <c r="S67" s="3">
        <v>45084</v>
      </c>
      <c r="T67" s="3" t="s">
        <v>2803</v>
      </c>
      <c r="U67" s="31">
        <v>0</v>
      </c>
      <c r="V67" s="151">
        <v>2787000</v>
      </c>
      <c r="W67" s="151">
        <v>6143000</v>
      </c>
      <c r="X67" s="111">
        <v>0.31111111111111112</v>
      </c>
      <c r="Y67" s="1">
        <v>57444673</v>
      </c>
      <c r="Z67" s="283" t="s">
        <v>2643</v>
      </c>
      <c r="AA67" s="1" t="s">
        <v>117</v>
      </c>
      <c r="AB67" s="1" t="s">
        <v>117</v>
      </c>
      <c r="AC67" s="3" t="s">
        <v>2803</v>
      </c>
      <c r="AD67" s="16" t="s">
        <v>3043</v>
      </c>
      <c r="AE67" s="16" t="s">
        <v>118</v>
      </c>
      <c r="AF67" s="16" t="s">
        <v>118</v>
      </c>
    </row>
    <row r="68" spans="1:32" s="5" customFormat="1">
      <c r="A68" s="17">
        <v>891780111</v>
      </c>
      <c r="B68" s="17" t="s">
        <v>55</v>
      </c>
      <c r="C68" s="15" t="s">
        <v>57</v>
      </c>
      <c r="D68" s="17" t="s">
        <v>61</v>
      </c>
      <c r="E68" s="89" t="s">
        <v>3044</v>
      </c>
      <c r="F68" s="17" t="s">
        <v>62</v>
      </c>
      <c r="G68" s="1" t="s">
        <v>62</v>
      </c>
      <c r="H68" s="1" t="s">
        <v>74</v>
      </c>
      <c r="I68" s="10">
        <v>11440000</v>
      </c>
      <c r="J68" s="1">
        <v>0</v>
      </c>
      <c r="K68" s="2">
        <v>0</v>
      </c>
      <c r="L68" s="2">
        <v>0</v>
      </c>
      <c r="M68" s="32">
        <f t="shared" si="0"/>
        <v>11440000</v>
      </c>
      <c r="N68" s="1">
        <v>57461875</v>
      </c>
      <c r="O68" s="1" t="s">
        <v>3045</v>
      </c>
      <c r="P68" s="1" t="s">
        <v>3046</v>
      </c>
      <c r="Q68" s="3">
        <v>44949</v>
      </c>
      <c r="R68" s="3">
        <v>44949</v>
      </c>
      <c r="S68" s="3">
        <v>45093</v>
      </c>
      <c r="T68" s="3" t="s">
        <v>2803</v>
      </c>
      <c r="U68" s="31">
        <v>0</v>
      </c>
      <c r="V68" s="151">
        <v>3667000</v>
      </c>
      <c r="W68" s="151">
        <v>7773000</v>
      </c>
      <c r="X68" s="111">
        <v>0.29166666666666669</v>
      </c>
      <c r="Y68" s="1">
        <v>7634885</v>
      </c>
      <c r="Z68" s="283" t="s">
        <v>378</v>
      </c>
      <c r="AA68" s="1" t="s">
        <v>117</v>
      </c>
      <c r="AB68" s="1" t="s">
        <v>117</v>
      </c>
      <c r="AC68" s="3" t="s">
        <v>2803</v>
      </c>
      <c r="AD68" s="16" t="s">
        <v>3047</v>
      </c>
      <c r="AE68" s="16" t="s">
        <v>118</v>
      </c>
      <c r="AF68" s="16" t="s">
        <v>118</v>
      </c>
    </row>
    <row r="69" spans="1:32" s="5" customFormat="1">
      <c r="A69" s="17">
        <v>891780111</v>
      </c>
      <c r="B69" s="17" t="s">
        <v>55</v>
      </c>
      <c r="C69" s="15" t="s">
        <v>57</v>
      </c>
      <c r="D69" s="17" t="s">
        <v>61</v>
      </c>
      <c r="E69" s="89" t="s">
        <v>3048</v>
      </c>
      <c r="F69" s="17" t="s">
        <v>62</v>
      </c>
      <c r="G69" s="1" t="s">
        <v>62</v>
      </c>
      <c r="H69" s="1" t="s">
        <v>74</v>
      </c>
      <c r="I69" s="10">
        <v>15397000</v>
      </c>
      <c r="J69" s="1">
        <v>1</v>
      </c>
      <c r="K69" s="2">
        <v>7500000</v>
      </c>
      <c r="L69" s="2">
        <v>0</v>
      </c>
      <c r="M69" s="32">
        <f t="shared" si="0"/>
        <v>22897000</v>
      </c>
      <c r="N69" s="1">
        <v>1082410248</v>
      </c>
      <c r="O69" s="1" t="s">
        <v>3049</v>
      </c>
      <c r="P69" s="1" t="s">
        <v>3050</v>
      </c>
      <c r="Q69" s="3">
        <v>44949</v>
      </c>
      <c r="R69" s="3">
        <v>44949</v>
      </c>
      <c r="S69" s="3">
        <v>45093</v>
      </c>
      <c r="T69" s="3">
        <v>45093</v>
      </c>
      <c r="U69" s="31">
        <v>1</v>
      </c>
      <c r="V69" s="151">
        <v>5526000</v>
      </c>
      <c r="W69" s="151">
        <v>9871000</v>
      </c>
      <c r="X69" s="111">
        <v>0.29166666666666669</v>
      </c>
      <c r="Y69" s="1">
        <v>1192791759</v>
      </c>
      <c r="Z69" s="283" t="s">
        <v>3051</v>
      </c>
      <c r="AA69" s="1" t="s">
        <v>117</v>
      </c>
      <c r="AB69" s="1" t="s">
        <v>117</v>
      </c>
      <c r="AC69" s="3" t="s">
        <v>2803</v>
      </c>
      <c r="AD69" s="16" t="s">
        <v>3052</v>
      </c>
      <c r="AE69" s="16" t="s">
        <v>118</v>
      </c>
      <c r="AF69" s="16" t="s">
        <v>118</v>
      </c>
    </row>
    <row r="70" spans="1:32" s="5" customFormat="1">
      <c r="A70" s="17">
        <v>891780111</v>
      </c>
      <c r="B70" s="17" t="s">
        <v>55</v>
      </c>
      <c r="C70" s="15" t="s">
        <v>57</v>
      </c>
      <c r="D70" s="17" t="s">
        <v>61</v>
      </c>
      <c r="E70" s="89" t="s">
        <v>3053</v>
      </c>
      <c r="F70" s="17" t="s">
        <v>62</v>
      </c>
      <c r="G70" s="1" t="s">
        <v>62</v>
      </c>
      <c r="H70" s="1" t="s">
        <v>74</v>
      </c>
      <c r="I70" s="10">
        <v>11440000</v>
      </c>
      <c r="J70" s="1">
        <v>0</v>
      </c>
      <c r="K70" s="2">
        <v>0</v>
      </c>
      <c r="L70" s="2">
        <v>0</v>
      </c>
      <c r="M70" s="32">
        <f t="shared" si="0"/>
        <v>11440000</v>
      </c>
      <c r="N70" s="1">
        <v>1082861716</v>
      </c>
      <c r="O70" s="1" t="s">
        <v>3054</v>
      </c>
      <c r="P70" s="1" t="s">
        <v>3055</v>
      </c>
      <c r="Q70" s="3">
        <v>44949</v>
      </c>
      <c r="R70" s="3">
        <v>44949</v>
      </c>
      <c r="S70" s="3">
        <v>45093</v>
      </c>
      <c r="T70" s="3" t="s">
        <v>2803</v>
      </c>
      <c r="U70" s="31">
        <v>0</v>
      </c>
      <c r="V70" s="151">
        <v>3667000</v>
      </c>
      <c r="W70" s="151">
        <v>7773000</v>
      </c>
      <c r="X70" s="111">
        <v>0.29166666666666669</v>
      </c>
      <c r="Y70" s="1">
        <v>85449357</v>
      </c>
      <c r="Z70" s="283" t="s">
        <v>2519</v>
      </c>
      <c r="AA70" s="1" t="s">
        <v>117</v>
      </c>
      <c r="AB70" s="1" t="s">
        <v>117</v>
      </c>
      <c r="AC70" s="3" t="s">
        <v>2803</v>
      </c>
      <c r="AD70" s="16" t="s">
        <v>3056</v>
      </c>
      <c r="AE70" s="16" t="s">
        <v>118</v>
      </c>
      <c r="AF70" s="16" t="s">
        <v>118</v>
      </c>
    </row>
    <row r="71" spans="1:32" s="5" customFormat="1">
      <c r="A71" s="17">
        <v>891780111</v>
      </c>
      <c r="B71" s="17" t="s">
        <v>55</v>
      </c>
      <c r="C71" s="15" t="s">
        <v>57</v>
      </c>
      <c r="D71" s="17" t="s">
        <v>61</v>
      </c>
      <c r="E71" s="89" t="s">
        <v>3057</v>
      </c>
      <c r="F71" s="17" t="s">
        <v>62</v>
      </c>
      <c r="G71" s="1" t="s">
        <v>62</v>
      </c>
      <c r="H71" s="1" t="s">
        <v>74</v>
      </c>
      <c r="I71" s="10">
        <v>13083000</v>
      </c>
      <c r="J71" s="1">
        <v>0</v>
      </c>
      <c r="K71" s="2">
        <v>0</v>
      </c>
      <c r="L71" s="2">
        <v>0</v>
      </c>
      <c r="M71" s="32">
        <f t="shared" ref="M71:M134" si="1">I71+K71-L71</f>
        <v>13083000</v>
      </c>
      <c r="N71" s="1">
        <v>85462989</v>
      </c>
      <c r="O71" s="1" t="s">
        <v>3058</v>
      </c>
      <c r="P71" s="1" t="s">
        <v>3059</v>
      </c>
      <c r="Q71" s="3">
        <v>44949</v>
      </c>
      <c r="R71" s="3">
        <v>44949</v>
      </c>
      <c r="S71" s="3">
        <v>45093</v>
      </c>
      <c r="T71" s="3" t="s">
        <v>2803</v>
      </c>
      <c r="U71" s="31">
        <v>0</v>
      </c>
      <c r="V71" s="151">
        <v>4250000</v>
      </c>
      <c r="W71" s="151">
        <v>8833000</v>
      </c>
      <c r="X71" s="111">
        <v>0.29166666666666669</v>
      </c>
      <c r="Y71" s="1">
        <v>36665858</v>
      </c>
      <c r="Z71" s="283" t="s">
        <v>2743</v>
      </c>
      <c r="AA71" s="1" t="s">
        <v>117</v>
      </c>
      <c r="AB71" s="1" t="s">
        <v>117</v>
      </c>
      <c r="AC71" s="3" t="s">
        <v>2803</v>
      </c>
      <c r="AD71" s="16" t="s">
        <v>3060</v>
      </c>
      <c r="AE71" s="16" t="s">
        <v>118</v>
      </c>
      <c r="AF71" s="16" t="s">
        <v>118</v>
      </c>
    </row>
    <row r="72" spans="1:32" s="5" customFormat="1">
      <c r="A72" s="17">
        <v>891780111</v>
      </c>
      <c r="B72" s="17" t="s">
        <v>55</v>
      </c>
      <c r="C72" s="15" t="s">
        <v>57</v>
      </c>
      <c r="D72" s="17" t="s">
        <v>61</v>
      </c>
      <c r="E72" s="89" t="s">
        <v>3061</v>
      </c>
      <c r="F72" s="17" t="s">
        <v>62</v>
      </c>
      <c r="G72" s="1" t="s">
        <v>62</v>
      </c>
      <c r="H72" s="1" t="s">
        <v>74</v>
      </c>
      <c r="I72" s="10">
        <v>19250000</v>
      </c>
      <c r="J72" s="1">
        <v>0</v>
      </c>
      <c r="K72" s="2">
        <v>0</v>
      </c>
      <c r="L72" s="2">
        <v>0</v>
      </c>
      <c r="M72" s="32">
        <f t="shared" si="1"/>
        <v>19250000</v>
      </c>
      <c r="N72" s="1">
        <v>1082882287</v>
      </c>
      <c r="O72" s="1" t="s">
        <v>3062</v>
      </c>
      <c r="P72" s="1" t="s">
        <v>3063</v>
      </c>
      <c r="Q72" s="3">
        <v>44949</v>
      </c>
      <c r="R72" s="3">
        <v>44949</v>
      </c>
      <c r="S72" s="3">
        <v>45093</v>
      </c>
      <c r="T72" s="3" t="s">
        <v>2803</v>
      </c>
      <c r="U72" s="31">
        <v>0</v>
      </c>
      <c r="V72" s="151">
        <v>5647000</v>
      </c>
      <c r="W72" s="151">
        <v>13603000</v>
      </c>
      <c r="X72" s="111">
        <v>0.29166666666666669</v>
      </c>
      <c r="Y72" s="1">
        <v>12621405</v>
      </c>
      <c r="Z72" s="283" t="s">
        <v>2802</v>
      </c>
      <c r="AA72" s="1" t="s">
        <v>117</v>
      </c>
      <c r="AB72" s="1" t="s">
        <v>117</v>
      </c>
      <c r="AC72" s="3" t="s">
        <v>2803</v>
      </c>
      <c r="AD72" s="16" t="s">
        <v>3064</v>
      </c>
      <c r="AE72" s="16" t="s">
        <v>118</v>
      </c>
      <c r="AF72" s="16" t="s">
        <v>118</v>
      </c>
    </row>
    <row r="73" spans="1:32" s="5" customFormat="1">
      <c r="A73" s="17">
        <v>891780111</v>
      </c>
      <c r="B73" s="17" t="s">
        <v>55</v>
      </c>
      <c r="C73" s="15" t="s">
        <v>57</v>
      </c>
      <c r="D73" s="17" t="s">
        <v>61</v>
      </c>
      <c r="E73" s="89" t="s">
        <v>3065</v>
      </c>
      <c r="F73" s="17" t="s">
        <v>62</v>
      </c>
      <c r="G73" s="1" t="s">
        <v>62</v>
      </c>
      <c r="H73" s="1" t="s">
        <v>74</v>
      </c>
      <c r="I73" s="10">
        <v>13160000</v>
      </c>
      <c r="J73" s="1">
        <v>0</v>
      </c>
      <c r="K73" s="2">
        <v>0</v>
      </c>
      <c r="L73" s="2">
        <v>0</v>
      </c>
      <c r="M73" s="32">
        <f t="shared" si="1"/>
        <v>13160000</v>
      </c>
      <c r="N73" s="1">
        <v>57461973</v>
      </c>
      <c r="O73" s="1" t="s">
        <v>3066</v>
      </c>
      <c r="P73" s="1" t="s">
        <v>3067</v>
      </c>
      <c r="Q73" s="3">
        <v>44949</v>
      </c>
      <c r="R73" s="3">
        <v>44949</v>
      </c>
      <c r="S73" s="3">
        <v>45084</v>
      </c>
      <c r="T73" s="3" t="s">
        <v>2803</v>
      </c>
      <c r="U73" s="31">
        <v>0</v>
      </c>
      <c r="V73" s="151">
        <v>4107000</v>
      </c>
      <c r="W73" s="151">
        <v>9053000</v>
      </c>
      <c r="X73" s="111">
        <v>0.31111111111111112</v>
      </c>
      <c r="Y73" s="1">
        <v>85460625</v>
      </c>
      <c r="Z73" s="283" t="s">
        <v>3068</v>
      </c>
      <c r="AA73" s="1" t="s">
        <v>117</v>
      </c>
      <c r="AB73" s="1" t="s">
        <v>117</v>
      </c>
      <c r="AC73" s="3" t="s">
        <v>2803</v>
      </c>
      <c r="AD73" s="16" t="s">
        <v>3069</v>
      </c>
      <c r="AE73" s="16" t="s">
        <v>118</v>
      </c>
      <c r="AF73" s="16" t="s">
        <v>118</v>
      </c>
    </row>
    <row r="74" spans="1:32" s="5" customFormat="1">
      <c r="A74" s="17">
        <v>891780111</v>
      </c>
      <c r="B74" s="17" t="s">
        <v>55</v>
      </c>
      <c r="C74" s="15" t="s">
        <v>57</v>
      </c>
      <c r="D74" s="17" t="s">
        <v>61</v>
      </c>
      <c r="E74" s="89" t="s">
        <v>3070</v>
      </c>
      <c r="F74" s="17" t="s">
        <v>62</v>
      </c>
      <c r="G74" s="1" t="s">
        <v>62</v>
      </c>
      <c r="H74" s="1" t="s">
        <v>74</v>
      </c>
      <c r="I74" s="10">
        <v>14467000</v>
      </c>
      <c r="J74" s="1">
        <v>0</v>
      </c>
      <c r="K74" s="2">
        <v>0</v>
      </c>
      <c r="L74" s="2">
        <v>0</v>
      </c>
      <c r="M74" s="32">
        <f t="shared" si="1"/>
        <v>14467000</v>
      </c>
      <c r="N74" s="1">
        <v>1083567834</v>
      </c>
      <c r="O74" s="1" t="s">
        <v>3071</v>
      </c>
      <c r="P74" s="1" t="s">
        <v>3072</v>
      </c>
      <c r="Q74" s="3">
        <v>44949</v>
      </c>
      <c r="R74" s="3">
        <v>44949</v>
      </c>
      <c r="S74" s="3">
        <v>45093</v>
      </c>
      <c r="T74" s="3" t="s">
        <v>2803</v>
      </c>
      <c r="U74" s="31">
        <v>0</v>
      </c>
      <c r="V74" s="151">
        <v>4573000</v>
      </c>
      <c r="W74" s="151">
        <v>9894000</v>
      </c>
      <c r="X74" s="111">
        <v>0.29166666666666669</v>
      </c>
      <c r="Y74" s="1">
        <v>85465146</v>
      </c>
      <c r="Z74" s="283" t="s">
        <v>460</v>
      </c>
      <c r="AA74" s="1" t="s">
        <v>117</v>
      </c>
      <c r="AB74" s="1" t="s">
        <v>117</v>
      </c>
      <c r="AC74" s="3" t="s">
        <v>2803</v>
      </c>
      <c r="AD74" s="16" t="s">
        <v>3073</v>
      </c>
      <c r="AE74" s="16" t="s">
        <v>118</v>
      </c>
      <c r="AF74" s="16" t="s">
        <v>118</v>
      </c>
    </row>
    <row r="75" spans="1:32" s="5" customFormat="1">
      <c r="A75" s="17">
        <v>891780111</v>
      </c>
      <c r="B75" s="17" t="s">
        <v>55</v>
      </c>
      <c r="C75" s="15" t="s">
        <v>57</v>
      </c>
      <c r="D75" s="17" t="s">
        <v>61</v>
      </c>
      <c r="E75" s="89" t="s">
        <v>3074</v>
      </c>
      <c r="F75" s="17" t="s">
        <v>62</v>
      </c>
      <c r="G75" s="1" t="s">
        <v>62</v>
      </c>
      <c r="H75" s="1" t="s">
        <v>74</v>
      </c>
      <c r="I75" s="10">
        <v>8930000</v>
      </c>
      <c r="J75" s="1">
        <v>0</v>
      </c>
      <c r="K75" s="2">
        <v>0</v>
      </c>
      <c r="L75" s="2">
        <v>0</v>
      </c>
      <c r="M75" s="32">
        <f t="shared" si="1"/>
        <v>8930000</v>
      </c>
      <c r="N75" s="1">
        <v>1082915041</v>
      </c>
      <c r="O75" s="1" t="s">
        <v>3075</v>
      </c>
      <c r="P75" s="1" t="s">
        <v>3076</v>
      </c>
      <c r="Q75" s="3">
        <v>44949</v>
      </c>
      <c r="R75" s="3">
        <v>44949</v>
      </c>
      <c r="S75" s="3">
        <v>45084</v>
      </c>
      <c r="T75" s="3" t="s">
        <v>2803</v>
      </c>
      <c r="U75" s="31">
        <v>0</v>
      </c>
      <c r="V75" s="151">
        <v>2787000</v>
      </c>
      <c r="W75" s="151">
        <v>6143000</v>
      </c>
      <c r="X75" s="111">
        <v>0.31111111111111112</v>
      </c>
      <c r="Y75" s="1">
        <v>57444673</v>
      </c>
      <c r="Z75" s="283" t="s">
        <v>2643</v>
      </c>
      <c r="AA75" s="1" t="s">
        <v>117</v>
      </c>
      <c r="AB75" s="1" t="s">
        <v>117</v>
      </c>
      <c r="AC75" s="3" t="s">
        <v>2803</v>
      </c>
      <c r="AD75" s="16" t="s">
        <v>3077</v>
      </c>
      <c r="AE75" s="16" t="s">
        <v>118</v>
      </c>
      <c r="AF75" s="16" t="s">
        <v>118</v>
      </c>
    </row>
    <row r="76" spans="1:32" s="5" customFormat="1">
      <c r="A76" s="17">
        <v>891780111</v>
      </c>
      <c r="B76" s="17" t="s">
        <v>55</v>
      </c>
      <c r="C76" s="15" t="s">
        <v>57</v>
      </c>
      <c r="D76" s="17" t="s">
        <v>61</v>
      </c>
      <c r="E76" s="89" t="s">
        <v>3078</v>
      </c>
      <c r="F76" s="17" t="s">
        <v>62</v>
      </c>
      <c r="G76" s="1" t="s">
        <v>62</v>
      </c>
      <c r="H76" s="1" t="s">
        <v>74</v>
      </c>
      <c r="I76" s="10">
        <v>15293000</v>
      </c>
      <c r="J76" s="1">
        <v>0</v>
      </c>
      <c r="K76" s="2">
        <v>0</v>
      </c>
      <c r="L76" s="2">
        <v>0</v>
      </c>
      <c r="M76" s="32">
        <f t="shared" si="1"/>
        <v>15293000</v>
      </c>
      <c r="N76" s="1">
        <v>1082902423</v>
      </c>
      <c r="O76" s="1" t="s">
        <v>3079</v>
      </c>
      <c r="P76" s="1" t="s">
        <v>3080</v>
      </c>
      <c r="Q76" s="3">
        <v>44949</v>
      </c>
      <c r="R76" s="3">
        <v>44949</v>
      </c>
      <c r="S76" s="3">
        <v>45084</v>
      </c>
      <c r="T76" s="3" t="s">
        <v>2803</v>
      </c>
      <c r="U76" s="31">
        <v>0</v>
      </c>
      <c r="V76" s="151">
        <v>5270000</v>
      </c>
      <c r="W76" s="151">
        <v>10023000</v>
      </c>
      <c r="X76" s="111">
        <v>0.31111111111111112</v>
      </c>
      <c r="Y76" s="1">
        <v>57461216</v>
      </c>
      <c r="Z76" s="283" t="s">
        <v>2916</v>
      </c>
      <c r="AA76" s="1" t="s">
        <v>117</v>
      </c>
      <c r="AB76" s="1" t="s">
        <v>117</v>
      </c>
      <c r="AC76" s="3" t="s">
        <v>2803</v>
      </c>
      <c r="AD76" s="16" t="s">
        <v>3081</v>
      </c>
      <c r="AE76" s="16" t="s">
        <v>118</v>
      </c>
      <c r="AF76" s="16" t="s">
        <v>118</v>
      </c>
    </row>
    <row r="77" spans="1:32" s="5" customFormat="1">
      <c r="A77" s="17">
        <v>891780111</v>
      </c>
      <c r="B77" s="17" t="s">
        <v>55</v>
      </c>
      <c r="C77" s="15" t="s">
        <v>57</v>
      </c>
      <c r="D77" s="17" t="s">
        <v>61</v>
      </c>
      <c r="E77" s="89" t="s">
        <v>3082</v>
      </c>
      <c r="F77" s="17" t="s">
        <v>62</v>
      </c>
      <c r="G77" s="1" t="s">
        <v>62</v>
      </c>
      <c r="H77" s="1" t="s">
        <v>74</v>
      </c>
      <c r="I77" s="10">
        <v>9563000</v>
      </c>
      <c r="J77" s="1">
        <v>0</v>
      </c>
      <c r="K77" s="2">
        <v>0</v>
      </c>
      <c r="L77" s="2">
        <v>0</v>
      </c>
      <c r="M77" s="32">
        <f t="shared" si="1"/>
        <v>9563000</v>
      </c>
      <c r="N77" s="1">
        <v>1082904580</v>
      </c>
      <c r="O77" s="1" t="s">
        <v>3083</v>
      </c>
      <c r="P77" s="1" t="s">
        <v>2944</v>
      </c>
      <c r="Q77" s="3">
        <v>44949</v>
      </c>
      <c r="R77" s="3">
        <v>44949</v>
      </c>
      <c r="S77" s="3">
        <v>45093</v>
      </c>
      <c r="T77" s="3" t="s">
        <v>2803</v>
      </c>
      <c r="U77" s="31">
        <v>0</v>
      </c>
      <c r="V77" s="151">
        <v>2850000</v>
      </c>
      <c r="W77" s="151">
        <v>6713000</v>
      </c>
      <c r="X77" s="111">
        <v>0.29166666666666669</v>
      </c>
      <c r="Y77" s="1">
        <v>85459497</v>
      </c>
      <c r="Z77" s="283" t="s">
        <v>439</v>
      </c>
      <c r="AA77" s="1" t="s">
        <v>117</v>
      </c>
      <c r="AB77" s="1" t="s">
        <v>117</v>
      </c>
      <c r="AC77" s="3" t="s">
        <v>2803</v>
      </c>
      <c r="AD77" s="16" t="s">
        <v>3084</v>
      </c>
      <c r="AE77" s="16" t="s">
        <v>118</v>
      </c>
      <c r="AF77" s="16" t="s">
        <v>118</v>
      </c>
    </row>
    <row r="78" spans="1:32" s="5" customFormat="1">
      <c r="A78" s="17">
        <v>891780111</v>
      </c>
      <c r="B78" s="17" t="s">
        <v>55</v>
      </c>
      <c r="C78" s="15" t="s">
        <v>57</v>
      </c>
      <c r="D78" s="17" t="s">
        <v>61</v>
      </c>
      <c r="E78" s="89" t="s">
        <v>3085</v>
      </c>
      <c r="F78" s="17" t="s">
        <v>62</v>
      </c>
      <c r="G78" s="1" t="s">
        <v>62</v>
      </c>
      <c r="H78" s="1" t="s">
        <v>74</v>
      </c>
      <c r="I78" s="10">
        <v>10633000</v>
      </c>
      <c r="J78" s="1">
        <v>0</v>
      </c>
      <c r="K78" s="2">
        <v>0</v>
      </c>
      <c r="L78" s="2">
        <v>0</v>
      </c>
      <c r="M78" s="32">
        <f t="shared" si="1"/>
        <v>10633000</v>
      </c>
      <c r="N78" s="1">
        <v>1083464676</v>
      </c>
      <c r="O78" s="1" t="s">
        <v>3086</v>
      </c>
      <c r="P78" s="1" t="s">
        <v>3087</v>
      </c>
      <c r="Q78" s="3">
        <v>44949</v>
      </c>
      <c r="R78" s="3">
        <v>44949</v>
      </c>
      <c r="S78" s="3">
        <v>45084</v>
      </c>
      <c r="T78" s="3" t="s">
        <v>2803</v>
      </c>
      <c r="U78" s="31">
        <v>0</v>
      </c>
      <c r="V78" s="151">
        <v>3520000</v>
      </c>
      <c r="W78" s="151">
        <v>7113000</v>
      </c>
      <c r="X78" s="111">
        <v>0.31111111111111112</v>
      </c>
      <c r="Y78" s="1">
        <v>36718996</v>
      </c>
      <c r="Z78" s="283" t="s">
        <v>620</v>
      </c>
      <c r="AA78" s="1" t="s">
        <v>117</v>
      </c>
      <c r="AB78" s="1" t="s">
        <v>117</v>
      </c>
      <c r="AC78" s="3" t="s">
        <v>2803</v>
      </c>
      <c r="AD78" s="16" t="s">
        <v>3088</v>
      </c>
      <c r="AE78" s="16" t="s">
        <v>118</v>
      </c>
      <c r="AF78" s="16" t="s">
        <v>118</v>
      </c>
    </row>
    <row r="79" spans="1:32" s="5" customFormat="1">
      <c r="A79" s="17">
        <v>891780111</v>
      </c>
      <c r="B79" s="17" t="s">
        <v>55</v>
      </c>
      <c r="C79" s="15" t="s">
        <v>57</v>
      </c>
      <c r="D79" s="17" t="s">
        <v>61</v>
      </c>
      <c r="E79" s="89" t="s">
        <v>3089</v>
      </c>
      <c r="F79" s="17" t="s">
        <v>62</v>
      </c>
      <c r="G79" s="1" t="s">
        <v>62</v>
      </c>
      <c r="H79" s="1" t="s">
        <v>74</v>
      </c>
      <c r="I79" s="10">
        <v>12917000</v>
      </c>
      <c r="J79" s="1">
        <v>0</v>
      </c>
      <c r="K79" s="2">
        <v>0</v>
      </c>
      <c r="L79" s="2">
        <v>0</v>
      </c>
      <c r="M79" s="32">
        <f t="shared" si="1"/>
        <v>12917000</v>
      </c>
      <c r="N79" s="1">
        <v>1082925612</v>
      </c>
      <c r="O79" s="1" t="s">
        <v>3090</v>
      </c>
      <c r="P79" s="1" t="s">
        <v>3091</v>
      </c>
      <c r="Q79" s="3">
        <v>44949</v>
      </c>
      <c r="R79" s="3">
        <v>44949</v>
      </c>
      <c r="S79" s="3">
        <v>45093</v>
      </c>
      <c r="T79" s="3" t="s">
        <v>2803</v>
      </c>
      <c r="U79" s="31">
        <v>0</v>
      </c>
      <c r="V79" s="151">
        <v>4083000</v>
      </c>
      <c r="W79" s="151">
        <v>8834000</v>
      </c>
      <c r="X79" s="111">
        <v>0.29166666666666669</v>
      </c>
      <c r="Y79" s="1">
        <v>85465146</v>
      </c>
      <c r="Z79" s="283" t="s">
        <v>460</v>
      </c>
      <c r="AA79" s="1" t="s">
        <v>117</v>
      </c>
      <c r="AB79" s="1" t="s">
        <v>117</v>
      </c>
      <c r="AC79" s="3" t="s">
        <v>2803</v>
      </c>
      <c r="AD79" s="16" t="s">
        <v>3092</v>
      </c>
      <c r="AE79" s="16" t="s">
        <v>118</v>
      </c>
      <c r="AF79" s="16" t="s">
        <v>118</v>
      </c>
    </row>
    <row r="80" spans="1:32" s="5" customFormat="1">
      <c r="A80" s="17">
        <v>891780111</v>
      </c>
      <c r="B80" s="17" t="s">
        <v>55</v>
      </c>
      <c r="C80" s="15" t="s">
        <v>57</v>
      </c>
      <c r="D80" s="17" t="s">
        <v>61</v>
      </c>
      <c r="E80" s="89" t="s">
        <v>3093</v>
      </c>
      <c r="F80" s="17" t="s">
        <v>62</v>
      </c>
      <c r="G80" s="1" t="s">
        <v>62</v>
      </c>
      <c r="H80" s="1" t="s">
        <v>74</v>
      </c>
      <c r="I80" s="10">
        <v>16223000</v>
      </c>
      <c r="J80" s="1">
        <v>0</v>
      </c>
      <c r="K80" s="2">
        <v>0</v>
      </c>
      <c r="L80" s="2">
        <v>0</v>
      </c>
      <c r="M80" s="32">
        <f t="shared" si="1"/>
        <v>16223000</v>
      </c>
      <c r="N80" s="1">
        <v>7634651</v>
      </c>
      <c r="O80" s="1" t="s">
        <v>3094</v>
      </c>
      <c r="P80" s="1" t="s">
        <v>3095</v>
      </c>
      <c r="Q80" s="3">
        <v>44949</v>
      </c>
      <c r="R80" s="3">
        <v>44949</v>
      </c>
      <c r="S80" s="3">
        <v>45093</v>
      </c>
      <c r="T80" s="3" t="s">
        <v>2803</v>
      </c>
      <c r="U80" s="31">
        <v>0</v>
      </c>
      <c r="V80" s="151">
        <v>5270000</v>
      </c>
      <c r="W80" s="151">
        <v>10953000</v>
      </c>
      <c r="X80" s="111">
        <v>0.29166666666666669</v>
      </c>
      <c r="Y80" s="1">
        <v>85459497</v>
      </c>
      <c r="Z80" s="283" t="s">
        <v>439</v>
      </c>
      <c r="AA80" s="1" t="s">
        <v>117</v>
      </c>
      <c r="AB80" s="1" t="s">
        <v>117</v>
      </c>
      <c r="AC80" s="3" t="s">
        <v>2803</v>
      </c>
      <c r="AD80" s="16" t="s">
        <v>3096</v>
      </c>
      <c r="AE80" s="16" t="s">
        <v>118</v>
      </c>
      <c r="AF80" s="16" t="s">
        <v>118</v>
      </c>
    </row>
    <row r="81" spans="1:32" s="5" customFormat="1">
      <c r="A81" s="17">
        <v>891780111</v>
      </c>
      <c r="B81" s="17" t="s">
        <v>55</v>
      </c>
      <c r="C81" s="15" t="s">
        <v>57</v>
      </c>
      <c r="D81" s="17" t="s">
        <v>61</v>
      </c>
      <c r="E81" s="89" t="s">
        <v>3097</v>
      </c>
      <c r="F81" s="17" t="s">
        <v>62</v>
      </c>
      <c r="G81" s="1" t="s">
        <v>62</v>
      </c>
      <c r="H81" s="1" t="s">
        <v>74</v>
      </c>
      <c r="I81" s="10">
        <v>15500000</v>
      </c>
      <c r="J81" s="1">
        <v>0</v>
      </c>
      <c r="K81" s="2">
        <v>0</v>
      </c>
      <c r="L81" s="2">
        <v>0</v>
      </c>
      <c r="M81" s="32">
        <f t="shared" si="1"/>
        <v>15500000</v>
      </c>
      <c r="N81" s="1">
        <v>7602309</v>
      </c>
      <c r="O81" s="1" t="s">
        <v>3098</v>
      </c>
      <c r="P81" s="1" t="s">
        <v>3099</v>
      </c>
      <c r="Q81" s="3">
        <v>44949</v>
      </c>
      <c r="R81" s="3">
        <v>44949</v>
      </c>
      <c r="S81" s="3">
        <v>45093</v>
      </c>
      <c r="T81" s="3" t="s">
        <v>2803</v>
      </c>
      <c r="U81" s="31">
        <v>0</v>
      </c>
      <c r="V81" s="151">
        <v>4547000</v>
      </c>
      <c r="W81" s="151">
        <v>10953000</v>
      </c>
      <c r="X81" s="111">
        <v>0.29166666666666669</v>
      </c>
      <c r="Y81" s="1">
        <v>39058006</v>
      </c>
      <c r="Z81" s="283" t="s">
        <v>3100</v>
      </c>
      <c r="AA81" s="1" t="s">
        <v>117</v>
      </c>
      <c r="AB81" s="1" t="s">
        <v>117</v>
      </c>
      <c r="AC81" s="3" t="s">
        <v>2803</v>
      </c>
      <c r="AD81" s="16" t="s">
        <v>3101</v>
      </c>
      <c r="AE81" s="16" t="s">
        <v>118</v>
      </c>
      <c r="AF81" s="16" t="s">
        <v>118</v>
      </c>
    </row>
    <row r="82" spans="1:32" s="5" customFormat="1">
      <c r="A82" s="17">
        <v>891780111</v>
      </c>
      <c r="B82" s="17" t="s">
        <v>55</v>
      </c>
      <c r="C82" s="15" t="s">
        <v>57</v>
      </c>
      <c r="D82" s="17" t="s">
        <v>61</v>
      </c>
      <c r="E82" s="89" t="s">
        <v>3102</v>
      </c>
      <c r="F82" s="17" t="s">
        <v>62</v>
      </c>
      <c r="G82" s="1" t="s">
        <v>62</v>
      </c>
      <c r="H82" s="1" t="s">
        <v>74</v>
      </c>
      <c r="I82" s="10">
        <v>15603000</v>
      </c>
      <c r="J82" s="1">
        <v>0</v>
      </c>
      <c r="K82" s="2">
        <v>0</v>
      </c>
      <c r="L82" s="2">
        <v>0</v>
      </c>
      <c r="M82" s="32">
        <f t="shared" si="1"/>
        <v>15603000</v>
      </c>
      <c r="N82" s="1">
        <v>7634396</v>
      </c>
      <c r="O82" s="1" t="s">
        <v>3103</v>
      </c>
      <c r="P82" s="1" t="s">
        <v>3104</v>
      </c>
      <c r="Q82" s="3">
        <v>44949</v>
      </c>
      <c r="R82" s="3">
        <v>44949</v>
      </c>
      <c r="S82" s="3">
        <v>45093</v>
      </c>
      <c r="T82" s="3" t="s">
        <v>2803</v>
      </c>
      <c r="U82" s="31">
        <v>0</v>
      </c>
      <c r="V82" s="151">
        <v>4650000</v>
      </c>
      <c r="W82" s="151">
        <v>10953000</v>
      </c>
      <c r="X82" s="111">
        <v>0.29166666666666669</v>
      </c>
      <c r="Y82" s="1">
        <v>85465146</v>
      </c>
      <c r="Z82" s="283" t="s">
        <v>460</v>
      </c>
      <c r="AA82" s="1" t="s">
        <v>117</v>
      </c>
      <c r="AB82" s="1" t="s">
        <v>117</v>
      </c>
      <c r="AC82" s="3" t="s">
        <v>2803</v>
      </c>
      <c r="AD82" s="16" t="s">
        <v>3105</v>
      </c>
      <c r="AE82" s="16" t="s">
        <v>118</v>
      </c>
      <c r="AF82" s="16" t="s">
        <v>118</v>
      </c>
    </row>
    <row r="83" spans="1:32" s="5" customFormat="1">
      <c r="A83" s="17">
        <v>891780111</v>
      </c>
      <c r="B83" s="17" t="s">
        <v>55</v>
      </c>
      <c r="C83" s="15" t="s">
        <v>57</v>
      </c>
      <c r="D83" s="17" t="s">
        <v>61</v>
      </c>
      <c r="E83" s="89" t="s">
        <v>3106</v>
      </c>
      <c r="F83" s="17" t="s">
        <v>62</v>
      </c>
      <c r="G83" s="1" t="s">
        <v>62</v>
      </c>
      <c r="H83" s="1" t="s">
        <v>74</v>
      </c>
      <c r="I83" s="10">
        <v>16947000</v>
      </c>
      <c r="J83" s="1">
        <v>0</v>
      </c>
      <c r="K83" s="2">
        <v>0</v>
      </c>
      <c r="L83" s="2">
        <v>0</v>
      </c>
      <c r="M83" s="32">
        <f t="shared" si="1"/>
        <v>16947000</v>
      </c>
      <c r="N83" s="1">
        <v>1082941715</v>
      </c>
      <c r="O83" s="1" t="s">
        <v>3107</v>
      </c>
      <c r="P83" s="1" t="s">
        <v>3108</v>
      </c>
      <c r="Q83" s="3">
        <v>44949</v>
      </c>
      <c r="R83" s="3">
        <v>44949</v>
      </c>
      <c r="S83" s="3">
        <v>45093</v>
      </c>
      <c r="T83" s="3" t="s">
        <v>2803</v>
      </c>
      <c r="U83" s="31">
        <v>0</v>
      </c>
      <c r="V83" s="151">
        <v>5993000</v>
      </c>
      <c r="W83" s="151">
        <v>10954000</v>
      </c>
      <c r="X83" s="111">
        <v>0.29166666666666669</v>
      </c>
      <c r="Y83" s="1">
        <v>85465146</v>
      </c>
      <c r="Z83" s="283" t="s">
        <v>460</v>
      </c>
      <c r="AA83" s="1" t="s">
        <v>117</v>
      </c>
      <c r="AB83" s="1" t="s">
        <v>117</v>
      </c>
      <c r="AC83" s="3" t="s">
        <v>2803</v>
      </c>
      <c r="AD83" s="16" t="s">
        <v>3109</v>
      </c>
      <c r="AE83" s="16" t="s">
        <v>118</v>
      </c>
      <c r="AF83" s="16" t="s">
        <v>118</v>
      </c>
    </row>
    <row r="84" spans="1:32" s="5" customFormat="1">
      <c r="A84" s="17">
        <v>891780111</v>
      </c>
      <c r="B84" s="17" t="s">
        <v>55</v>
      </c>
      <c r="C84" s="15" t="s">
        <v>57</v>
      </c>
      <c r="D84" s="17" t="s">
        <v>61</v>
      </c>
      <c r="E84" s="89" t="s">
        <v>3110</v>
      </c>
      <c r="F84" s="17" t="s">
        <v>62</v>
      </c>
      <c r="G84" s="1" t="s">
        <v>62</v>
      </c>
      <c r="H84" s="1" t="s">
        <v>74</v>
      </c>
      <c r="I84" s="10">
        <v>11367000</v>
      </c>
      <c r="J84" s="1">
        <v>0</v>
      </c>
      <c r="K84" s="2">
        <v>0</v>
      </c>
      <c r="L84" s="2">
        <v>0</v>
      </c>
      <c r="M84" s="32">
        <f t="shared" si="1"/>
        <v>11367000</v>
      </c>
      <c r="N84" s="1">
        <v>1082972337</v>
      </c>
      <c r="O84" s="1" t="s">
        <v>3111</v>
      </c>
      <c r="P84" s="1" t="s">
        <v>3112</v>
      </c>
      <c r="Q84" s="3">
        <v>44949</v>
      </c>
      <c r="R84" s="3">
        <v>44949</v>
      </c>
      <c r="S84" s="3">
        <v>45093</v>
      </c>
      <c r="T84" s="3" t="s">
        <v>2803</v>
      </c>
      <c r="U84" s="31">
        <v>0</v>
      </c>
      <c r="V84" s="151">
        <v>3593000</v>
      </c>
      <c r="W84" s="151">
        <v>7774000</v>
      </c>
      <c r="X84" s="111">
        <v>0.29166666666666669</v>
      </c>
      <c r="Y84" s="1">
        <v>85465146</v>
      </c>
      <c r="Z84" s="283" t="s">
        <v>460</v>
      </c>
      <c r="AA84" s="1" t="s">
        <v>117</v>
      </c>
      <c r="AB84" s="1" t="s">
        <v>117</v>
      </c>
      <c r="AC84" s="3" t="s">
        <v>2803</v>
      </c>
      <c r="AD84" s="16" t="s">
        <v>3113</v>
      </c>
      <c r="AE84" s="16" t="s">
        <v>118</v>
      </c>
      <c r="AF84" s="16" t="s">
        <v>118</v>
      </c>
    </row>
    <row r="85" spans="1:32" s="5" customFormat="1">
      <c r="A85" s="17">
        <v>891780111</v>
      </c>
      <c r="B85" s="17" t="s">
        <v>55</v>
      </c>
      <c r="C85" s="15" t="s">
        <v>57</v>
      </c>
      <c r="D85" s="17" t="s">
        <v>61</v>
      </c>
      <c r="E85" s="89" t="s">
        <v>3114</v>
      </c>
      <c r="F85" s="17" t="s">
        <v>62</v>
      </c>
      <c r="G85" s="1" t="s">
        <v>62</v>
      </c>
      <c r="H85" s="1" t="s">
        <v>74</v>
      </c>
      <c r="I85" s="10">
        <v>9563000</v>
      </c>
      <c r="J85" s="1">
        <v>0</v>
      </c>
      <c r="K85" s="2">
        <v>0</v>
      </c>
      <c r="L85" s="2">
        <v>0</v>
      </c>
      <c r="M85" s="32">
        <f t="shared" si="1"/>
        <v>9563000</v>
      </c>
      <c r="N85" s="1">
        <v>84092041</v>
      </c>
      <c r="O85" s="1" t="s">
        <v>3115</v>
      </c>
      <c r="P85" s="1" t="s">
        <v>3116</v>
      </c>
      <c r="Q85" s="3">
        <v>44949</v>
      </c>
      <c r="R85" s="3">
        <v>44949</v>
      </c>
      <c r="S85" s="3">
        <v>45094</v>
      </c>
      <c r="T85" s="3" t="s">
        <v>2803</v>
      </c>
      <c r="U85" s="31">
        <v>0</v>
      </c>
      <c r="V85" s="151">
        <v>2850000</v>
      </c>
      <c r="W85" s="151">
        <v>6713000</v>
      </c>
      <c r="X85" s="111">
        <v>0.28965517241379313</v>
      </c>
      <c r="Y85" s="1">
        <v>85459497</v>
      </c>
      <c r="Z85" s="283" t="s">
        <v>439</v>
      </c>
      <c r="AA85" s="1" t="s">
        <v>117</v>
      </c>
      <c r="AB85" s="1" t="s">
        <v>117</v>
      </c>
      <c r="AC85" s="3" t="s">
        <v>2803</v>
      </c>
      <c r="AD85" s="16" t="s">
        <v>3117</v>
      </c>
      <c r="AE85" s="16" t="s">
        <v>118</v>
      </c>
      <c r="AF85" s="16" t="s">
        <v>118</v>
      </c>
    </row>
    <row r="86" spans="1:32" s="5" customFormat="1">
      <c r="A86" s="17">
        <v>891780111</v>
      </c>
      <c r="B86" s="17" t="s">
        <v>55</v>
      </c>
      <c r="C86" s="15" t="s">
        <v>57</v>
      </c>
      <c r="D86" s="17" t="s">
        <v>61</v>
      </c>
      <c r="E86" s="89" t="s">
        <v>3118</v>
      </c>
      <c r="F86" s="17" t="s">
        <v>62</v>
      </c>
      <c r="G86" s="1" t="s">
        <v>62</v>
      </c>
      <c r="H86" s="1" t="s">
        <v>74</v>
      </c>
      <c r="I86" s="10">
        <v>8930000</v>
      </c>
      <c r="J86" s="1">
        <v>0</v>
      </c>
      <c r="K86" s="2">
        <v>0</v>
      </c>
      <c r="L86" s="2">
        <v>0</v>
      </c>
      <c r="M86" s="32">
        <f t="shared" si="1"/>
        <v>8930000</v>
      </c>
      <c r="N86" s="1">
        <v>1082977230</v>
      </c>
      <c r="O86" s="1" t="s">
        <v>3119</v>
      </c>
      <c r="P86" s="1" t="s">
        <v>3020</v>
      </c>
      <c r="Q86" s="3">
        <v>44949</v>
      </c>
      <c r="R86" s="3">
        <v>44949</v>
      </c>
      <c r="S86" s="3">
        <v>45095</v>
      </c>
      <c r="T86" s="3" t="s">
        <v>2803</v>
      </c>
      <c r="U86" s="31">
        <v>0</v>
      </c>
      <c r="V86" s="151">
        <v>2787000</v>
      </c>
      <c r="W86" s="151">
        <v>6143000</v>
      </c>
      <c r="X86" s="111">
        <v>0.28767123287671231</v>
      </c>
      <c r="Y86" s="1">
        <v>57444673</v>
      </c>
      <c r="Z86" s="283" t="s">
        <v>2643</v>
      </c>
      <c r="AA86" s="1" t="s">
        <v>117</v>
      </c>
      <c r="AB86" s="1" t="s">
        <v>117</v>
      </c>
      <c r="AC86" s="3" t="s">
        <v>2803</v>
      </c>
      <c r="AD86" s="16" t="s">
        <v>3120</v>
      </c>
      <c r="AE86" s="16" t="s">
        <v>118</v>
      </c>
      <c r="AF86" s="16" t="s">
        <v>118</v>
      </c>
    </row>
    <row r="87" spans="1:32" s="5" customFormat="1">
      <c r="A87" s="17">
        <v>891780111</v>
      </c>
      <c r="B87" s="17" t="s">
        <v>55</v>
      </c>
      <c r="C87" s="15" t="s">
        <v>57</v>
      </c>
      <c r="D87" s="17" t="s">
        <v>61</v>
      </c>
      <c r="E87" s="89" t="s">
        <v>3121</v>
      </c>
      <c r="F87" s="17" t="s">
        <v>62</v>
      </c>
      <c r="G87" s="1" t="s">
        <v>62</v>
      </c>
      <c r="H87" s="1" t="s">
        <v>74</v>
      </c>
      <c r="I87" s="10">
        <v>17113000</v>
      </c>
      <c r="J87" s="1">
        <v>0</v>
      </c>
      <c r="K87" s="2">
        <v>0</v>
      </c>
      <c r="L87" s="2">
        <v>0</v>
      </c>
      <c r="M87" s="32">
        <f t="shared" si="1"/>
        <v>17113000</v>
      </c>
      <c r="N87" s="1">
        <v>85154107</v>
      </c>
      <c r="O87" s="1" t="s">
        <v>3122</v>
      </c>
      <c r="P87" s="1" t="s">
        <v>3123</v>
      </c>
      <c r="Q87" s="3">
        <v>44949</v>
      </c>
      <c r="R87" s="3">
        <v>44949</v>
      </c>
      <c r="S87" s="3">
        <v>45093</v>
      </c>
      <c r="T87" s="3" t="s">
        <v>2803</v>
      </c>
      <c r="U87" s="31">
        <v>0</v>
      </c>
      <c r="V87" s="151">
        <v>5100000</v>
      </c>
      <c r="W87" s="151">
        <v>12013000</v>
      </c>
      <c r="X87" s="111">
        <v>0.29166666666666669</v>
      </c>
      <c r="Y87" s="1">
        <v>84452087</v>
      </c>
      <c r="Z87" s="283" t="s">
        <v>3004</v>
      </c>
      <c r="AA87" s="1" t="s">
        <v>117</v>
      </c>
      <c r="AB87" s="1" t="s">
        <v>117</v>
      </c>
      <c r="AC87" s="3" t="s">
        <v>2803</v>
      </c>
      <c r="AD87" s="16" t="s">
        <v>3124</v>
      </c>
      <c r="AE87" s="16" t="s">
        <v>118</v>
      </c>
      <c r="AF87" s="16" t="s">
        <v>118</v>
      </c>
    </row>
    <row r="88" spans="1:32" s="5" customFormat="1">
      <c r="A88" s="17">
        <v>891780111</v>
      </c>
      <c r="B88" s="17" t="s">
        <v>55</v>
      </c>
      <c r="C88" s="15" t="s">
        <v>57</v>
      </c>
      <c r="D88" s="17" t="s">
        <v>61</v>
      </c>
      <c r="E88" s="89" t="s">
        <v>3125</v>
      </c>
      <c r="F88" s="17" t="s">
        <v>62</v>
      </c>
      <c r="G88" s="1" t="s">
        <v>62</v>
      </c>
      <c r="H88" s="1" t="s">
        <v>74</v>
      </c>
      <c r="I88" s="10">
        <v>10387000</v>
      </c>
      <c r="J88" s="1">
        <v>0</v>
      </c>
      <c r="K88" s="2">
        <v>0</v>
      </c>
      <c r="L88" s="2">
        <v>0</v>
      </c>
      <c r="M88" s="32">
        <f t="shared" si="1"/>
        <v>10387000</v>
      </c>
      <c r="N88" s="1">
        <v>84459314</v>
      </c>
      <c r="O88" s="1" t="s">
        <v>3126</v>
      </c>
      <c r="P88" s="1" t="s">
        <v>3127</v>
      </c>
      <c r="Q88" s="3">
        <v>44949</v>
      </c>
      <c r="R88" s="3">
        <v>44949</v>
      </c>
      <c r="S88" s="3">
        <v>45093</v>
      </c>
      <c r="T88" s="3" t="s">
        <v>2803</v>
      </c>
      <c r="U88" s="31">
        <v>0</v>
      </c>
      <c r="V88" s="151">
        <v>3673000</v>
      </c>
      <c r="W88" s="151">
        <v>6714000</v>
      </c>
      <c r="X88" s="111">
        <v>0.29166666666666669</v>
      </c>
      <c r="Y88" s="1">
        <v>85459497</v>
      </c>
      <c r="Z88" s="283" t="s">
        <v>439</v>
      </c>
      <c r="AA88" s="1" t="s">
        <v>117</v>
      </c>
      <c r="AB88" s="1" t="s">
        <v>117</v>
      </c>
      <c r="AC88" s="3" t="s">
        <v>2803</v>
      </c>
      <c r="AD88" s="16" t="s">
        <v>3128</v>
      </c>
      <c r="AE88" s="16" t="s">
        <v>118</v>
      </c>
      <c r="AF88" s="16" t="s">
        <v>118</v>
      </c>
    </row>
    <row r="89" spans="1:32" s="5" customFormat="1">
      <c r="A89" s="17">
        <v>891780111</v>
      </c>
      <c r="B89" s="17" t="s">
        <v>55</v>
      </c>
      <c r="C89" s="15" t="s">
        <v>57</v>
      </c>
      <c r="D89" s="17" t="s">
        <v>61</v>
      </c>
      <c r="E89" s="89" t="s">
        <v>3129</v>
      </c>
      <c r="F89" s="17" t="s">
        <v>62</v>
      </c>
      <c r="G89" s="1" t="s">
        <v>62</v>
      </c>
      <c r="H89" s="1" t="s">
        <v>74</v>
      </c>
      <c r="I89" s="10">
        <v>15397000</v>
      </c>
      <c r="J89" s="1">
        <v>0</v>
      </c>
      <c r="K89" s="2">
        <v>0</v>
      </c>
      <c r="L89" s="2">
        <v>0</v>
      </c>
      <c r="M89" s="32">
        <f t="shared" si="1"/>
        <v>15397000</v>
      </c>
      <c r="N89" s="1">
        <v>1081820476</v>
      </c>
      <c r="O89" s="1" t="s">
        <v>3130</v>
      </c>
      <c r="P89" s="1" t="s">
        <v>3131</v>
      </c>
      <c r="Q89" s="3">
        <v>44949</v>
      </c>
      <c r="R89" s="3">
        <v>44949</v>
      </c>
      <c r="S89" s="3">
        <v>45093</v>
      </c>
      <c r="T89" s="3" t="s">
        <v>2803</v>
      </c>
      <c r="U89" s="31">
        <v>0</v>
      </c>
      <c r="V89" s="151">
        <v>4443000</v>
      </c>
      <c r="W89" s="151">
        <v>10954000</v>
      </c>
      <c r="X89" s="111">
        <v>0.29166666666666669</v>
      </c>
      <c r="Y89" s="1">
        <v>1192791759</v>
      </c>
      <c r="Z89" s="283" t="s">
        <v>3051</v>
      </c>
      <c r="AA89" s="1" t="s">
        <v>117</v>
      </c>
      <c r="AB89" s="1" t="s">
        <v>117</v>
      </c>
      <c r="AC89" s="3" t="s">
        <v>2803</v>
      </c>
      <c r="AD89" s="16" t="s">
        <v>3132</v>
      </c>
      <c r="AE89" s="16" t="s">
        <v>118</v>
      </c>
      <c r="AF89" s="16" t="s">
        <v>118</v>
      </c>
    </row>
    <row r="90" spans="1:32" s="5" customFormat="1">
      <c r="A90" s="17">
        <v>891780111</v>
      </c>
      <c r="B90" s="17" t="s">
        <v>55</v>
      </c>
      <c r="C90" s="15" t="s">
        <v>57</v>
      </c>
      <c r="D90" s="17" t="s">
        <v>61</v>
      </c>
      <c r="E90" s="89" t="s">
        <v>3133</v>
      </c>
      <c r="F90" s="17" t="s">
        <v>62</v>
      </c>
      <c r="G90" s="1" t="s">
        <v>62</v>
      </c>
      <c r="H90" s="1" t="s">
        <v>74</v>
      </c>
      <c r="I90" s="10">
        <v>16120000</v>
      </c>
      <c r="J90" s="1">
        <v>0</v>
      </c>
      <c r="K90" s="2">
        <v>0</v>
      </c>
      <c r="L90" s="2">
        <v>0</v>
      </c>
      <c r="M90" s="32">
        <f t="shared" si="1"/>
        <v>16120000</v>
      </c>
      <c r="N90" s="1">
        <v>85472349</v>
      </c>
      <c r="O90" s="1" t="s">
        <v>3134</v>
      </c>
      <c r="P90" s="1" t="s">
        <v>3135</v>
      </c>
      <c r="Q90" s="3">
        <v>44949</v>
      </c>
      <c r="R90" s="3">
        <v>44949</v>
      </c>
      <c r="S90" s="3">
        <v>45093</v>
      </c>
      <c r="T90" s="3" t="s">
        <v>2803</v>
      </c>
      <c r="U90" s="31">
        <v>0</v>
      </c>
      <c r="V90" s="151">
        <v>5167000</v>
      </c>
      <c r="W90" s="151">
        <v>10953000</v>
      </c>
      <c r="X90" s="111">
        <v>0.29166666666666669</v>
      </c>
      <c r="Y90" s="1">
        <v>85449357</v>
      </c>
      <c r="Z90" s="283" t="s">
        <v>2519</v>
      </c>
      <c r="AA90" s="1" t="s">
        <v>117</v>
      </c>
      <c r="AB90" s="1" t="s">
        <v>117</v>
      </c>
      <c r="AC90" s="3" t="s">
        <v>2803</v>
      </c>
      <c r="AD90" s="16" t="s">
        <v>3136</v>
      </c>
      <c r="AE90" s="16" t="s">
        <v>118</v>
      </c>
      <c r="AF90" s="16" t="s">
        <v>118</v>
      </c>
    </row>
    <row r="91" spans="1:32" s="5" customFormat="1">
      <c r="A91" s="17">
        <v>891780111</v>
      </c>
      <c r="B91" s="17" t="s">
        <v>55</v>
      </c>
      <c r="C91" s="15" t="s">
        <v>57</v>
      </c>
      <c r="D91" s="17" t="s">
        <v>61</v>
      </c>
      <c r="E91" s="89" t="s">
        <v>3137</v>
      </c>
      <c r="F91" s="17" t="s">
        <v>62</v>
      </c>
      <c r="G91" s="1" t="s">
        <v>62</v>
      </c>
      <c r="H91" s="1" t="s">
        <v>74</v>
      </c>
      <c r="I91" s="10">
        <v>15500000</v>
      </c>
      <c r="J91" s="1">
        <v>0</v>
      </c>
      <c r="K91" s="2">
        <v>0</v>
      </c>
      <c r="L91" s="2">
        <v>0</v>
      </c>
      <c r="M91" s="32">
        <f t="shared" si="1"/>
        <v>15500000</v>
      </c>
      <c r="N91" s="1">
        <v>26671855</v>
      </c>
      <c r="O91" s="1" t="s">
        <v>3138</v>
      </c>
      <c r="P91" s="1" t="s">
        <v>3139</v>
      </c>
      <c r="Q91" s="3">
        <v>44949</v>
      </c>
      <c r="R91" s="3">
        <v>44949</v>
      </c>
      <c r="S91" s="3">
        <v>45093</v>
      </c>
      <c r="T91" s="3" t="s">
        <v>2803</v>
      </c>
      <c r="U91" s="31">
        <v>0</v>
      </c>
      <c r="V91" s="151">
        <v>4547000</v>
      </c>
      <c r="W91" s="151">
        <v>10953000</v>
      </c>
      <c r="X91" s="111">
        <v>0.29166666666666669</v>
      </c>
      <c r="Y91" s="1">
        <v>39058006</v>
      </c>
      <c r="Z91" s="283" t="s">
        <v>3100</v>
      </c>
      <c r="AA91" s="1" t="s">
        <v>117</v>
      </c>
      <c r="AB91" s="1" t="s">
        <v>117</v>
      </c>
      <c r="AC91" s="3" t="s">
        <v>2803</v>
      </c>
      <c r="AD91" s="16" t="s">
        <v>3140</v>
      </c>
      <c r="AE91" s="16" t="s">
        <v>118</v>
      </c>
      <c r="AF91" s="16" t="s">
        <v>118</v>
      </c>
    </row>
    <row r="92" spans="1:32" s="5" customFormat="1">
      <c r="A92" s="17">
        <v>891780111</v>
      </c>
      <c r="B92" s="17" t="s">
        <v>55</v>
      </c>
      <c r="C92" s="15" t="s">
        <v>57</v>
      </c>
      <c r="D92" s="17" t="s">
        <v>61</v>
      </c>
      <c r="E92" s="89" t="s">
        <v>3141</v>
      </c>
      <c r="F92" s="17" t="s">
        <v>62</v>
      </c>
      <c r="G92" s="1" t="s">
        <v>62</v>
      </c>
      <c r="H92" s="1" t="s">
        <v>74</v>
      </c>
      <c r="I92" s="10">
        <v>16017000</v>
      </c>
      <c r="J92" s="1">
        <v>0</v>
      </c>
      <c r="K92" s="2">
        <v>0</v>
      </c>
      <c r="L92" s="2">
        <v>0</v>
      </c>
      <c r="M92" s="32">
        <f t="shared" si="1"/>
        <v>16017000</v>
      </c>
      <c r="N92" s="1">
        <v>1083554776</v>
      </c>
      <c r="O92" s="1" t="s">
        <v>3142</v>
      </c>
      <c r="P92" s="1" t="s">
        <v>3143</v>
      </c>
      <c r="Q92" s="3">
        <v>44949</v>
      </c>
      <c r="R92" s="3">
        <v>44949</v>
      </c>
      <c r="S92" s="3">
        <v>45093</v>
      </c>
      <c r="T92" s="3" t="s">
        <v>2803</v>
      </c>
      <c r="U92" s="31">
        <v>0</v>
      </c>
      <c r="V92" s="151">
        <v>5063000</v>
      </c>
      <c r="W92" s="151">
        <v>10954000</v>
      </c>
      <c r="X92" s="111">
        <v>0.29166666666666669</v>
      </c>
      <c r="Y92" s="1">
        <v>85465146</v>
      </c>
      <c r="Z92" s="283" t="s">
        <v>460</v>
      </c>
      <c r="AA92" s="1" t="s">
        <v>117</v>
      </c>
      <c r="AB92" s="1" t="s">
        <v>117</v>
      </c>
      <c r="AC92" s="3" t="s">
        <v>2803</v>
      </c>
      <c r="AD92" s="16" t="s">
        <v>3144</v>
      </c>
      <c r="AE92" s="16" t="s">
        <v>118</v>
      </c>
      <c r="AF92" s="16" t="s">
        <v>118</v>
      </c>
    </row>
    <row r="93" spans="1:32" s="5" customFormat="1">
      <c r="A93" s="17">
        <v>891780111</v>
      </c>
      <c r="B93" s="17" t="s">
        <v>55</v>
      </c>
      <c r="C93" s="15" t="s">
        <v>57</v>
      </c>
      <c r="D93" s="17" t="s">
        <v>61</v>
      </c>
      <c r="E93" s="89" t="s">
        <v>3145</v>
      </c>
      <c r="F93" s="17" t="s">
        <v>62</v>
      </c>
      <c r="G93" s="1" t="s">
        <v>62</v>
      </c>
      <c r="H93" s="1" t="s">
        <v>74</v>
      </c>
      <c r="I93" s="10">
        <v>15397000</v>
      </c>
      <c r="J93" s="1">
        <v>0</v>
      </c>
      <c r="K93" s="2">
        <v>0</v>
      </c>
      <c r="L93" s="2">
        <v>0</v>
      </c>
      <c r="M93" s="32">
        <f t="shared" si="1"/>
        <v>15397000</v>
      </c>
      <c r="N93" s="1">
        <v>1143142377</v>
      </c>
      <c r="O93" s="1" t="s">
        <v>3146</v>
      </c>
      <c r="P93" s="1" t="s">
        <v>3147</v>
      </c>
      <c r="Q93" s="3">
        <v>44949</v>
      </c>
      <c r="R93" s="3">
        <v>44949</v>
      </c>
      <c r="S93" s="3">
        <v>45093</v>
      </c>
      <c r="T93" s="3" t="s">
        <v>2803</v>
      </c>
      <c r="U93" s="31">
        <v>0</v>
      </c>
      <c r="V93" s="151">
        <v>4443000</v>
      </c>
      <c r="W93" s="151">
        <v>10954000</v>
      </c>
      <c r="X93" s="111">
        <v>0.29166666666666669</v>
      </c>
      <c r="Y93" s="1">
        <v>1192791759</v>
      </c>
      <c r="Z93" s="283" t="s">
        <v>3051</v>
      </c>
      <c r="AA93" s="1" t="s">
        <v>117</v>
      </c>
      <c r="AB93" s="1" t="s">
        <v>117</v>
      </c>
      <c r="AC93" s="3" t="s">
        <v>2803</v>
      </c>
      <c r="AD93" s="16" t="s">
        <v>3148</v>
      </c>
      <c r="AE93" s="16" t="s">
        <v>118</v>
      </c>
      <c r="AF93" s="16" t="s">
        <v>118</v>
      </c>
    </row>
    <row r="94" spans="1:32" s="5" customFormat="1">
      <c r="A94" s="17">
        <v>891780111</v>
      </c>
      <c r="B94" s="17" t="s">
        <v>55</v>
      </c>
      <c r="C94" s="15" t="s">
        <v>57</v>
      </c>
      <c r="D94" s="17" t="s">
        <v>61</v>
      </c>
      <c r="E94" s="89" t="s">
        <v>3149</v>
      </c>
      <c r="F94" s="17" t="s">
        <v>62</v>
      </c>
      <c r="G94" s="1" t="s">
        <v>62</v>
      </c>
      <c r="H94" s="1" t="s">
        <v>74</v>
      </c>
      <c r="I94" s="10">
        <v>11073000</v>
      </c>
      <c r="J94" s="1">
        <v>0</v>
      </c>
      <c r="K94" s="2">
        <v>0</v>
      </c>
      <c r="L94" s="2">
        <v>0</v>
      </c>
      <c r="M94" s="32">
        <f t="shared" si="1"/>
        <v>11073000</v>
      </c>
      <c r="N94" s="1">
        <v>1042457246</v>
      </c>
      <c r="O94" s="1" t="s">
        <v>3150</v>
      </c>
      <c r="P94" s="1" t="s">
        <v>3151</v>
      </c>
      <c r="Q94" s="3">
        <v>44949</v>
      </c>
      <c r="R94" s="3">
        <v>44949</v>
      </c>
      <c r="S94" s="3">
        <v>45093</v>
      </c>
      <c r="T94" s="3" t="s">
        <v>2803</v>
      </c>
      <c r="U94" s="31">
        <v>0</v>
      </c>
      <c r="V94" s="151">
        <v>3300000</v>
      </c>
      <c r="W94" s="151">
        <v>7773000</v>
      </c>
      <c r="X94" s="111">
        <v>0.29166666666666669</v>
      </c>
      <c r="Y94" s="1">
        <v>93400727</v>
      </c>
      <c r="Z94" s="283" t="s">
        <v>2825</v>
      </c>
      <c r="AA94" s="1" t="s">
        <v>117</v>
      </c>
      <c r="AB94" s="1" t="s">
        <v>117</v>
      </c>
      <c r="AC94" s="3" t="s">
        <v>2803</v>
      </c>
      <c r="AD94" s="16" t="s">
        <v>3152</v>
      </c>
      <c r="AE94" s="16" t="s">
        <v>118</v>
      </c>
      <c r="AF94" s="16" t="s">
        <v>118</v>
      </c>
    </row>
    <row r="95" spans="1:32" s="5" customFormat="1">
      <c r="A95" s="17">
        <v>891780111</v>
      </c>
      <c r="B95" s="17" t="s">
        <v>55</v>
      </c>
      <c r="C95" s="15" t="s">
        <v>57</v>
      </c>
      <c r="D95" s="17" t="s">
        <v>61</v>
      </c>
      <c r="E95" s="89" t="s">
        <v>3153</v>
      </c>
      <c r="F95" s="17" t="s">
        <v>62</v>
      </c>
      <c r="G95" s="1" t="s">
        <v>62</v>
      </c>
      <c r="H95" s="1" t="s">
        <v>74</v>
      </c>
      <c r="I95" s="10">
        <v>17153000</v>
      </c>
      <c r="J95" s="1">
        <v>0</v>
      </c>
      <c r="K95" s="2">
        <v>0</v>
      </c>
      <c r="L95" s="2">
        <v>0</v>
      </c>
      <c r="M95" s="32">
        <f t="shared" si="1"/>
        <v>17153000</v>
      </c>
      <c r="N95" s="1">
        <v>1004369176</v>
      </c>
      <c r="O95" s="1" t="s">
        <v>3154</v>
      </c>
      <c r="P95" s="1" t="s">
        <v>3155</v>
      </c>
      <c r="Q95" s="3">
        <v>44949</v>
      </c>
      <c r="R95" s="3">
        <v>44949</v>
      </c>
      <c r="S95" s="3">
        <v>45093</v>
      </c>
      <c r="T95" s="3" t="s">
        <v>2803</v>
      </c>
      <c r="U95" s="31">
        <v>0</v>
      </c>
      <c r="V95" s="151">
        <v>6200000</v>
      </c>
      <c r="W95" s="151">
        <v>10953000</v>
      </c>
      <c r="X95" s="111">
        <v>0.29166666666666669</v>
      </c>
      <c r="Y95" s="1">
        <v>85449357</v>
      </c>
      <c r="Z95" s="283" t="s">
        <v>2519</v>
      </c>
      <c r="AA95" s="1" t="s">
        <v>117</v>
      </c>
      <c r="AB95" s="1" t="s">
        <v>117</v>
      </c>
      <c r="AC95" s="3" t="s">
        <v>2803</v>
      </c>
      <c r="AD95" s="16" t="s">
        <v>3156</v>
      </c>
      <c r="AE95" s="16" t="s">
        <v>118</v>
      </c>
      <c r="AF95" s="16" t="s">
        <v>118</v>
      </c>
    </row>
    <row r="96" spans="1:32" s="5" customFormat="1">
      <c r="A96" s="17">
        <v>891780111</v>
      </c>
      <c r="B96" s="17" t="s">
        <v>55</v>
      </c>
      <c r="C96" s="15" t="s">
        <v>57</v>
      </c>
      <c r="D96" s="17" t="s">
        <v>61</v>
      </c>
      <c r="E96" s="89" t="s">
        <v>3157</v>
      </c>
      <c r="F96" s="17" t="s">
        <v>62</v>
      </c>
      <c r="G96" s="1" t="s">
        <v>62</v>
      </c>
      <c r="H96" s="1" t="s">
        <v>74</v>
      </c>
      <c r="I96" s="10">
        <v>15397000</v>
      </c>
      <c r="J96" s="1">
        <v>0</v>
      </c>
      <c r="K96" s="2">
        <v>0</v>
      </c>
      <c r="L96" s="2">
        <v>0</v>
      </c>
      <c r="M96" s="32">
        <f t="shared" si="1"/>
        <v>15397000</v>
      </c>
      <c r="N96" s="1">
        <v>1081826881</v>
      </c>
      <c r="O96" s="1" t="s">
        <v>3158</v>
      </c>
      <c r="P96" s="1" t="s">
        <v>3159</v>
      </c>
      <c r="Q96" s="3">
        <v>44949</v>
      </c>
      <c r="R96" s="3">
        <v>44949</v>
      </c>
      <c r="S96" s="3">
        <v>45093</v>
      </c>
      <c r="T96" s="3" t="s">
        <v>2803</v>
      </c>
      <c r="U96" s="31">
        <v>0</v>
      </c>
      <c r="V96" s="151">
        <v>4443000</v>
      </c>
      <c r="W96" s="151">
        <v>10954000</v>
      </c>
      <c r="X96" s="111">
        <v>0.29166666666666669</v>
      </c>
      <c r="Y96" s="1">
        <v>1192791759</v>
      </c>
      <c r="Z96" s="283" t="s">
        <v>3051</v>
      </c>
      <c r="AA96" s="1" t="s">
        <v>117</v>
      </c>
      <c r="AB96" s="1" t="s">
        <v>117</v>
      </c>
      <c r="AC96" s="3" t="s">
        <v>2803</v>
      </c>
      <c r="AD96" s="16" t="s">
        <v>3160</v>
      </c>
      <c r="AE96" s="16" t="s">
        <v>118</v>
      </c>
      <c r="AF96" s="16" t="s">
        <v>118</v>
      </c>
    </row>
    <row r="97" spans="1:32" s="5" customFormat="1">
      <c r="A97" s="17">
        <v>891780111</v>
      </c>
      <c r="B97" s="17" t="s">
        <v>55</v>
      </c>
      <c r="C97" s="15" t="s">
        <v>57</v>
      </c>
      <c r="D97" s="17" t="s">
        <v>61</v>
      </c>
      <c r="E97" s="89" t="s">
        <v>3161</v>
      </c>
      <c r="F97" s="17" t="s">
        <v>62</v>
      </c>
      <c r="G97" s="1" t="s">
        <v>62</v>
      </c>
      <c r="H97" s="1" t="s">
        <v>74</v>
      </c>
      <c r="I97" s="10">
        <v>14467000</v>
      </c>
      <c r="J97" s="1">
        <v>0</v>
      </c>
      <c r="K97" s="2">
        <v>0</v>
      </c>
      <c r="L97" s="2">
        <v>0</v>
      </c>
      <c r="M97" s="32">
        <f t="shared" si="1"/>
        <v>14467000</v>
      </c>
      <c r="N97" s="1">
        <v>1082872335</v>
      </c>
      <c r="O97" s="1" t="s">
        <v>3162</v>
      </c>
      <c r="P97" s="1" t="s">
        <v>3163</v>
      </c>
      <c r="Q97" s="3">
        <v>44949</v>
      </c>
      <c r="R97" s="3">
        <v>44949</v>
      </c>
      <c r="S97" s="3">
        <v>45093</v>
      </c>
      <c r="T97" s="3" t="s">
        <v>2803</v>
      </c>
      <c r="U97" s="31">
        <v>0</v>
      </c>
      <c r="V97" s="151">
        <v>4573000</v>
      </c>
      <c r="W97" s="151">
        <v>9894000</v>
      </c>
      <c r="X97" s="111">
        <v>0.29166666666666669</v>
      </c>
      <c r="Y97" s="1">
        <v>85465146</v>
      </c>
      <c r="Z97" s="283" t="s">
        <v>460</v>
      </c>
      <c r="AA97" s="1" t="s">
        <v>117</v>
      </c>
      <c r="AB97" s="1" t="s">
        <v>117</v>
      </c>
      <c r="AC97" s="3" t="s">
        <v>2803</v>
      </c>
      <c r="AD97" s="16" t="s">
        <v>3164</v>
      </c>
      <c r="AE97" s="16" t="s">
        <v>118</v>
      </c>
      <c r="AF97" s="16" t="s">
        <v>118</v>
      </c>
    </row>
    <row r="98" spans="1:32" s="5" customFormat="1">
      <c r="A98" s="17">
        <v>891780111</v>
      </c>
      <c r="B98" s="17" t="s">
        <v>55</v>
      </c>
      <c r="C98" s="15" t="s">
        <v>57</v>
      </c>
      <c r="D98" s="17" t="s">
        <v>61</v>
      </c>
      <c r="E98" s="89" t="s">
        <v>3165</v>
      </c>
      <c r="F98" s="17" t="s">
        <v>62</v>
      </c>
      <c r="G98" s="1" t="s">
        <v>62</v>
      </c>
      <c r="H98" s="1" t="s">
        <v>74</v>
      </c>
      <c r="I98" s="10">
        <v>10340000</v>
      </c>
      <c r="J98" s="1">
        <v>0</v>
      </c>
      <c r="K98" s="2">
        <v>0</v>
      </c>
      <c r="L98" s="2">
        <v>0</v>
      </c>
      <c r="M98" s="32">
        <f t="shared" si="1"/>
        <v>10340000</v>
      </c>
      <c r="N98" s="1">
        <v>1082880869</v>
      </c>
      <c r="O98" s="1" t="s">
        <v>3166</v>
      </c>
      <c r="P98" s="1" t="s">
        <v>3167</v>
      </c>
      <c r="Q98" s="3">
        <v>44949</v>
      </c>
      <c r="R98" s="3">
        <v>44949</v>
      </c>
      <c r="S98" s="3">
        <v>45084</v>
      </c>
      <c r="T98" s="3" t="s">
        <v>2803</v>
      </c>
      <c r="U98" s="31">
        <v>0</v>
      </c>
      <c r="V98" s="151">
        <v>3227000</v>
      </c>
      <c r="W98" s="151">
        <v>7113000</v>
      </c>
      <c r="X98" s="111">
        <v>0.31111111111111112</v>
      </c>
      <c r="Y98" s="1">
        <v>57444673</v>
      </c>
      <c r="Z98" s="283" t="s">
        <v>2643</v>
      </c>
      <c r="AA98" s="1" t="s">
        <v>117</v>
      </c>
      <c r="AB98" s="1" t="s">
        <v>117</v>
      </c>
      <c r="AC98" s="3" t="s">
        <v>2803</v>
      </c>
      <c r="AD98" s="16" t="s">
        <v>3168</v>
      </c>
      <c r="AE98" s="16" t="s">
        <v>118</v>
      </c>
      <c r="AF98" s="16" t="s">
        <v>118</v>
      </c>
    </row>
    <row r="99" spans="1:32" s="5" customFormat="1">
      <c r="A99" s="17">
        <v>891780111</v>
      </c>
      <c r="B99" s="17" t="s">
        <v>55</v>
      </c>
      <c r="C99" s="15" t="s">
        <v>57</v>
      </c>
      <c r="D99" s="17" t="s">
        <v>61</v>
      </c>
      <c r="E99" s="89" t="s">
        <v>3169</v>
      </c>
      <c r="F99" s="17" t="s">
        <v>62</v>
      </c>
      <c r="G99" s="1" t="s">
        <v>62</v>
      </c>
      <c r="H99" s="1" t="s">
        <v>74</v>
      </c>
      <c r="I99" s="10">
        <v>26980000</v>
      </c>
      <c r="J99" s="1">
        <v>0</v>
      </c>
      <c r="K99" s="2">
        <v>0</v>
      </c>
      <c r="L99" s="2">
        <v>0</v>
      </c>
      <c r="M99" s="32">
        <f t="shared" si="1"/>
        <v>26980000</v>
      </c>
      <c r="N99" s="1">
        <v>51937854</v>
      </c>
      <c r="O99" s="1" t="s">
        <v>3170</v>
      </c>
      <c r="P99" s="1" t="s">
        <v>3171</v>
      </c>
      <c r="Q99" s="3">
        <v>44949</v>
      </c>
      <c r="R99" s="3">
        <v>44949</v>
      </c>
      <c r="S99" s="3">
        <v>45084</v>
      </c>
      <c r="T99" s="3" t="s">
        <v>2803</v>
      </c>
      <c r="U99" s="31">
        <v>0</v>
      </c>
      <c r="V99" s="151">
        <v>8550000</v>
      </c>
      <c r="W99" s="151">
        <v>18430000</v>
      </c>
      <c r="X99" s="111">
        <v>0.31111111111111112</v>
      </c>
      <c r="Y99" s="1">
        <v>72175282</v>
      </c>
      <c r="Z99" s="283" t="s">
        <v>2672</v>
      </c>
      <c r="AA99" s="1" t="s">
        <v>117</v>
      </c>
      <c r="AB99" s="1" t="s">
        <v>117</v>
      </c>
      <c r="AC99" s="3" t="s">
        <v>2803</v>
      </c>
      <c r="AD99" s="16" t="s">
        <v>3172</v>
      </c>
      <c r="AE99" s="16" t="s">
        <v>118</v>
      </c>
      <c r="AF99" s="16" t="s">
        <v>118</v>
      </c>
    </row>
    <row r="100" spans="1:32" s="5" customFormat="1">
      <c r="A100" s="17">
        <v>891780111</v>
      </c>
      <c r="B100" s="17" t="s">
        <v>55</v>
      </c>
      <c r="C100" s="15" t="s">
        <v>57</v>
      </c>
      <c r="D100" s="17" t="s">
        <v>61</v>
      </c>
      <c r="E100" s="89" t="s">
        <v>3173</v>
      </c>
      <c r="F100" s="17" t="s">
        <v>62</v>
      </c>
      <c r="G100" s="1" t="s">
        <v>62</v>
      </c>
      <c r="H100" s="1" t="s">
        <v>74</v>
      </c>
      <c r="I100" s="10">
        <v>9563000</v>
      </c>
      <c r="J100" s="1">
        <v>0</v>
      </c>
      <c r="K100" s="2">
        <v>0</v>
      </c>
      <c r="L100" s="2">
        <v>0</v>
      </c>
      <c r="M100" s="32">
        <f t="shared" si="1"/>
        <v>9563000</v>
      </c>
      <c r="N100" s="1">
        <v>1083023147</v>
      </c>
      <c r="O100" s="1" t="s">
        <v>3174</v>
      </c>
      <c r="P100" s="1" t="s">
        <v>3175</v>
      </c>
      <c r="Q100" s="3">
        <v>44949</v>
      </c>
      <c r="R100" s="3">
        <v>44949</v>
      </c>
      <c r="S100" s="3">
        <v>45093</v>
      </c>
      <c r="T100" s="3" t="s">
        <v>2803</v>
      </c>
      <c r="U100" s="31">
        <v>0</v>
      </c>
      <c r="V100" s="151">
        <v>2850000</v>
      </c>
      <c r="W100" s="151">
        <v>6713000</v>
      </c>
      <c r="X100" s="111">
        <v>0.29166666666666669</v>
      </c>
      <c r="Y100" s="1">
        <v>93400727</v>
      </c>
      <c r="Z100" s="283" t="s">
        <v>2825</v>
      </c>
      <c r="AA100" s="1" t="s">
        <v>117</v>
      </c>
      <c r="AB100" s="1" t="s">
        <v>117</v>
      </c>
      <c r="AC100" s="3" t="s">
        <v>2803</v>
      </c>
      <c r="AD100" s="16" t="s">
        <v>3176</v>
      </c>
      <c r="AE100" s="16" t="s">
        <v>118</v>
      </c>
      <c r="AF100" s="16" t="s">
        <v>118</v>
      </c>
    </row>
    <row r="101" spans="1:32" s="5" customFormat="1">
      <c r="A101" s="17">
        <v>891780111</v>
      </c>
      <c r="B101" s="17" t="s">
        <v>55</v>
      </c>
      <c r="C101" s="15" t="s">
        <v>57</v>
      </c>
      <c r="D101" s="17" t="s">
        <v>61</v>
      </c>
      <c r="E101" s="89" t="s">
        <v>3177</v>
      </c>
      <c r="F101" s="17" t="s">
        <v>62</v>
      </c>
      <c r="G101" s="1" t="s">
        <v>62</v>
      </c>
      <c r="H101" s="1" t="s">
        <v>74</v>
      </c>
      <c r="I101" s="10">
        <v>15307000</v>
      </c>
      <c r="J101" s="1">
        <v>0</v>
      </c>
      <c r="K101" s="2">
        <v>0</v>
      </c>
      <c r="L101" s="2">
        <v>0</v>
      </c>
      <c r="M101" s="32">
        <f t="shared" si="1"/>
        <v>15307000</v>
      </c>
      <c r="N101" s="1">
        <v>1143139441</v>
      </c>
      <c r="O101" s="1" t="s">
        <v>3178</v>
      </c>
      <c r="P101" s="1" t="s">
        <v>3179</v>
      </c>
      <c r="Q101" s="3">
        <v>44949</v>
      </c>
      <c r="R101" s="3">
        <v>44949</v>
      </c>
      <c r="S101" s="3">
        <v>45093</v>
      </c>
      <c r="T101" s="3" t="s">
        <v>2803</v>
      </c>
      <c r="U101" s="31">
        <v>0</v>
      </c>
      <c r="V101" s="151">
        <v>5413000</v>
      </c>
      <c r="W101" s="151">
        <v>9894000</v>
      </c>
      <c r="X101" s="111">
        <v>0.29166666666666669</v>
      </c>
      <c r="Y101" s="1">
        <v>84452087</v>
      </c>
      <c r="Z101" s="283" t="s">
        <v>3004</v>
      </c>
      <c r="AA101" s="1" t="s">
        <v>117</v>
      </c>
      <c r="AB101" s="1" t="s">
        <v>117</v>
      </c>
      <c r="AC101" s="3" t="s">
        <v>2803</v>
      </c>
      <c r="AD101" s="16" t="s">
        <v>3180</v>
      </c>
      <c r="AE101" s="16" t="s">
        <v>118</v>
      </c>
      <c r="AF101" s="16" t="s">
        <v>118</v>
      </c>
    </row>
    <row r="102" spans="1:32" s="5" customFormat="1">
      <c r="A102" s="17">
        <v>891780111</v>
      </c>
      <c r="B102" s="17" t="s">
        <v>55</v>
      </c>
      <c r="C102" s="15" t="s">
        <v>57</v>
      </c>
      <c r="D102" s="17" t="s">
        <v>61</v>
      </c>
      <c r="E102" s="89" t="s">
        <v>3181</v>
      </c>
      <c r="F102" s="17" t="s">
        <v>62</v>
      </c>
      <c r="G102" s="1" t="s">
        <v>62</v>
      </c>
      <c r="H102" s="1" t="s">
        <v>74</v>
      </c>
      <c r="I102" s="10">
        <v>10583000</v>
      </c>
      <c r="J102" s="1">
        <v>0</v>
      </c>
      <c r="K102" s="2">
        <v>0</v>
      </c>
      <c r="L102" s="2">
        <v>0</v>
      </c>
      <c r="M102" s="32">
        <f t="shared" si="1"/>
        <v>10583000</v>
      </c>
      <c r="N102" s="1">
        <v>1148702081</v>
      </c>
      <c r="O102" s="1" t="s">
        <v>3182</v>
      </c>
      <c r="P102" s="1" t="s">
        <v>3183</v>
      </c>
      <c r="Q102" s="3">
        <v>44949</v>
      </c>
      <c r="R102" s="3">
        <v>44949</v>
      </c>
      <c r="S102" s="3">
        <v>45068</v>
      </c>
      <c r="T102" s="3" t="s">
        <v>2803</v>
      </c>
      <c r="U102" s="31">
        <v>0</v>
      </c>
      <c r="V102" s="151">
        <v>3750000</v>
      </c>
      <c r="W102" s="151">
        <v>6833000</v>
      </c>
      <c r="X102" s="111">
        <v>0.35294117647058826</v>
      </c>
      <c r="Y102" s="1">
        <v>85449357</v>
      </c>
      <c r="Z102" s="283" t="s">
        <v>2519</v>
      </c>
      <c r="AA102" s="1" t="s">
        <v>117</v>
      </c>
      <c r="AB102" s="1" t="s">
        <v>117</v>
      </c>
      <c r="AC102" s="3" t="s">
        <v>2803</v>
      </c>
      <c r="AD102" s="16" t="s">
        <v>3184</v>
      </c>
      <c r="AE102" s="16" t="s">
        <v>118</v>
      </c>
      <c r="AF102" s="16" t="s">
        <v>118</v>
      </c>
    </row>
    <row r="103" spans="1:32" s="5" customFormat="1">
      <c r="A103" s="17">
        <v>891780111</v>
      </c>
      <c r="B103" s="17" t="s">
        <v>55</v>
      </c>
      <c r="C103" s="15" t="s">
        <v>57</v>
      </c>
      <c r="D103" s="17" t="s">
        <v>61</v>
      </c>
      <c r="E103" s="89" t="s">
        <v>3185</v>
      </c>
      <c r="F103" s="17" t="s">
        <v>62</v>
      </c>
      <c r="G103" s="1" t="s">
        <v>62</v>
      </c>
      <c r="H103" s="1" t="s">
        <v>74</v>
      </c>
      <c r="I103" s="10">
        <v>2700000</v>
      </c>
      <c r="J103" s="1">
        <v>0</v>
      </c>
      <c r="K103" s="2">
        <v>0</v>
      </c>
      <c r="L103" s="2">
        <v>0</v>
      </c>
      <c r="M103" s="32">
        <f t="shared" si="1"/>
        <v>2700000</v>
      </c>
      <c r="N103" s="1">
        <v>32939679</v>
      </c>
      <c r="O103" s="1" t="s">
        <v>3186</v>
      </c>
      <c r="P103" s="1" t="s">
        <v>3187</v>
      </c>
      <c r="Q103" s="3">
        <v>44949</v>
      </c>
      <c r="R103" s="3">
        <v>44949</v>
      </c>
      <c r="S103" s="3">
        <v>44952</v>
      </c>
      <c r="T103" s="3" t="s">
        <v>2803</v>
      </c>
      <c r="U103" s="31">
        <v>0</v>
      </c>
      <c r="V103" s="151">
        <v>2700000</v>
      </c>
      <c r="W103" s="151">
        <v>0</v>
      </c>
      <c r="X103" s="111">
        <v>1</v>
      </c>
      <c r="Y103" s="1">
        <v>41947381</v>
      </c>
      <c r="Z103" s="283" t="s">
        <v>152</v>
      </c>
      <c r="AA103" s="1" t="s">
        <v>117</v>
      </c>
      <c r="AB103" s="1" t="s">
        <v>117</v>
      </c>
      <c r="AC103" s="3" t="s">
        <v>2803</v>
      </c>
      <c r="AD103" s="16" t="s">
        <v>3188</v>
      </c>
      <c r="AE103" s="16" t="s">
        <v>118</v>
      </c>
      <c r="AF103" s="16" t="s">
        <v>118</v>
      </c>
    </row>
    <row r="104" spans="1:32" s="5" customFormat="1">
      <c r="A104" s="17">
        <v>891780111</v>
      </c>
      <c r="B104" s="17" t="s">
        <v>55</v>
      </c>
      <c r="C104" s="15" t="s">
        <v>57</v>
      </c>
      <c r="D104" s="17" t="s">
        <v>61</v>
      </c>
      <c r="E104" s="89" t="s">
        <v>3189</v>
      </c>
      <c r="F104" s="17" t="s">
        <v>62</v>
      </c>
      <c r="G104" s="1" t="s">
        <v>62</v>
      </c>
      <c r="H104" s="1" t="s">
        <v>74</v>
      </c>
      <c r="I104" s="10">
        <v>11750000</v>
      </c>
      <c r="J104" s="1">
        <v>0</v>
      </c>
      <c r="K104" s="2">
        <v>0</v>
      </c>
      <c r="L104" s="2">
        <v>0</v>
      </c>
      <c r="M104" s="32">
        <f t="shared" si="1"/>
        <v>11750000</v>
      </c>
      <c r="N104" s="1">
        <v>57466567</v>
      </c>
      <c r="O104" s="1" t="s">
        <v>3190</v>
      </c>
      <c r="P104" s="1" t="s">
        <v>3191</v>
      </c>
      <c r="Q104" s="3">
        <v>44949</v>
      </c>
      <c r="R104" s="3">
        <v>44949</v>
      </c>
      <c r="S104" s="3">
        <v>45084</v>
      </c>
      <c r="T104" s="3" t="s">
        <v>2803</v>
      </c>
      <c r="U104" s="31">
        <v>0</v>
      </c>
      <c r="V104" s="151">
        <v>3667000</v>
      </c>
      <c r="W104" s="151">
        <v>8083000</v>
      </c>
      <c r="X104" s="111">
        <v>0.31111111111111112</v>
      </c>
      <c r="Y104" s="1">
        <v>57444673</v>
      </c>
      <c r="Z104" s="283" t="s">
        <v>2643</v>
      </c>
      <c r="AA104" s="1" t="s">
        <v>117</v>
      </c>
      <c r="AB104" s="1" t="s">
        <v>117</v>
      </c>
      <c r="AC104" s="3" t="s">
        <v>2803</v>
      </c>
      <c r="AD104" s="16" t="s">
        <v>3192</v>
      </c>
      <c r="AE104" s="16" t="s">
        <v>118</v>
      </c>
      <c r="AF104" s="16" t="s">
        <v>118</v>
      </c>
    </row>
    <row r="105" spans="1:32" s="5" customFormat="1">
      <c r="A105" s="17">
        <v>891780111</v>
      </c>
      <c r="B105" s="17" t="s">
        <v>55</v>
      </c>
      <c r="C105" s="15" t="s">
        <v>57</v>
      </c>
      <c r="D105" s="17" t="s">
        <v>61</v>
      </c>
      <c r="E105" s="89" t="s">
        <v>3193</v>
      </c>
      <c r="F105" s="17" t="s">
        <v>62</v>
      </c>
      <c r="G105" s="1" t="s">
        <v>62</v>
      </c>
      <c r="H105" s="1" t="s">
        <v>74</v>
      </c>
      <c r="I105" s="10">
        <v>12583000</v>
      </c>
      <c r="J105" s="1">
        <v>0</v>
      </c>
      <c r="K105" s="2">
        <v>0</v>
      </c>
      <c r="L105" s="2">
        <v>0</v>
      </c>
      <c r="M105" s="32">
        <f t="shared" si="1"/>
        <v>12583000</v>
      </c>
      <c r="N105" s="1">
        <v>84451148</v>
      </c>
      <c r="O105" s="1" t="s">
        <v>3194</v>
      </c>
      <c r="P105" s="1" t="s">
        <v>3112</v>
      </c>
      <c r="Q105" s="3">
        <v>44949</v>
      </c>
      <c r="R105" s="3">
        <v>44949</v>
      </c>
      <c r="S105" s="3">
        <v>45093</v>
      </c>
      <c r="T105" s="3" t="s">
        <v>2803</v>
      </c>
      <c r="U105" s="31">
        <v>0</v>
      </c>
      <c r="V105" s="151">
        <v>3750000</v>
      </c>
      <c r="W105" s="151">
        <v>8833000</v>
      </c>
      <c r="X105" s="111">
        <v>0.29166666666666669</v>
      </c>
      <c r="Y105" s="1">
        <v>85465146</v>
      </c>
      <c r="Z105" s="283" t="s">
        <v>460</v>
      </c>
      <c r="AA105" s="1" t="s">
        <v>117</v>
      </c>
      <c r="AB105" s="1" t="s">
        <v>117</v>
      </c>
      <c r="AC105" s="3" t="s">
        <v>2803</v>
      </c>
      <c r="AD105" s="16" t="s">
        <v>3195</v>
      </c>
      <c r="AE105" s="16" t="s">
        <v>118</v>
      </c>
      <c r="AF105" s="16" t="s">
        <v>118</v>
      </c>
    </row>
    <row r="106" spans="1:32" s="5" customFormat="1">
      <c r="A106" s="17">
        <v>891780111</v>
      </c>
      <c r="B106" s="17" t="s">
        <v>55</v>
      </c>
      <c r="C106" s="15" t="s">
        <v>57</v>
      </c>
      <c r="D106" s="17" t="s">
        <v>61</v>
      </c>
      <c r="E106" s="89" t="s">
        <v>3196</v>
      </c>
      <c r="F106" s="17" t="s">
        <v>62</v>
      </c>
      <c r="G106" s="1" t="s">
        <v>62</v>
      </c>
      <c r="H106" s="1" t="s">
        <v>74</v>
      </c>
      <c r="I106" s="10">
        <v>9563000</v>
      </c>
      <c r="J106" s="1">
        <v>1</v>
      </c>
      <c r="K106" s="2">
        <v>0</v>
      </c>
      <c r="L106" s="2">
        <v>8550000</v>
      </c>
      <c r="M106" s="32">
        <f t="shared" si="1"/>
        <v>1013000</v>
      </c>
      <c r="N106" s="1">
        <v>1140855705</v>
      </c>
      <c r="O106" s="1" t="s">
        <v>3197</v>
      </c>
      <c r="P106" s="1" t="s">
        <v>3198</v>
      </c>
      <c r="Q106" s="3">
        <v>44949</v>
      </c>
      <c r="R106" s="3">
        <v>44949</v>
      </c>
      <c r="S106" s="3">
        <v>45093</v>
      </c>
      <c r="T106" s="3">
        <v>44957</v>
      </c>
      <c r="U106" s="31">
        <v>1</v>
      </c>
      <c r="V106" s="151">
        <v>950000</v>
      </c>
      <c r="W106" s="151">
        <v>63000</v>
      </c>
      <c r="X106" s="111">
        <v>1</v>
      </c>
      <c r="Y106" s="1">
        <v>93400727</v>
      </c>
      <c r="Z106" s="283" t="s">
        <v>2825</v>
      </c>
      <c r="AA106" s="1" t="s">
        <v>117</v>
      </c>
      <c r="AB106" s="1" t="s">
        <v>117</v>
      </c>
      <c r="AC106" s="3" t="s">
        <v>2803</v>
      </c>
      <c r="AD106" s="16" t="s">
        <v>3199</v>
      </c>
      <c r="AE106" s="16" t="s">
        <v>118</v>
      </c>
      <c r="AF106" s="16" t="s">
        <v>118</v>
      </c>
    </row>
    <row r="107" spans="1:32" s="5" customFormat="1">
      <c r="A107" s="17">
        <v>891780111</v>
      </c>
      <c r="B107" s="17" t="s">
        <v>55</v>
      </c>
      <c r="C107" s="15" t="s">
        <v>57</v>
      </c>
      <c r="D107" s="17" t="s">
        <v>61</v>
      </c>
      <c r="E107" s="89" t="s">
        <v>3200</v>
      </c>
      <c r="F107" s="17" t="s">
        <v>62</v>
      </c>
      <c r="G107" s="1" t="s">
        <v>62</v>
      </c>
      <c r="H107" s="1" t="s">
        <v>74</v>
      </c>
      <c r="I107" s="10">
        <v>13627000</v>
      </c>
      <c r="J107" s="1">
        <v>0</v>
      </c>
      <c r="K107" s="2">
        <v>0</v>
      </c>
      <c r="L107" s="2">
        <v>0</v>
      </c>
      <c r="M107" s="32">
        <f t="shared" si="1"/>
        <v>13627000</v>
      </c>
      <c r="N107" s="1">
        <v>7602221</v>
      </c>
      <c r="O107" s="1" t="s">
        <v>3201</v>
      </c>
      <c r="P107" s="1" t="s">
        <v>3202</v>
      </c>
      <c r="Q107" s="3">
        <v>44949</v>
      </c>
      <c r="R107" s="3">
        <v>44949</v>
      </c>
      <c r="S107" s="3">
        <v>45084</v>
      </c>
      <c r="T107" s="3" t="s">
        <v>2803</v>
      </c>
      <c r="U107" s="31">
        <v>0</v>
      </c>
      <c r="V107" s="151">
        <v>4573000</v>
      </c>
      <c r="W107" s="151">
        <v>9054000</v>
      </c>
      <c r="X107" s="111">
        <v>0.31111111111111112</v>
      </c>
      <c r="Y107" s="1">
        <v>57297693</v>
      </c>
      <c r="Z107" s="283" t="s">
        <v>2718</v>
      </c>
      <c r="AA107" s="1" t="s">
        <v>117</v>
      </c>
      <c r="AB107" s="1" t="s">
        <v>117</v>
      </c>
      <c r="AC107" s="3" t="s">
        <v>2803</v>
      </c>
      <c r="AD107" s="16" t="s">
        <v>3203</v>
      </c>
      <c r="AE107" s="16" t="s">
        <v>118</v>
      </c>
      <c r="AF107" s="16" t="s">
        <v>118</v>
      </c>
    </row>
    <row r="108" spans="1:32" s="5" customFormat="1">
      <c r="A108" s="17">
        <v>891780111</v>
      </c>
      <c r="B108" s="17" t="s">
        <v>55</v>
      </c>
      <c r="C108" s="15" t="s">
        <v>57</v>
      </c>
      <c r="D108" s="17" t="s">
        <v>61</v>
      </c>
      <c r="E108" s="89" t="s">
        <v>3204</v>
      </c>
      <c r="F108" s="17" t="s">
        <v>62</v>
      </c>
      <c r="G108" s="1" t="s">
        <v>62</v>
      </c>
      <c r="H108" s="1" t="s">
        <v>74</v>
      </c>
      <c r="I108" s="10">
        <v>14109000</v>
      </c>
      <c r="J108" s="1">
        <v>0</v>
      </c>
      <c r="K108" s="2">
        <v>0</v>
      </c>
      <c r="L108" s="2">
        <v>0</v>
      </c>
      <c r="M108" s="32">
        <f t="shared" si="1"/>
        <v>14109000</v>
      </c>
      <c r="N108" s="1">
        <v>1085045367</v>
      </c>
      <c r="O108" s="1" t="s">
        <v>3205</v>
      </c>
      <c r="P108" s="1" t="s">
        <v>3206</v>
      </c>
      <c r="Q108" s="3">
        <v>44949</v>
      </c>
      <c r="R108" s="3">
        <v>44949</v>
      </c>
      <c r="S108" s="3">
        <v>45084</v>
      </c>
      <c r="T108" s="3" t="s">
        <v>2803</v>
      </c>
      <c r="U108" s="31">
        <v>0</v>
      </c>
      <c r="V108" s="151">
        <v>4862000</v>
      </c>
      <c r="W108" s="151">
        <v>9247000</v>
      </c>
      <c r="X108" s="111">
        <v>0.31111111111111112</v>
      </c>
      <c r="Y108" s="1">
        <v>57461216</v>
      </c>
      <c r="Z108" s="283" t="s">
        <v>2916</v>
      </c>
      <c r="AA108" s="1" t="s">
        <v>117</v>
      </c>
      <c r="AB108" s="1" t="s">
        <v>117</v>
      </c>
      <c r="AC108" s="3" t="s">
        <v>2803</v>
      </c>
      <c r="AD108" s="16" t="s">
        <v>3207</v>
      </c>
      <c r="AE108" s="16" t="s">
        <v>118</v>
      </c>
      <c r="AF108" s="16" t="s">
        <v>118</v>
      </c>
    </row>
    <row r="109" spans="1:32" s="5" customFormat="1">
      <c r="A109" s="17">
        <v>891780111</v>
      </c>
      <c r="B109" s="17" t="s">
        <v>55</v>
      </c>
      <c r="C109" s="15" t="s">
        <v>57</v>
      </c>
      <c r="D109" s="17" t="s">
        <v>61</v>
      </c>
      <c r="E109" s="89" t="s">
        <v>3208</v>
      </c>
      <c r="F109" s="17" t="s">
        <v>62</v>
      </c>
      <c r="G109" s="1" t="s">
        <v>62</v>
      </c>
      <c r="H109" s="1" t="s">
        <v>74</v>
      </c>
      <c r="I109" s="10">
        <v>15397000</v>
      </c>
      <c r="J109" s="1">
        <v>0</v>
      </c>
      <c r="K109" s="2">
        <v>0</v>
      </c>
      <c r="L109" s="2">
        <v>0</v>
      </c>
      <c r="M109" s="32">
        <f t="shared" si="1"/>
        <v>15397000</v>
      </c>
      <c r="N109" s="1">
        <v>1084739561</v>
      </c>
      <c r="O109" s="1" t="s">
        <v>3209</v>
      </c>
      <c r="P109" s="1" t="s">
        <v>3210</v>
      </c>
      <c r="Q109" s="3">
        <v>44949</v>
      </c>
      <c r="R109" s="3">
        <v>44949</v>
      </c>
      <c r="S109" s="3">
        <v>45093</v>
      </c>
      <c r="T109" s="3" t="s">
        <v>2803</v>
      </c>
      <c r="U109" s="31">
        <v>0</v>
      </c>
      <c r="V109" s="151">
        <v>4443000</v>
      </c>
      <c r="W109" s="151">
        <v>10954000</v>
      </c>
      <c r="X109" s="111">
        <v>0.29166666666666669</v>
      </c>
      <c r="Y109" s="1">
        <v>1192791759</v>
      </c>
      <c r="Z109" s="283" t="s">
        <v>3051</v>
      </c>
      <c r="AA109" s="1" t="s">
        <v>117</v>
      </c>
      <c r="AB109" s="1" t="s">
        <v>117</v>
      </c>
      <c r="AC109" s="3" t="s">
        <v>2803</v>
      </c>
      <c r="AD109" s="16" t="s">
        <v>3211</v>
      </c>
      <c r="AE109" s="16" t="s">
        <v>118</v>
      </c>
      <c r="AF109" s="16" t="s">
        <v>118</v>
      </c>
    </row>
    <row r="110" spans="1:32" s="5" customFormat="1">
      <c r="A110" s="17">
        <v>891780111</v>
      </c>
      <c r="B110" s="17" t="s">
        <v>55</v>
      </c>
      <c r="C110" s="15" t="s">
        <v>57</v>
      </c>
      <c r="D110" s="17" t="s">
        <v>61</v>
      </c>
      <c r="E110" s="89" t="s">
        <v>3212</v>
      </c>
      <c r="F110" s="17" t="s">
        <v>62</v>
      </c>
      <c r="G110" s="1" t="s">
        <v>62</v>
      </c>
      <c r="H110" s="1" t="s">
        <v>74</v>
      </c>
      <c r="I110" s="10">
        <v>13813000</v>
      </c>
      <c r="J110" s="1">
        <v>0</v>
      </c>
      <c r="K110" s="2">
        <v>0</v>
      </c>
      <c r="L110" s="2">
        <v>0</v>
      </c>
      <c r="M110" s="32">
        <f t="shared" si="1"/>
        <v>13813000</v>
      </c>
      <c r="N110" s="1">
        <v>1065836973</v>
      </c>
      <c r="O110" s="1" t="s">
        <v>3213</v>
      </c>
      <c r="P110" s="1" t="s">
        <v>3214</v>
      </c>
      <c r="Q110" s="3">
        <v>44949</v>
      </c>
      <c r="R110" s="3">
        <v>44949</v>
      </c>
      <c r="S110" s="3">
        <v>45084</v>
      </c>
      <c r="T110" s="3" t="s">
        <v>2803</v>
      </c>
      <c r="U110" s="31">
        <v>0</v>
      </c>
      <c r="V110" s="151">
        <v>4760000</v>
      </c>
      <c r="W110" s="151">
        <v>9053000</v>
      </c>
      <c r="X110" s="111">
        <v>0.31111111111111112</v>
      </c>
      <c r="Y110" s="1">
        <v>57461216</v>
      </c>
      <c r="Z110" s="283" t="s">
        <v>2916</v>
      </c>
      <c r="AA110" s="1" t="s">
        <v>117</v>
      </c>
      <c r="AB110" s="1" t="s">
        <v>117</v>
      </c>
      <c r="AC110" s="3" t="s">
        <v>2803</v>
      </c>
      <c r="AD110" s="16" t="s">
        <v>3215</v>
      </c>
      <c r="AE110" s="16" t="s">
        <v>118</v>
      </c>
      <c r="AF110" s="16" t="s">
        <v>118</v>
      </c>
    </row>
    <row r="111" spans="1:32" s="5" customFormat="1">
      <c r="A111" s="17">
        <v>891780111</v>
      </c>
      <c r="B111" s="17" t="s">
        <v>55</v>
      </c>
      <c r="C111" s="15" t="s">
        <v>57</v>
      </c>
      <c r="D111" s="17" t="s">
        <v>61</v>
      </c>
      <c r="E111" s="89" t="s">
        <v>3216</v>
      </c>
      <c r="F111" s="17" t="s">
        <v>62</v>
      </c>
      <c r="G111" s="1" t="s">
        <v>62</v>
      </c>
      <c r="H111" s="1" t="s">
        <v>74</v>
      </c>
      <c r="I111" s="10">
        <v>11440000</v>
      </c>
      <c r="J111" s="1">
        <v>0</v>
      </c>
      <c r="K111" s="2">
        <v>0</v>
      </c>
      <c r="L111" s="2">
        <v>0</v>
      </c>
      <c r="M111" s="32">
        <f t="shared" si="1"/>
        <v>11440000</v>
      </c>
      <c r="N111" s="1">
        <v>36667908</v>
      </c>
      <c r="O111" s="1" t="s">
        <v>3217</v>
      </c>
      <c r="P111" s="1" t="s">
        <v>3218</v>
      </c>
      <c r="Q111" s="3">
        <v>44949</v>
      </c>
      <c r="R111" s="3">
        <v>44949</v>
      </c>
      <c r="S111" s="3">
        <v>45093</v>
      </c>
      <c r="T111" s="3" t="s">
        <v>2803</v>
      </c>
      <c r="U111" s="31">
        <v>0</v>
      </c>
      <c r="V111" s="151">
        <v>3667000</v>
      </c>
      <c r="W111" s="151">
        <v>7773000</v>
      </c>
      <c r="X111" s="111">
        <v>0.29166666666666669</v>
      </c>
      <c r="Y111" s="1">
        <v>7634885</v>
      </c>
      <c r="Z111" s="283" t="s">
        <v>378</v>
      </c>
      <c r="AA111" s="1" t="s">
        <v>117</v>
      </c>
      <c r="AB111" s="1" t="s">
        <v>117</v>
      </c>
      <c r="AC111" s="3" t="s">
        <v>2803</v>
      </c>
      <c r="AD111" s="16" t="s">
        <v>3219</v>
      </c>
      <c r="AE111" s="16" t="s">
        <v>118</v>
      </c>
      <c r="AF111" s="16" t="s">
        <v>118</v>
      </c>
    </row>
    <row r="112" spans="1:32" s="5" customFormat="1">
      <c r="A112" s="17">
        <v>891780111</v>
      </c>
      <c r="B112" s="17" t="s">
        <v>55</v>
      </c>
      <c r="C112" s="15" t="s">
        <v>57</v>
      </c>
      <c r="D112" s="17" t="s">
        <v>61</v>
      </c>
      <c r="E112" s="89" t="s">
        <v>3220</v>
      </c>
      <c r="F112" s="17" t="s">
        <v>62</v>
      </c>
      <c r="G112" s="1" t="s">
        <v>62</v>
      </c>
      <c r="H112" s="1" t="s">
        <v>74</v>
      </c>
      <c r="I112" s="10">
        <v>16223000</v>
      </c>
      <c r="J112" s="1">
        <v>0</v>
      </c>
      <c r="K112" s="2">
        <v>0</v>
      </c>
      <c r="L112" s="2">
        <v>0</v>
      </c>
      <c r="M112" s="32">
        <f t="shared" si="1"/>
        <v>16223000</v>
      </c>
      <c r="N112" s="1">
        <v>84453261</v>
      </c>
      <c r="O112" s="1" t="s">
        <v>3221</v>
      </c>
      <c r="P112" s="1" t="s">
        <v>3222</v>
      </c>
      <c r="Q112" s="3">
        <v>44949</v>
      </c>
      <c r="R112" s="3">
        <v>44949</v>
      </c>
      <c r="S112" s="3">
        <v>45093</v>
      </c>
      <c r="T112" s="3" t="s">
        <v>2803</v>
      </c>
      <c r="U112" s="31">
        <v>0</v>
      </c>
      <c r="V112" s="151">
        <v>5270000</v>
      </c>
      <c r="W112" s="151">
        <v>10953000</v>
      </c>
      <c r="X112" s="111">
        <v>0.29166666666666669</v>
      </c>
      <c r="Y112" s="1">
        <v>85459497</v>
      </c>
      <c r="Z112" s="283" t="s">
        <v>439</v>
      </c>
      <c r="AA112" s="1" t="s">
        <v>117</v>
      </c>
      <c r="AB112" s="1" t="s">
        <v>117</v>
      </c>
      <c r="AC112" s="3" t="s">
        <v>2803</v>
      </c>
      <c r="AD112" s="16" t="s">
        <v>3223</v>
      </c>
      <c r="AE112" s="16" t="s">
        <v>118</v>
      </c>
      <c r="AF112" s="16" t="s">
        <v>118</v>
      </c>
    </row>
    <row r="113" spans="1:32" s="5" customFormat="1">
      <c r="A113" s="17">
        <v>891780111</v>
      </c>
      <c r="B113" s="17" t="s">
        <v>55</v>
      </c>
      <c r="C113" s="15" t="s">
        <v>57</v>
      </c>
      <c r="D113" s="17" t="s">
        <v>61</v>
      </c>
      <c r="E113" s="89" t="s">
        <v>3224</v>
      </c>
      <c r="F113" s="17" t="s">
        <v>62</v>
      </c>
      <c r="G113" s="1" t="s">
        <v>62</v>
      </c>
      <c r="H113" s="1" t="s">
        <v>74</v>
      </c>
      <c r="I113" s="10">
        <v>17000000</v>
      </c>
      <c r="J113" s="1">
        <v>0</v>
      </c>
      <c r="K113" s="2">
        <v>0</v>
      </c>
      <c r="L113" s="2">
        <v>0</v>
      </c>
      <c r="M113" s="32">
        <f t="shared" si="1"/>
        <v>17000000</v>
      </c>
      <c r="N113" s="1">
        <v>1082968283</v>
      </c>
      <c r="O113" s="1" t="s">
        <v>3225</v>
      </c>
      <c r="P113" s="1" t="s">
        <v>3226</v>
      </c>
      <c r="Q113" s="3">
        <v>44949</v>
      </c>
      <c r="R113" s="3">
        <v>44949</v>
      </c>
      <c r="S113" s="3">
        <v>45093</v>
      </c>
      <c r="T113" s="3" t="s">
        <v>2803</v>
      </c>
      <c r="U113" s="31">
        <v>0</v>
      </c>
      <c r="V113" s="151">
        <v>4987000</v>
      </c>
      <c r="W113" s="151">
        <v>12013000</v>
      </c>
      <c r="X113" s="111">
        <v>0.29166666666666669</v>
      </c>
      <c r="Y113" s="1">
        <v>12621405</v>
      </c>
      <c r="Z113" s="283" t="s">
        <v>2802</v>
      </c>
      <c r="AA113" s="1" t="s">
        <v>117</v>
      </c>
      <c r="AB113" s="1" t="s">
        <v>117</v>
      </c>
      <c r="AC113" s="3" t="s">
        <v>2803</v>
      </c>
      <c r="AD113" s="16" t="s">
        <v>3227</v>
      </c>
      <c r="AE113" s="16" t="s">
        <v>118</v>
      </c>
      <c r="AF113" s="16" t="s">
        <v>118</v>
      </c>
    </row>
    <row r="114" spans="1:32" s="5" customFormat="1">
      <c r="A114" s="17">
        <v>891780111</v>
      </c>
      <c r="B114" s="17" t="s">
        <v>55</v>
      </c>
      <c r="C114" s="15" t="s">
        <v>57</v>
      </c>
      <c r="D114" s="17" t="s">
        <v>61</v>
      </c>
      <c r="E114" s="89" t="s">
        <v>3228</v>
      </c>
      <c r="F114" s="17" t="s">
        <v>62</v>
      </c>
      <c r="G114" s="1" t="s">
        <v>62</v>
      </c>
      <c r="H114" s="1" t="s">
        <v>74</v>
      </c>
      <c r="I114" s="10">
        <v>11853000</v>
      </c>
      <c r="J114" s="1">
        <v>0</v>
      </c>
      <c r="K114" s="2">
        <v>0</v>
      </c>
      <c r="L114" s="2">
        <v>0</v>
      </c>
      <c r="M114" s="32">
        <f t="shared" si="1"/>
        <v>11853000</v>
      </c>
      <c r="N114" s="1">
        <v>7628973</v>
      </c>
      <c r="O114" s="1" t="s">
        <v>3229</v>
      </c>
      <c r="P114" s="1" t="s">
        <v>3230</v>
      </c>
      <c r="Q114" s="3">
        <v>44949</v>
      </c>
      <c r="R114" s="3">
        <v>44949</v>
      </c>
      <c r="S114" s="3">
        <v>45068</v>
      </c>
      <c r="T114" s="3" t="s">
        <v>2803</v>
      </c>
      <c r="U114" s="31">
        <v>0</v>
      </c>
      <c r="V114" s="151">
        <v>4200000</v>
      </c>
      <c r="W114" s="151">
        <v>7653000</v>
      </c>
      <c r="X114" s="111">
        <v>0.35294117647058826</v>
      </c>
      <c r="Y114" s="1">
        <v>85465146</v>
      </c>
      <c r="Z114" s="283" t="s">
        <v>460</v>
      </c>
      <c r="AA114" s="1" t="s">
        <v>117</v>
      </c>
      <c r="AB114" s="1" t="s">
        <v>117</v>
      </c>
      <c r="AC114" s="3" t="s">
        <v>2803</v>
      </c>
      <c r="AD114" s="16" t="s">
        <v>3231</v>
      </c>
      <c r="AE114" s="16" t="s">
        <v>118</v>
      </c>
      <c r="AF114" s="16" t="s">
        <v>118</v>
      </c>
    </row>
    <row r="115" spans="1:32" s="5" customFormat="1">
      <c r="A115" s="17">
        <v>891780111</v>
      </c>
      <c r="B115" s="17" t="s">
        <v>55</v>
      </c>
      <c r="C115" s="15" t="s">
        <v>57</v>
      </c>
      <c r="D115" s="17" t="s">
        <v>61</v>
      </c>
      <c r="E115" s="89" t="s">
        <v>3232</v>
      </c>
      <c r="F115" s="17" t="s">
        <v>62</v>
      </c>
      <c r="G115" s="1" t="s">
        <v>62</v>
      </c>
      <c r="H115" s="1" t="s">
        <v>74</v>
      </c>
      <c r="I115" s="10">
        <v>15913000</v>
      </c>
      <c r="J115" s="1">
        <v>0</v>
      </c>
      <c r="K115" s="2">
        <v>0</v>
      </c>
      <c r="L115" s="2">
        <v>0</v>
      </c>
      <c r="M115" s="32">
        <f t="shared" si="1"/>
        <v>15913000</v>
      </c>
      <c r="N115" s="1">
        <v>1065883393</v>
      </c>
      <c r="O115" s="1" t="s">
        <v>3233</v>
      </c>
      <c r="P115" s="1" t="s">
        <v>3234</v>
      </c>
      <c r="Q115" s="3">
        <v>44949</v>
      </c>
      <c r="R115" s="3">
        <v>44949</v>
      </c>
      <c r="S115" s="3">
        <v>45093</v>
      </c>
      <c r="T115" s="3" t="s">
        <v>2803</v>
      </c>
      <c r="U115" s="31">
        <v>0</v>
      </c>
      <c r="V115" s="151">
        <v>4960000</v>
      </c>
      <c r="W115" s="151">
        <v>10953000</v>
      </c>
      <c r="X115" s="111">
        <v>0.29166666666666669</v>
      </c>
      <c r="Y115" s="1">
        <v>15443332</v>
      </c>
      <c r="Z115" s="283" t="s">
        <v>2797</v>
      </c>
      <c r="AA115" s="1" t="s">
        <v>117</v>
      </c>
      <c r="AB115" s="1" t="s">
        <v>117</v>
      </c>
      <c r="AC115" s="3" t="s">
        <v>2803</v>
      </c>
      <c r="AD115" s="16" t="s">
        <v>3235</v>
      </c>
      <c r="AE115" s="16" t="s">
        <v>118</v>
      </c>
      <c r="AF115" s="16" t="s">
        <v>118</v>
      </c>
    </row>
    <row r="116" spans="1:32" s="5" customFormat="1">
      <c r="A116" s="17">
        <v>891780111</v>
      </c>
      <c r="B116" s="17" t="s">
        <v>55</v>
      </c>
      <c r="C116" s="15" t="s">
        <v>57</v>
      </c>
      <c r="D116" s="17" t="s">
        <v>61</v>
      </c>
      <c r="E116" s="89" t="s">
        <v>3236</v>
      </c>
      <c r="F116" s="17" t="s">
        <v>62</v>
      </c>
      <c r="G116" s="1" t="s">
        <v>62</v>
      </c>
      <c r="H116" s="1" t="s">
        <v>74</v>
      </c>
      <c r="I116" s="10">
        <v>17987000</v>
      </c>
      <c r="J116" s="1">
        <v>0</v>
      </c>
      <c r="K116" s="2">
        <v>0</v>
      </c>
      <c r="L116" s="2">
        <v>0</v>
      </c>
      <c r="M116" s="32">
        <f t="shared" si="1"/>
        <v>17987000</v>
      </c>
      <c r="N116" s="1">
        <v>1018414715</v>
      </c>
      <c r="O116" s="1" t="s">
        <v>3237</v>
      </c>
      <c r="P116" s="1" t="s">
        <v>3238</v>
      </c>
      <c r="Q116" s="3">
        <v>44949</v>
      </c>
      <c r="R116" s="3">
        <v>44949</v>
      </c>
      <c r="S116" s="3">
        <v>45084</v>
      </c>
      <c r="T116" s="3" t="s">
        <v>2803</v>
      </c>
      <c r="U116" s="31">
        <v>0</v>
      </c>
      <c r="V116" s="151">
        <v>5700000</v>
      </c>
      <c r="W116" s="151">
        <v>12287000</v>
      </c>
      <c r="X116" s="111">
        <v>0.31111111111111112</v>
      </c>
      <c r="Y116" s="1">
        <v>72175282</v>
      </c>
      <c r="Z116" s="283" t="s">
        <v>2672</v>
      </c>
      <c r="AA116" s="1" t="s">
        <v>117</v>
      </c>
      <c r="AB116" s="1" t="s">
        <v>117</v>
      </c>
      <c r="AC116" s="3" t="s">
        <v>2803</v>
      </c>
      <c r="AD116" s="16" t="s">
        <v>3239</v>
      </c>
      <c r="AE116" s="16" t="s">
        <v>118</v>
      </c>
      <c r="AF116" s="16" t="s">
        <v>118</v>
      </c>
    </row>
    <row r="117" spans="1:32" s="5" customFormat="1">
      <c r="A117" s="17">
        <v>891780111</v>
      </c>
      <c r="B117" s="17" t="s">
        <v>55</v>
      </c>
      <c r="C117" s="15" t="s">
        <v>57</v>
      </c>
      <c r="D117" s="17" t="s">
        <v>61</v>
      </c>
      <c r="E117" s="89" t="s">
        <v>3240</v>
      </c>
      <c r="F117" s="17" t="s">
        <v>62</v>
      </c>
      <c r="G117" s="1" t="s">
        <v>62</v>
      </c>
      <c r="H117" s="1" t="s">
        <v>74</v>
      </c>
      <c r="I117" s="10">
        <v>9943000</v>
      </c>
      <c r="J117" s="1">
        <v>0</v>
      </c>
      <c r="K117" s="2">
        <v>0</v>
      </c>
      <c r="L117" s="2">
        <v>0</v>
      </c>
      <c r="M117" s="32">
        <f t="shared" si="1"/>
        <v>9943000</v>
      </c>
      <c r="N117" s="1">
        <v>1082900551</v>
      </c>
      <c r="O117" s="1" t="s">
        <v>3241</v>
      </c>
      <c r="P117" s="1" t="s">
        <v>3242</v>
      </c>
      <c r="Q117" s="3">
        <v>44949</v>
      </c>
      <c r="R117" s="3">
        <v>44949</v>
      </c>
      <c r="S117" s="3">
        <v>45093</v>
      </c>
      <c r="T117" s="3" t="s">
        <v>2803</v>
      </c>
      <c r="U117" s="31">
        <v>0</v>
      </c>
      <c r="V117" s="151">
        <v>3230000</v>
      </c>
      <c r="W117" s="151">
        <v>6713000</v>
      </c>
      <c r="X117" s="111">
        <v>0.29166666666666669</v>
      </c>
      <c r="Y117" s="1">
        <v>7631392</v>
      </c>
      <c r="Z117" s="283" t="s">
        <v>3243</v>
      </c>
      <c r="AA117" s="1" t="s">
        <v>117</v>
      </c>
      <c r="AB117" s="1" t="s">
        <v>117</v>
      </c>
      <c r="AC117" s="3" t="s">
        <v>2803</v>
      </c>
      <c r="AD117" s="16" t="s">
        <v>3244</v>
      </c>
      <c r="AE117" s="16" t="s">
        <v>118</v>
      </c>
      <c r="AF117" s="16" t="s">
        <v>118</v>
      </c>
    </row>
    <row r="118" spans="1:32" s="5" customFormat="1">
      <c r="A118" s="17">
        <v>891780111</v>
      </c>
      <c r="B118" s="17" t="s">
        <v>55</v>
      </c>
      <c r="C118" s="15" t="s">
        <v>57</v>
      </c>
      <c r="D118" s="17" t="s">
        <v>61</v>
      </c>
      <c r="E118" s="89" t="s">
        <v>3245</v>
      </c>
      <c r="F118" s="17" t="s">
        <v>62</v>
      </c>
      <c r="G118" s="1" t="s">
        <v>62</v>
      </c>
      <c r="H118" s="1" t="s">
        <v>74</v>
      </c>
      <c r="I118" s="10">
        <v>13253000</v>
      </c>
      <c r="J118" s="1">
        <v>0</v>
      </c>
      <c r="K118" s="2">
        <v>0</v>
      </c>
      <c r="L118" s="2">
        <v>0</v>
      </c>
      <c r="M118" s="32">
        <f t="shared" si="1"/>
        <v>13253000</v>
      </c>
      <c r="N118" s="1">
        <v>1082921709</v>
      </c>
      <c r="O118" s="1" t="s">
        <v>3246</v>
      </c>
      <c r="P118" s="1" t="s">
        <v>3247</v>
      </c>
      <c r="Q118" s="3">
        <v>44949</v>
      </c>
      <c r="R118" s="3">
        <v>44949</v>
      </c>
      <c r="S118" s="3">
        <v>45084</v>
      </c>
      <c r="T118" s="3" t="s">
        <v>2803</v>
      </c>
      <c r="U118" s="31">
        <v>0</v>
      </c>
      <c r="V118" s="151">
        <v>4200000</v>
      </c>
      <c r="W118" s="151">
        <v>9053000</v>
      </c>
      <c r="X118" s="111">
        <v>0.31111111111111112</v>
      </c>
      <c r="Y118" s="1">
        <v>72175282</v>
      </c>
      <c r="Z118" s="283" t="s">
        <v>2672</v>
      </c>
      <c r="AA118" s="1" t="s">
        <v>117</v>
      </c>
      <c r="AB118" s="1" t="s">
        <v>117</v>
      </c>
      <c r="AC118" s="3" t="s">
        <v>2803</v>
      </c>
      <c r="AD118" s="16" t="s">
        <v>3248</v>
      </c>
      <c r="AE118" s="16" t="s">
        <v>118</v>
      </c>
      <c r="AF118" s="16" t="s">
        <v>118</v>
      </c>
    </row>
    <row r="119" spans="1:32" s="5" customFormat="1">
      <c r="A119" s="17">
        <v>891780111</v>
      </c>
      <c r="B119" s="17" t="s">
        <v>55</v>
      </c>
      <c r="C119" s="15" t="s">
        <v>57</v>
      </c>
      <c r="D119" s="17" t="s">
        <v>61</v>
      </c>
      <c r="E119" s="89" t="s">
        <v>3249</v>
      </c>
      <c r="F119" s="17" t="s">
        <v>62</v>
      </c>
      <c r="G119" s="1" t="s">
        <v>62</v>
      </c>
      <c r="H119" s="1" t="s">
        <v>74</v>
      </c>
      <c r="I119" s="10">
        <v>15293000</v>
      </c>
      <c r="J119" s="1">
        <v>0</v>
      </c>
      <c r="K119" s="2">
        <v>0</v>
      </c>
      <c r="L119" s="2">
        <v>0</v>
      </c>
      <c r="M119" s="32">
        <f t="shared" si="1"/>
        <v>15293000</v>
      </c>
      <c r="N119" s="1">
        <v>1082990998</v>
      </c>
      <c r="O119" s="1" t="s">
        <v>3250</v>
      </c>
      <c r="P119" s="1" t="s">
        <v>3251</v>
      </c>
      <c r="Q119" s="3">
        <v>44949</v>
      </c>
      <c r="R119" s="3">
        <v>44951</v>
      </c>
      <c r="S119" s="3">
        <v>45084</v>
      </c>
      <c r="T119" s="3" t="s">
        <v>2803</v>
      </c>
      <c r="U119" s="31">
        <v>0</v>
      </c>
      <c r="V119" s="151">
        <v>5270000</v>
      </c>
      <c r="W119" s="151">
        <v>10023000</v>
      </c>
      <c r="X119" s="111">
        <v>0.3007518796992481</v>
      </c>
      <c r="Y119" s="1">
        <v>57461216</v>
      </c>
      <c r="Z119" s="283" t="s">
        <v>2916</v>
      </c>
      <c r="AA119" s="1" t="s">
        <v>117</v>
      </c>
      <c r="AB119" s="1" t="s">
        <v>117</v>
      </c>
      <c r="AC119" s="3" t="s">
        <v>2803</v>
      </c>
      <c r="AD119" s="16" t="s">
        <v>3252</v>
      </c>
      <c r="AE119" s="16" t="s">
        <v>118</v>
      </c>
      <c r="AF119" s="16" t="s">
        <v>118</v>
      </c>
    </row>
    <row r="120" spans="1:32" s="5" customFormat="1">
      <c r="A120" s="17">
        <v>891780111</v>
      </c>
      <c r="B120" s="17" t="s">
        <v>55</v>
      </c>
      <c r="C120" s="15" t="s">
        <v>57</v>
      </c>
      <c r="D120" s="17" t="s">
        <v>61</v>
      </c>
      <c r="E120" s="89" t="s">
        <v>3253</v>
      </c>
      <c r="F120" s="17" t="s">
        <v>62</v>
      </c>
      <c r="G120" s="1" t="s">
        <v>62</v>
      </c>
      <c r="H120" s="1" t="s">
        <v>74</v>
      </c>
      <c r="I120" s="10">
        <v>12000000</v>
      </c>
      <c r="J120" s="1">
        <v>0</v>
      </c>
      <c r="K120" s="2">
        <v>0</v>
      </c>
      <c r="L120" s="2">
        <v>0</v>
      </c>
      <c r="M120" s="32">
        <f t="shared" si="1"/>
        <v>12000000</v>
      </c>
      <c r="N120" s="1">
        <v>1082941024</v>
      </c>
      <c r="O120" s="1" t="s">
        <v>3254</v>
      </c>
      <c r="P120" s="1" t="s">
        <v>3255</v>
      </c>
      <c r="Q120" s="3">
        <v>44950</v>
      </c>
      <c r="R120" s="3">
        <v>44950</v>
      </c>
      <c r="S120" s="3">
        <v>45093</v>
      </c>
      <c r="T120" s="3" t="s">
        <v>2803</v>
      </c>
      <c r="U120" s="31">
        <v>0</v>
      </c>
      <c r="V120" s="151">
        <v>3167000</v>
      </c>
      <c r="W120" s="151">
        <v>8833000</v>
      </c>
      <c r="X120" s="111">
        <v>0.28671328671328672</v>
      </c>
      <c r="Y120" s="1">
        <v>12621405</v>
      </c>
      <c r="Z120" s="283" t="s">
        <v>2802</v>
      </c>
      <c r="AA120" s="1" t="s">
        <v>117</v>
      </c>
      <c r="AB120" s="1" t="s">
        <v>117</v>
      </c>
      <c r="AC120" s="3" t="s">
        <v>2803</v>
      </c>
      <c r="AD120" s="16" t="s">
        <v>3256</v>
      </c>
      <c r="AE120" s="16" t="s">
        <v>118</v>
      </c>
      <c r="AF120" s="16" t="s">
        <v>118</v>
      </c>
    </row>
    <row r="121" spans="1:32" s="5" customFormat="1">
      <c r="A121" s="17">
        <v>891780111</v>
      </c>
      <c r="B121" s="17" t="s">
        <v>55</v>
      </c>
      <c r="C121" s="15" t="s">
        <v>57</v>
      </c>
      <c r="D121" s="17" t="s">
        <v>61</v>
      </c>
      <c r="E121" s="89" t="s">
        <v>3257</v>
      </c>
      <c r="F121" s="17" t="s">
        <v>62</v>
      </c>
      <c r="G121" s="1" t="s">
        <v>62</v>
      </c>
      <c r="H121" s="1" t="s">
        <v>74</v>
      </c>
      <c r="I121" s="10">
        <v>10413000</v>
      </c>
      <c r="J121" s="1">
        <v>0</v>
      </c>
      <c r="K121" s="2">
        <v>0</v>
      </c>
      <c r="L121" s="2">
        <v>0</v>
      </c>
      <c r="M121" s="32">
        <f t="shared" si="1"/>
        <v>10413000</v>
      </c>
      <c r="N121" s="1">
        <v>57463940</v>
      </c>
      <c r="O121" s="1" t="s">
        <v>3258</v>
      </c>
      <c r="P121" s="1" t="s">
        <v>3259</v>
      </c>
      <c r="Q121" s="3">
        <v>44950</v>
      </c>
      <c r="R121" s="3">
        <v>44950</v>
      </c>
      <c r="S121" s="3">
        <v>45084</v>
      </c>
      <c r="T121" s="3">
        <v>44980</v>
      </c>
      <c r="U121" s="31">
        <v>1</v>
      </c>
      <c r="V121" s="151">
        <v>2787000</v>
      </c>
      <c r="W121" s="151">
        <v>7626000</v>
      </c>
      <c r="X121" s="111">
        <v>0.30597014925373134</v>
      </c>
      <c r="Y121" s="1">
        <v>57297693</v>
      </c>
      <c r="Z121" s="283" t="s">
        <v>2718</v>
      </c>
      <c r="AA121" s="1" t="s">
        <v>117</v>
      </c>
      <c r="AB121" s="1" t="s">
        <v>117</v>
      </c>
      <c r="AC121" s="3" t="s">
        <v>2803</v>
      </c>
      <c r="AD121" s="16" t="s">
        <v>3260</v>
      </c>
      <c r="AE121" s="16" t="s">
        <v>118</v>
      </c>
      <c r="AF121" s="16" t="s">
        <v>118</v>
      </c>
    </row>
    <row r="122" spans="1:32" s="5" customFormat="1">
      <c r="A122" s="17">
        <v>891780111</v>
      </c>
      <c r="B122" s="17" t="s">
        <v>55</v>
      </c>
      <c r="C122" s="15" t="s">
        <v>57</v>
      </c>
      <c r="D122" s="17" t="s">
        <v>61</v>
      </c>
      <c r="E122" s="89" t="s">
        <v>3261</v>
      </c>
      <c r="F122" s="17" t="s">
        <v>62</v>
      </c>
      <c r="G122" s="1" t="s">
        <v>62</v>
      </c>
      <c r="H122" s="1" t="s">
        <v>74</v>
      </c>
      <c r="I122" s="10">
        <v>13627000</v>
      </c>
      <c r="J122" s="1">
        <v>0</v>
      </c>
      <c r="K122" s="2">
        <v>0</v>
      </c>
      <c r="L122" s="2">
        <v>0</v>
      </c>
      <c r="M122" s="32">
        <f t="shared" si="1"/>
        <v>13627000</v>
      </c>
      <c r="N122" s="1">
        <v>1082927274</v>
      </c>
      <c r="O122" s="1" t="s">
        <v>2200</v>
      </c>
      <c r="P122" s="1" t="s">
        <v>3262</v>
      </c>
      <c r="Q122" s="3">
        <v>44950</v>
      </c>
      <c r="R122" s="3">
        <v>44950</v>
      </c>
      <c r="S122" s="3">
        <v>45084</v>
      </c>
      <c r="T122" s="3" t="s">
        <v>2803</v>
      </c>
      <c r="U122" s="31">
        <v>0</v>
      </c>
      <c r="V122" s="151">
        <v>4573000</v>
      </c>
      <c r="W122" s="151">
        <v>9054000</v>
      </c>
      <c r="X122" s="111">
        <v>0.30597014925373134</v>
      </c>
      <c r="Y122" s="1">
        <v>57297693</v>
      </c>
      <c r="Z122" s="283" t="s">
        <v>2718</v>
      </c>
      <c r="AA122" s="1" t="s">
        <v>117</v>
      </c>
      <c r="AB122" s="1" t="s">
        <v>117</v>
      </c>
      <c r="AC122" s="3" t="s">
        <v>2803</v>
      </c>
      <c r="AD122" s="16" t="s">
        <v>3263</v>
      </c>
      <c r="AE122" s="16" t="s">
        <v>118</v>
      </c>
      <c r="AF122" s="16" t="s">
        <v>118</v>
      </c>
    </row>
    <row r="123" spans="1:32" s="5" customFormat="1">
      <c r="A123" s="17">
        <v>891780111</v>
      </c>
      <c r="B123" s="17" t="s">
        <v>55</v>
      </c>
      <c r="C123" s="15" t="s">
        <v>57</v>
      </c>
      <c r="D123" s="17" t="s">
        <v>61</v>
      </c>
      <c r="E123" s="89" t="s">
        <v>3264</v>
      </c>
      <c r="F123" s="17" t="s">
        <v>62</v>
      </c>
      <c r="G123" s="1" t="s">
        <v>62</v>
      </c>
      <c r="H123" s="1" t="s">
        <v>74</v>
      </c>
      <c r="I123" s="10">
        <v>14560000</v>
      </c>
      <c r="J123" s="1">
        <v>0</v>
      </c>
      <c r="K123" s="2">
        <v>0</v>
      </c>
      <c r="L123" s="2">
        <v>0</v>
      </c>
      <c r="M123" s="32">
        <f t="shared" si="1"/>
        <v>14560000</v>
      </c>
      <c r="N123" s="1">
        <v>1082952176</v>
      </c>
      <c r="O123" s="1" t="s">
        <v>3265</v>
      </c>
      <c r="P123" s="1" t="s">
        <v>3266</v>
      </c>
      <c r="Q123" s="3">
        <v>44950</v>
      </c>
      <c r="R123" s="3">
        <v>44950</v>
      </c>
      <c r="S123" s="3">
        <v>45093</v>
      </c>
      <c r="T123" s="3" t="s">
        <v>2803</v>
      </c>
      <c r="U123" s="31">
        <v>0</v>
      </c>
      <c r="V123" s="151">
        <v>4667000</v>
      </c>
      <c r="W123" s="151">
        <v>9893000</v>
      </c>
      <c r="X123" s="111">
        <v>0.28671328671328672</v>
      </c>
      <c r="Y123" s="1">
        <v>85449357</v>
      </c>
      <c r="Z123" s="283" t="s">
        <v>3267</v>
      </c>
      <c r="AA123" s="1" t="s">
        <v>117</v>
      </c>
      <c r="AB123" s="1" t="s">
        <v>117</v>
      </c>
      <c r="AC123" s="3" t="s">
        <v>2803</v>
      </c>
      <c r="AD123" s="16" t="s">
        <v>3268</v>
      </c>
      <c r="AE123" s="16" t="s">
        <v>118</v>
      </c>
      <c r="AF123" s="16" t="s">
        <v>118</v>
      </c>
    </row>
    <row r="124" spans="1:32" s="5" customFormat="1">
      <c r="A124" s="17">
        <v>891780111</v>
      </c>
      <c r="B124" s="17" t="s">
        <v>55</v>
      </c>
      <c r="C124" s="15" t="s">
        <v>57</v>
      </c>
      <c r="D124" s="17" t="s">
        <v>61</v>
      </c>
      <c r="E124" s="89" t="s">
        <v>3269</v>
      </c>
      <c r="F124" s="17" t="s">
        <v>62</v>
      </c>
      <c r="G124" s="1" t="s">
        <v>62</v>
      </c>
      <c r="H124" s="1" t="s">
        <v>74</v>
      </c>
      <c r="I124" s="10">
        <v>17000000</v>
      </c>
      <c r="J124" s="1">
        <v>0</v>
      </c>
      <c r="K124" s="2">
        <v>0</v>
      </c>
      <c r="L124" s="2">
        <v>0</v>
      </c>
      <c r="M124" s="32">
        <f t="shared" si="1"/>
        <v>17000000</v>
      </c>
      <c r="N124" s="1">
        <v>1082926372</v>
      </c>
      <c r="O124" s="1" t="s">
        <v>3270</v>
      </c>
      <c r="P124" s="1" t="s">
        <v>3271</v>
      </c>
      <c r="Q124" s="3">
        <v>44951</v>
      </c>
      <c r="R124" s="3">
        <v>44951</v>
      </c>
      <c r="S124" s="3">
        <v>45093</v>
      </c>
      <c r="T124" s="3" t="s">
        <v>2803</v>
      </c>
      <c r="U124" s="31">
        <v>0</v>
      </c>
      <c r="V124" s="151">
        <v>4987000</v>
      </c>
      <c r="W124" s="151">
        <v>12013000</v>
      </c>
      <c r="X124" s="111">
        <v>0.28169014084507044</v>
      </c>
      <c r="Y124" s="1">
        <v>12621405</v>
      </c>
      <c r="Z124" s="283" t="s">
        <v>2802</v>
      </c>
      <c r="AA124" s="1" t="s">
        <v>117</v>
      </c>
      <c r="AB124" s="1" t="s">
        <v>117</v>
      </c>
      <c r="AC124" s="3" t="s">
        <v>2803</v>
      </c>
      <c r="AD124" s="16" t="s">
        <v>3272</v>
      </c>
      <c r="AE124" s="16" t="s">
        <v>118</v>
      </c>
      <c r="AF124" s="16" t="s">
        <v>118</v>
      </c>
    </row>
    <row r="125" spans="1:32" s="5" customFormat="1">
      <c r="A125" s="17">
        <v>891780111</v>
      </c>
      <c r="B125" s="17" t="s">
        <v>55</v>
      </c>
      <c r="C125" s="15" t="s">
        <v>57</v>
      </c>
      <c r="D125" s="17" t="s">
        <v>61</v>
      </c>
      <c r="E125" s="89" t="s">
        <v>3273</v>
      </c>
      <c r="F125" s="17" t="s">
        <v>62</v>
      </c>
      <c r="G125" s="1" t="s">
        <v>62</v>
      </c>
      <c r="H125" s="1" t="s">
        <v>74</v>
      </c>
      <c r="I125" s="10">
        <v>14560000</v>
      </c>
      <c r="J125" s="1">
        <v>0</v>
      </c>
      <c r="K125" s="2">
        <v>0</v>
      </c>
      <c r="L125" s="2">
        <v>0</v>
      </c>
      <c r="M125" s="32">
        <f t="shared" si="1"/>
        <v>14560000</v>
      </c>
      <c r="N125" s="1">
        <v>1082908421</v>
      </c>
      <c r="O125" s="1" t="s">
        <v>3274</v>
      </c>
      <c r="P125" s="1" t="s">
        <v>3275</v>
      </c>
      <c r="Q125" s="3">
        <v>44951</v>
      </c>
      <c r="R125" s="3">
        <v>44951</v>
      </c>
      <c r="S125" s="3">
        <v>45093</v>
      </c>
      <c r="T125" s="3" t="s">
        <v>2803</v>
      </c>
      <c r="U125" s="31">
        <v>0</v>
      </c>
      <c r="V125" s="151">
        <v>4667000</v>
      </c>
      <c r="W125" s="151">
        <v>9893000</v>
      </c>
      <c r="X125" s="111">
        <v>0.28169014084507044</v>
      </c>
      <c r="Y125" s="1">
        <v>85449357</v>
      </c>
      <c r="Z125" s="283" t="s">
        <v>2519</v>
      </c>
      <c r="AA125" s="1" t="s">
        <v>117</v>
      </c>
      <c r="AB125" s="1" t="s">
        <v>117</v>
      </c>
      <c r="AC125" s="3" t="s">
        <v>2803</v>
      </c>
      <c r="AD125" s="16" t="s">
        <v>3276</v>
      </c>
      <c r="AE125" s="16" t="s">
        <v>118</v>
      </c>
      <c r="AF125" s="16" t="s">
        <v>118</v>
      </c>
    </row>
    <row r="126" spans="1:32" s="5" customFormat="1">
      <c r="A126" s="17">
        <v>891780111</v>
      </c>
      <c r="B126" s="17" t="s">
        <v>55</v>
      </c>
      <c r="C126" s="15" t="s">
        <v>57</v>
      </c>
      <c r="D126" s="17" t="s">
        <v>61</v>
      </c>
      <c r="E126" s="89" t="s">
        <v>3277</v>
      </c>
      <c r="F126" s="17" t="s">
        <v>62</v>
      </c>
      <c r="G126" s="1" t="s">
        <v>62</v>
      </c>
      <c r="H126" s="1" t="s">
        <v>74</v>
      </c>
      <c r="I126" s="10">
        <v>16947000</v>
      </c>
      <c r="J126" s="1">
        <v>0</v>
      </c>
      <c r="K126" s="2">
        <v>0</v>
      </c>
      <c r="L126" s="2">
        <v>0</v>
      </c>
      <c r="M126" s="32">
        <f t="shared" si="1"/>
        <v>16947000</v>
      </c>
      <c r="N126" s="1">
        <v>7601915</v>
      </c>
      <c r="O126" s="1" t="s">
        <v>3278</v>
      </c>
      <c r="P126" s="1" t="s">
        <v>3279</v>
      </c>
      <c r="Q126" s="3">
        <v>44951</v>
      </c>
      <c r="R126" s="3">
        <v>44951</v>
      </c>
      <c r="S126" s="3">
        <v>45093</v>
      </c>
      <c r="T126" s="3" t="s">
        <v>2803</v>
      </c>
      <c r="U126" s="31">
        <v>0</v>
      </c>
      <c r="V126" s="151">
        <v>5994000</v>
      </c>
      <c r="W126" s="151">
        <v>10953000</v>
      </c>
      <c r="X126" s="111">
        <v>0.28169014084507044</v>
      </c>
      <c r="Y126" s="1">
        <v>39058006</v>
      </c>
      <c r="Z126" s="283" t="s">
        <v>3100</v>
      </c>
      <c r="AA126" s="1" t="s">
        <v>117</v>
      </c>
      <c r="AB126" s="1" t="s">
        <v>117</v>
      </c>
      <c r="AC126" s="3" t="s">
        <v>2803</v>
      </c>
      <c r="AD126" s="16" t="s">
        <v>3280</v>
      </c>
      <c r="AE126" s="16" t="s">
        <v>118</v>
      </c>
      <c r="AF126" s="16" t="s">
        <v>118</v>
      </c>
    </row>
    <row r="127" spans="1:32" s="5" customFormat="1">
      <c r="A127" s="17">
        <v>891780111</v>
      </c>
      <c r="B127" s="17" t="s">
        <v>55</v>
      </c>
      <c r="C127" s="15" t="s">
        <v>57</v>
      </c>
      <c r="D127" s="17" t="s">
        <v>61</v>
      </c>
      <c r="E127" s="89" t="s">
        <v>3281</v>
      </c>
      <c r="F127" s="17" t="s">
        <v>62</v>
      </c>
      <c r="G127" s="1" t="s">
        <v>62</v>
      </c>
      <c r="H127" s="1" t="s">
        <v>74</v>
      </c>
      <c r="I127" s="10">
        <v>8930000</v>
      </c>
      <c r="J127" s="1">
        <v>0</v>
      </c>
      <c r="K127" s="2">
        <v>0</v>
      </c>
      <c r="L127" s="2">
        <v>0</v>
      </c>
      <c r="M127" s="32">
        <f t="shared" si="1"/>
        <v>8930000</v>
      </c>
      <c r="N127" s="1">
        <v>39055352</v>
      </c>
      <c r="O127" s="1" t="s">
        <v>3282</v>
      </c>
      <c r="P127" s="1" t="s">
        <v>3283</v>
      </c>
      <c r="Q127" s="3">
        <v>44951</v>
      </c>
      <c r="R127" s="3">
        <v>44951</v>
      </c>
      <c r="S127" s="3">
        <v>45084</v>
      </c>
      <c r="T127" s="3" t="s">
        <v>2803</v>
      </c>
      <c r="U127" s="31">
        <v>0</v>
      </c>
      <c r="V127" s="151">
        <v>2787000</v>
      </c>
      <c r="W127" s="151">
        <v>6143000</v>
      </c>
      <c r="X127" s="111">
        <v>0.3007518796992481</v>
      </c>
      <c r="Y127" s="1">
        <v>57444673</v>
      </c>
      <c r="Z127" s="283" t="s">
        <v>2643</v>
      </c>
      <c r="AA127" s="1" t="s">
        <v>117</v>
      </c>
      <c r="AB127" s="1" t="s">
        <v>117</v>
      </c>
      <c r="AC127" s="3" t="s">
        <v>2803</v>
      </c>
      <c r="AD127" s="16" t="s">
        <v>3284</v>
      </c>
      <c r="AE127" s="16" t="s">
        <v>118</v>
      </c>
      <c r="AF127" s="16" t="s">
        <v>118</v>
      </c>
    </row>
    <row r="128" spans="1:32" s="5" customFormat="1">
      <c r="A128" s="17">
        <v>891780111</v>
      </c>
      <c r="B128" s="17" t="s">
        <v>55</v>
      </c>
      <c r="C128" s="15" t="s">
        <v>57</v>
      </c>
      <c r="D128" s="17" t="s">
        <v>61</v>
      </c>
      <c r="E128" s="89" t="s">
        <v>3285</v>
      </c>
      <c r="F128" s="17" t="s">
        <v>62</v>
      </c>
      <c r="G128" s="1" t="s">
        <v>62</v>
      </c>
      <c r="H128" s="1" t="s">
        <v>74</v>
      </c>
      <c r="I128" s="10">
        <v>10413000</v>
      </c>
      <c r="J128" s="1">
        <v>0</v>
      </c>
      <c r="K128" s="2">
        <v>0</v>
      </c>
      <c r="L128" s="2">
        <v>0</v>
      </c>
      <c r="M128" s="32">
        <f t="shared" si="1"/>
        <v>10413000</v>
      </c>
      <c r="N128" s="1">
        <v>39047351</v>
      </c>
      <c r="O128" s="1" t="s">
        <v>3286</v>
      </c>
      <c r="P128" s="1" t="s">
        <v>3287</v>
      </c>
      <c r="Q128" s="3">
        <v>44951</v>
      </c>
      <c r="R128" s="3">
        <v>44951</v>
      </c>
      <c r="S128" s="3">
        <v>45084</v>
      </c>
      <c r="T128" s="3" t="s">
        <v>2803</v>
      </c>
      <c r="U128" s="31">
        <v>0</v>
      </c>
      <c r="V128" s="151">
        <v>3300000</v>
      </c>
      <c r="W128" s="151">
        <v>7113000</v>
      </c>
      <c r="X128" s="111">
        <v>0.3007518796992481</v>
      </c>
      <c r="Y128" s="1">
        <v>57441846</v>
      </c>
      <c r="Z128" s="283" t="s">
        <v>3288</v>
      </c>
      <c r="AA128" s="1" t="s">
        <v>117</v>
      </c>
      <c r="AB128" s="1" t="s">
        <v>117</v>
      </c>
      <c r="AC128" s="3" t="s">
        <v>2803</v>
      </c>
      <c r="AD128" s="16" t="s">
        <v>3289</v>
      </c>
      <c r="AE128" s="16" t="s">
        <v>118</v>
      </c>
      <c r="AF128" s="16" t="s">
        <v>118</v>
      </c>
    </row>
    <row r="129" spans="1:32" s="5" customFormat="1">
      <c r="A129" s="17">
        <v>891780111</v>
      </c>
      <c r="B129" s="17" t="s">
        <v>55</v>
      </c>
      <c r="C129" s="15" t="s">
        <v>57</v>
      </c>
      <c r="D129" s="17" t="s">
        <v>61</v>
      </c>
      <c r="E129" s="89" t="s">
        <v>3290</v>
      </c>
      <c r="F129" s="17" t="s">
        <v>62</v>
      </c>
      <c r="G129" s="1" t="s">
        <v>62</v>
      </c>
      <c r="H129" s="1" t="s">
        <v>74</v>
      </c>
      <c r="I129" s="10">
        <v>9437000</v>
      </c>
      <c r="J129" s="1">
        <v>0</v>
      </c>
      <c r="K129" s="2">
        <v>0</v>
      </c>
      <c r="L129" s="2">
        <v>0</v>
      </c>
      <c r="M129" s="32">
        <f t="shared" si="1"/>
        <v>9437000</v>
      </c>
      <c r="N129" s="1">
        <v>1082887356</v>
      </c>
      <c r="O129" s="1" t="s">
        <v>3291</v>
      </c>
      <c r="P129" s="1" t="s">
        <v>3292</v>
      </c>
      <c r="Q129" s="3">
        <v>44951</v>
      </c>
      <c r="R129" s="3">
        <v>44951</v>
      </c>
      <c r="S129" s="3">
        <v>45093</v>
      </c>
      <c r="T129" s="3" t="s">
        <v>2803</v>
      </c>
      <c r="U129" s="31">
        <v>0</v>
      </c>
      <c r="V129" s="151">
        <v>2723000</v>
      </c>
      <c r="W129" s="151">
        <v>6714000</v>
      </c>
      <c r="X129" s="111">
        <v>0.28169014084507044</v>
      </c>
      <c r="Y129" s="1">
        <v>26668285</v>
      </c>
      <c r="Z129" s="283" t="s">
        <v>3293</v>
      </c>
      <c r="AA129" s="1" t="s">
        <v>117</v>
      </c>
      <c r="AB129" s="1" t="s">
        <v>117</v>
      </c>
      <c r="AC129" s="3" t="s">
        <v>2803</v>
      </c>
      <c r="AD129" s="16" t="s">
        <v>3294</v>
      </c>
      <c r="AE129" s="16" t="s">
        <v>118</v>
      </c>
      <c r="AF129" s="16" t="s">
        <v>118</v>
      </c>
    </row>
    <row r="130" spans="1:32" s="5" customFormat="1">
      <c r="A130" s="17">
        <v>891780111</v>
      </c>
      <c r="B130" s="17" t="s">
        <v>55</v>
      </c>
      <c r="C130" s="15" t="s">
        <v>57</v>
      </c>
      <c r="D130" s="17" t="s">
        <v>61</v>
      </c>
      <c r="E130" s="89" t="s">
        <v>3295</v>
      </c>
      <c r="F130" s="17" t="s">
        <v>62</v>
      </c>
      <c r="G130" s="1" t="s">
        <v>62</v>
      </c>
      <c r="H130" s="1" t="s">
        <v>74</v>
      </c>
      <c r="I130" s="10">
        <v>11833000</v>
      </c>
      <c r="J130" s="1">
        <v>0</v>
      </c>
      <c r="K130" s="2">
        <v>0</v>
      </c>
      <c r="L130" s="2">
        <v>0</v>
      </c>
      <c r="M130" s="32">
        <f t="shared" si="1"/>
        <v>11833000</v>
      </c>
      <c r="N130" s="1">
        <v>1083006157</v>
      </c>
      <c r="O130" s="1" t="s">
        <v>3296</v>
      </c>
      <c r="P130" s="1" t="s">
        <v>3297</v>
      </c>
      <c r="Q130" s="3">
        <v>44951</v>
      </c>
      <c r="R130" s="3">
        <v>44951</v>
      </c>
      <c r="S130" s="3">
        <v>45084</v>
      </c>
      <c r="T130" s="3" t="s">
        <v>2803</v>
      </c>
      <c r="U130" s="31">
        <v>0</v>
      </c>
      <c r="V130" s="151">
        <v>3750000</v>
      </c>
      <c r="W130" s="151">
        <v>8083000</v>
      </c>
      <c r="X130" s="111">
        <v>0.3007518796992481</v>
      </c>
      <c r="Y130" s="1">
        <v>12550726</v>
      </c>
      <c r="Z130" s="283" t="s">
        <v>3298</v>
      </c>
      <c r="AA130" s="1" t="s">
        <v>117</v>
      </c>
      <c r="AB130" s="1" t="s">
        <v>117</v>
      </c>
      <c r="AC130" s="3" t="s">
        <v>2803</v>
      </c>
      <c r="AD130" s="16" t="s">
        <v>3299</v>
      </c>
      <c r="AE130" s="16" t="s">
        <v>118</v>
      </c>
      <c r="AF130" s="16" t="s">
        <v>118</v>
      </c>
    </row>
    <row r="131" spans="1:32" s="5" customFormat="1">
      <c r="A131" s="17">
        <v>891780111</v>
      </c>
      <c r="B131" s="17" t="s">
        <v>55</v>
      </c>
      <c r="C131" s="15" t="s">
        <v>57</v>
      </c>
      <c r="D131" s="17" t="s">
        <v>61</v>
      </c>
      <c r="E131" s="89" t="s">
        <v>3300</v>
      </c>
      <c r="F131" s="17" t="s">
        <v>62</v>
      </c>
      <c r="G131" s="1" t="s">
        <v>62</v>
      </c>
      <c r="H131" s="1" t="s">
        <v>74</v>
      </c>
      <c r="I131" s="10">
        <v>1667000</v>
      </c>
      <c r="J131" s="1">
        <v>0</v>
      </c>
      <c r="K131" s="2">
        <v>0</v>
      </c>
      <c r="L131" s="2">
        <v>0</v>
      </c>
      <c r="M131" s="32">
        <f t="shared" si="1"/>
        <v>1667000</v>
      </c>
      <c r="N131" s="1">
        <v>1081827299</v>
      </c>
      <c r="O131" s="1" t="s">
        <v>3301</v>
      </c>
      <c r="P131" s="1" t="s">
        <v>3302</v>
      </c>
      <c r="Q131" s="3">
        <v>44951</v>
      </c>
      <c r="R131" s="3">
        <v>44951</v>
      </c>
      <c r="S131" s="3">
        <v>44956</v>
      </c>
      <c r="T131" s="3" t="s">
        <v>2803</v>
      </c>
      <c r="U131" s="31">
        <v>0</v>
      </c>
      <c r="V131" s="151">
        <v>1667000</v>
      </c>
      <c r="W131" s="151">
        <v>0</v>
      </c>
      <c r="X131" s="111">
        <v>1</v>
      </c>
      <c r="Y131" s="1">
        <v>72004252</v>
      </c>
      <c r="Z131" s="283" t="s">
        <v>2564</v>
      </c>
      <c r="AA131" s="1" t="s">
        <v>117</v>
      </c>
      <c r="AB131" s="1" t="s">
        <v>117</v>
      </c>
      <c r="AC131" s="3" t="s">
        <v>2803</v>
      </c>
      <c r="AD131" s="16" t="s">
        <v>3303</v>
      </c>
      <c r="AE131" s="16" t="s">
        <v>118</v>
      </c>
      <c r="AF131" s="16" t="s">
        <v>118</v>
      </c>
    </row>
    <row r="132" spans="1:32" s="5" customFormat="1">
      <c r="A132" s="17">
        <v>891780111</v>
      </c>
      <c r="B132" s="17" t="s">
        <v>55</v>
      </c>
      <c r="C132" s="15" t="s">
        <v>57</v>
      </c>
      <c r="D132" s="17" t="s">
        <v>61</v>
      </c>
      <c r="E132" s="89" t="s">
        <v>3304</v>
      </c>
      <c r="F132" s="17" t="s">
        <v>62</v>
      </c>
      <c r="G132" s="1" t="s">
        <v>62</v>
      </c>
      <c r="H132" s="1" t="s">
        <v>74</v>
      </c>
      <c r="I132" s="10">
        <v>13253000</v>
      </c>
      <c r="J132" s="1">
        <v>0</v>
      </c>
      <c r="K132" s="2">
        <v>0</v>
      </c>
      <c r="L132" s="2">
        <v>0</v>
      </c>
      <c r="M132" s="32">
        <f t="shared" si="1"/>
        <v>13253000</v>
      </c>
      <c r="N132" s="1">
        <v>1083553499</v>
      </c>
      <c r="O132" s="1" t="s">
        <v>3305</v>
      </c>
      <c r="P132" s="1" t="s">
        <v>3306</v>
      </c>
      <c r="Q132" s="3">
        <v>44951</v>
      </c>
      <c r="R132" s="3">
        <v>44951</v>
      </c>
      <c r="S132" s="3">
        <v>45084</v>
      </c>
      <c r="T132" s="3" t="s">
        <v>2803</v>
      </c>
      <c r="U132" s="31">
        <v>0</v>
      </c>
      <c r="V132" s="151">
        <v>4200000</v>
      </c>
      <c r="W132" s="151">
        <v>9053000</v>
      </c>
      <c r="X132" s="111">
        <v>0.3007518796992481</v>
      </c>
      <c r="Y132" s="1">
        <v>7144175</v>
      </c>
      <c r="Z132" s="283" t="s">
        <v>547</v>
      </c>
      <c r="AA132" s="1" t="s">
        <v>117</v>
      </c>
      <c r="AB132" s="1" t="s">
        <v>117</v>
      </c>
      <c r="AC132" s="3" t="s">
        <v>2803</v>
      </c>
      <c r="AD132" s="16" t="s">
        <v>3307</v>
      </c>
      <c r="AE132" s="16" t="s">
        <v>118</v>
      </c>
      <c r="AF132" s="16" t="s">
        <v>118</v>
      </c>
    </row>
    <row r="133" spans="1:32" s="5" customFormat="1">
      <c r="A133" s="17">
        <v>891780111</v>
      </c>
      <c r="B133" s="17" t="s">
        <v>55</v>
      </c>
      <c r="C133" s="15" t="s">
        <v>57</v>
      </c>
      <c r="D133" s="17" t="s">
        <v>61</v>
      </c>
      <c r="E133" s="89" t="s">
        <v>3308</v>
      </c>
      <c r="F133" s="17" t="s">
        <v>62</v>
      </c>
      <c r="G133" s="1" t="s">
        <v>62</v>
      </c>
      <c r="H133" s="1" t="s">
        <v>74</v>
      </c>
      <c r="I133" s="10">
        <v>14673000</v>
      </c>
      <c r="J133" s="1">
        <v>0</v>
      </c>
      <c r="K133" s="2">
        <v>0</v>
      </c>
      <c r="L133" s="2">
        <v>0</v>
      </c>
      <c r="M133" s="32">
        <f t="shared" si="1"/>
        <v>14673000</v>
      </c>
      <c r="N133" s="1">
        <v>1082957435</v>
      </c>
      <c r="O133" s="1" t="s">
        <v>3309</v>
      </c>
      <c r="P133" s="1" t="s">
        <v>3310</v>
      </c>
      <c r="Q133" s="3">
        <v>44951</v>
      </c>
      <c r="R133" s="3">
        <v>44951</v>
      </c>
      <c r="S133" s="3">
        <v>45084</v>
      </c>
      <c r="T133" s="3" t="s">
        <v>2803</v>
      </c>
      <c r="U133" s="31">
        <v>0</v>
      </c>
      <c r="V133" s="151">
        <v>4650000</v>
      </c>
      <c r="W133" s="151">
        <v>10023000</v>
      </c>
      <c r="X133" s="111">
        <v>0.3007518796992481</v>
      </c>
      <c r="Y133" s="1">
        <v>1082868728</v>
      </c>
      <c r="Z133" s="283" t="s">
        <v>3311</v>
      </c>
      <c r="AA133" s="1" t="s">
        <v>117</v>
      </c>
      <c r="AB133" s="1" t="s">
        <v>117</v>
      </c>
      <c r="AC133" s="3" t="s">
        <v>2803</v>
      </c>
      <c r="AD133" s="16" t="s">
        <v>3312</v>
      </c>
      <c r="AE133" s="16" t="s">
        <v>118</v>
      </c>
      <c r="AF133" s="16" t="s">
        <v>118</v>
      </c>
    </row>
    <row r="134" spans="1:32" s="5" customFormat="1">
      <c r="A134" s="17">
        <v>891780111</v>
      </c>
      <c r="B134" s="17" t="s">
        <v>55</v>
      </c>
      <c r="C134" s="15" t="s">
        <v>57</v>
      </c>
      <c r="D134" s="17" t="s">
        <v>61</v>
      </c>
      <c r="E134" s="89" t="s">
        <v>3313</v>
      </c>
      <c r="F134" s="17" t="s">
        <v>62</v>
      </c>
      <c r="G134" s="1" t="s">
        <v>62</v>
      </c>
      <c r="H134" s="1" t="s">
        <v>74</v>
      </c>
      <c r="I134" s="10">
        <v>9900000</v>
      </c>
      <c r="J134" s="1">
        <v>0</v>
      </c>
      <c r="K134" s="2">
        <v>0</v>
      </c>
      <c r="L134" s="2">
        <v>0</v>
      </c>
      <c r="M134" s="32">
        <f t="shared" si="1"/>
        <v>9900000</v>
      </c>
      <c r="N134" s="1">
        <v>36719808</v>
      </c>
      <c r="O134" s="1" t="s">
        <v>3314</v>
      </c>
      <c r="P134" s="1" t="s">
        <v>3315</v>
      </c>
      <c r="Q134" s="3">
        <v>44951</v>
      </c>
      <c r="R134" s="3">
        <v>44951</v>
      </c>
      <c r="S134" s="3">
        <v>45084</v>
      </c>
      <c r="T134" s="3" t="s">
        <v>2803</v>
      </c>
      <c r="U134" s="31">
        <v>0</v>
      </c>
      <c r="V134" s="151">
        <v>2787000</v>
      </c>
      <c r="W134" s="151">
        <v>7113000</v>
      </c>
      <c r="X134" s="111">
        <v>0.3007518796992481</v>
      </c>
      <c r="Y134" s="1">
        <v>45507423</v>
      </c>
      <c r="Z134" s="283" t="s">
        <v>3316</v>
      </c>
      <c r="AA134" s="1" t="s">
        <v>117</v>
      </c>
      <c r="AB134" s="1" t="s">
        <v>117</v>
      </c>
      <c r="AC134" s="3" t="s">
        <v>2803</v>
      </c>
      <c r="AD134" s="16" t="s">
        <v>3317</v>
      </c>
      <c r="AE134" s="16" t="s">
        <v>118</v>
      </c>
      <c r="AF134" s="16" t="s">
        <v>118</v>
      </c>
    </row>
    <row r="135" spans="1:32" s="5" customFormat="1">
      <c r="A135" s="17">
        <v>891780111</v>
      </c>
      <c r="B135" s="17" t="s">
        <v>55</v>
      </c>
      <c r="C135" s="15" t="s">
        <v>57</v>
      </c>
      <c r="D135" s="17" t="s">
        <v>61</v>
      </c>
      <c r="E135" s="89" t="s">
        <v>3318</v>
      </c>
      <c r="F135" s="17" t="s">
        <v>62</v>
      </c>
      <c r="G135" s="1" t="s">
        <v>62</v>
      </c>
      <c r="H135" s="1" t="s">
        <v>74</v>
      </c>
      <c r="I135" s="10">
        <v>11833000</v>
      </c>
      <c r="J135" s="1">
        <v>0</v>
      </c>
      <c r="K135" s="2">
        <v>0</v>
      </c>
      <c r="L135" s="2">
        <v>0</v>
      </c>
      <c r="M135" s="32">
        <f t="shared" ref="M135:M198" si="2">I135+K135-L135</f>
        <v>11833000</v>
      </c>
      <c r="N135" s="1">
        <v>85449538</v>
      </c>
      <c r="O135" s="1" t="s">
        <v>3319</v>
      </c>
      <c r="P135" s="1" t="s">
        <v>3320</v>
      </c>
      <c r="Q135" s="3">
        <v>44951</v>
      </c>
      <c r="R135" s="3">
        <v>44951</v>
      </c>
      <c r="S135" s="3">
        <v>45084</v>
      </c>
      <c r="T135" s="3" t="s">
        <v>2803</v>
      </c>
      <c r="U135" s="31">
        <v>0</v>
      </c>
      <c r="V135" s="151">
        <v>3750000</v>
      </c>
      <c r="W135" s="151">
        <v>8083000</v>
      </c>
      <c r="X135" s="111">
        <v>0.3007518796992481</v>
      </c>
      <c r="Y135" s="1">
        <v>36557666</v>
      </c>
      <c r="Z135" s="283" t="s">
        <v>3321</v>
      </c>
      <c r="AA135" s="1" t="s">
        <v>117</v>
      </c>
      <c r="AB135" s="1" t="s">
        <v>117</v>
      </c>
      <c r="AC135" s="3" t="s">
        <v>2803</v>
      </c>
      <c r="AD135" s="16" t="s">
        <v>3322</v>
      </c>
      <c r="AE135" s="16" t="s">
        <v>118</v>
      </c>
      <c r="AF135" s="16" t="s">
        <v>118</v>
      </c>
    </row>
    <row r="136" spans="1:32" s="5" customFormat="1">
      <c r="A136" s="17">
        <v>891780111</v>
      </c>
      <c r="B136" s="17" t="s">
        <v>55</v>
      </c>
      <c r="C136" s="15" t="s">
        <v>57</v>
      </c>
      <c r="D136" s="17" t="s">
        <v>61</v>
      </c>
      <c r="E136" s="89" t="s">
        <v>3323</v>
      </c>
      <c r="F136" s="17" t="s">
        <v>62</v>
      </c>
      <c r="G136" s="1" t="s">
        <v>62</v>
      </c>
      <c r="H136" s="1" t="s">
        <v>74</v>
      </c>
      <c r="I136" s="10">
        <v>16017000</v>
      </c>
      <c r="J136" s="1">
        <v>0</v>
      </c>
      <c r="K136" s="2">
        <v>0</v>
      </c>
      <c r="L136" s="2">
        <v>0</v>
      </c>
      <c r="M136" s="32">
        <f t="shared" si="2"/>
        <v>16017000</v>
      </c>
      <c r="N136" s="1">
        <v>85155379</v>
      </c>
      <c r="O136" s="1" t="s">
        <v>3324</v>
      </c>
      <c r="P136" s="1" t="s">
        <v>3325</v>
      </c>
      <c r="Q136" s="3">
        <v>44951</v>
      </c>
      <c r="R136" s="3">
        <v>44951</v>
      </c>
      <c r="S136" s="3">
        <v>45093</v>
      </c>
      <c r="T136" s="3" t="s">
        <v>2803</v>
      </c>
      <c r="U136" s="31">
        <v>0</v>
      </c>
      <c r="V136" s="151">
        <v>5063000</v>
      </c>
      <c r="W136" s="151">
        <v>10954000</v>
      </c>
      <c r="X136" s="111">
        <v>0.28169014084507044</v>
      </c>
      <c r="Y136" s="1">
        <v>85465146</v>
      </c>
      <c r="Z136" s="283" t="s">
        <v>460</v>
      </c>
      <c r="AA136" s="1" t="s">
        <v>117</v>
      </c>
      <c r="AB136" s="1" t="s">
        <v>117</v>
      </c>
      <c r="AC136" s="3" t="s">
        <v>2803</v>
      </c>
      <c r="AD136" s="16" t="s">
        <v>3326</v>
      </c>
      <c r="AE136" s="16" t="s">
        <v>118</v>
      </c>
      <c r="AF136" s="16" t="s">
        <v>118</v>
      </c>
    </row>
    <row r="137" spans="1:32" s="5" customFormat="1">
      <c r="A137" s="17">
        <v>891780111</v>
      </c>
      <c r="B137" s="17" t="s">
        <v>55</v>
      </c>
      <c r="C137" s="15" t="s">
        <v>57</v>
      </c>
      <c r="D137" s="17" t="s">
        <v>61</v>
      </c>
      <c r="E137" s="89" t="s">
        <v>3327</v>
      </c>
      <c r="F137" s="17" t="s">
        <v>62</v>
      </c>
      <c r="G137" s="1" t="s">
        <v>62</v>
      </c>
      <c r="H137" s="1" t="s">
        <v>74</v>
      </c>
      <c r="I137" s="10">
        <v>14673000</v>
      </c>
      <c r="J137" s="1">
        <v>0</v>
      </c>
      <c r="K137" s="2">
        <v>0</v>
      </c>
      <c r="L137" s="2">
        <v>0</v>
      </c>
      <c r="M137" s="32">
        <f t="shared" si="2"/>
        <v>14673000</v>
      </c>
      <c r="N137" s="1">
        <v>26671795</v>
      </c>
      <c r="O137" s="1" t="s">
        <v>3328</v>
      </c>
      <c r="P137" s="1" t="s">
        <v>3329</v>
      </c>
      <c r="Q137" s="3">
        <v>44951</v>
      </c>
      <c r="R137" s="3">
        <v>44951</v>
      </c>
      <c r="S137" s="3">
        <v>45084</v>
      </c>
      <c r="T137" s="3" t="s">
        <v>2803</v>
      </c>
      <c r="U137" s="31">
        <v>0</v>
      </c>
      <c r="V137" s="151">
        <v>4650000</v>
      </c>
      <c r="W137" s="151">
        <v>10023000</v>
      </c>
      <c r="X137" s="111">
        <v>0.3007518796992481</v>
      </c>
      <c r="Y137" s="1">
        <v>12548945</v>
      </c>
      <c r="Z137" s="283" t="s">
        <v>3330</v>
      </c>
      <c r="AA137" s="1" t="s">
        <v>117</v>
      </c>
      <c r="AB137" s="1" t="s">
        <v>117</v>
      </c>
      <c r="AC137" s="3" t="s">
        <v>2803</v>
      </c>
      <c r="AD137" s="16" t="s">
        <v>3331</v>
      </c>
      <c r="AE137" s="16" t="s">
        <v>118</v>
      </c>
      <c r="AF137" s="16" t="s">
        <v>118</v>
      </c>
    </row>
    <row r="138" spans="1:32" s="5" customFormat="1">
      <c r="A138" s="17">
        <v>891780111</v>
      </c>
      <c r="B138" s="17" t="s">
        <v>55</v>
      </c>
      <c r="C138" s="15" t="s">
        <v>57</v>
      </c>
      <c r="D138" s="17" t="s">
        <v>61</v>
      </c>
      <c r="E138" s="89" t="s">
        <v>3332</v>
      </c>
      <c r="F138" s="17" t="s">
        <v>62</v>
      </c>
      <c r="G138" s="1" t="s">
        <v>62</v>
      </c>
      <c r="H138" s="1" t="s">
        <v>74</v>
      </c>
      <c r="I138" s="10">
        <v>30500000</v>
      </c>
      <c r="J138" s="1">
        <v>0</v>
      </c>
      <c r="K138" s="2">
        <v>0</v>
      </c>
      <c r="L138" s="2">
        <v>0</v>
      </c>
      <c r="M138" s="32">
        <f t="shared" si="2"/>
        <v>30500000</v>
      </c>
      <c r="N138" s="1">
        <v>36724902</v>
      </c>
      <c r="O138" s="1" t="s">
        <v>3333</v>
      </c>
      <c r="P138" s="1" t="s">
        <v>3334</v>
      </c>
      <c r="Q138" s="3">
        <v>44951</v>
      </c>
      <c r="R138" s="3">
        <v>44951</v>
      </c>
      <c r="S138" s="3">
        <v>45093</v>
      </c>
      <c r="T138" s="3" t="s">
        <v>2803</v>
      </c>
      <c r="U138" s="31">
        <v>0</v>
      </c>
      <c r="V138" s="151">
        <v>8947000</v>
      </c>
      <c r="W138" s="151">
        <v>21553000</v>
      </c>
      <c r="X138" s="111">
        <v>0.28169014084507044</v>
      </c>
      <c r="Y138" s="1">
        <v>12621405</v>
      </c>
      <c r="Z138" s="283" t="s">
        <v>2802</v>
      </c>
      <c r="AA138" s="1" t="s">
        <v>117</v>
      </c>
      <c r="AB138" s="1" t="s">
        <v>117</v>
      </c>
      <c r="AC138" s="3" t="s">
        <v>2803</v>
      </c>
      <c r="AD138" s="16" t="s">
        <v>3335</v>
      </c>
      <c r="AE138" s="16" t="s">
        <v>118</v>
      </c>
      <c r="AF138" s="16" t="s">
        <v>118</v>
      </c>
    </row>
    <row r="139" spans="1:32" s="5" customFormat="1">
      <c r="A139" s="17">
        <v>891780111</v>
      </c>
      <c r="B139" s="17" t="s">
        <v>55</v>
      </c>
      <c r="C139" s="15" t="s">
        <v>57</v>
      </c>
      <c r="D139" s="17" t="s">
        <v>61</v>
      </c>
      <c r="E139" s="89" t="s">
        <v>3336</v>
      </c>
      <c r="F139" s="17" t="s">
        <v>62</v>
      </c>
      <c r="G139" s="1" t="s">
        <v>62</v>
      </c>
      <c r="H139" s="1" t="s">
        <v>74</v>
      </c>
      <c r="I139" s="10">
        <v>17513000</v>
      </c>
      <c r="J139" s="1">
        <v>0</v>
      </c>
      <c r="K139" s="2">
        <v>0</v>
      </c>
      <c r="L139" s="2">
        <v>0</v>
      </c>
      <c r="M139" s="32">
        <f t="shared" si="2"/>
        <v>17513000</v>
      </c>
      <c r="N139" s="1">
        <v>1082889745</v>
      </c>
      <c r="O139" s="1" t="s">
        <v>3337</v>
      </c>
      <c r="P139" s="1" t="s">
        <v>3338</v>
      </c>
      <c r="Q139" s="3">
        <v>44951</v>
      </c>
      <c r="R139" s="3">
        <v>44951</v>
      </c>
      <c r="S139" s="3">
        <v>45084</v>
      </c>
      <c r="T139" s="3" t="s">
        <v>2803</v>
      </c>
      <c r="U139" s="31">
        <v>0</v>
      </c>
      <c r="V139" s="151">
        <v>5550000</v>
      </c>
      <c r="W139" s="151">
        <v>11963000</v>
      </c>
      <c r="X139" s="111">
        <v>0.3007518796992481</v>
      </c>
      <c r="Y139" s="1">
        <v>36718996</v>
      </c>
      <c r="Z139" s="283" t="s">
        <v>620</v>
      </c>
      <c r="AA139" s="1" t="s">
        <v>117</v>
      </c>
      <c r="AB139" s="1" t="s">
        <v>117</v>
      </c>
      <c r="AC139" s="3" t="s">
        <v>2803</v>
      </c>
      <c r="AD139" s="16" t="s">
        <v>3339</v>
      </c>
      <c r="AE139" s="16" t="s">
        <v>118</v>
      </c>
      <c r="AF139" s="16" t="s">
        <v>118</v>
      </c>
    </row>
    <row r="140" spans="1:32" s="5" customFormat="1">
      <c r="A140" s="17">
        <v>891780111</v>
      </c>
      <c r="B140" s="17" t="s">
        <v>55</v>
      </c>
      <c r="C140" s="15" t="s">
        <v>57</v>
      </c>
      <c r="D140" s="17" t="s">
        <v>61</v>
      </c>
      <c r="E140" s="89" t="s">
        <v>3340</v>
      </c>
      <c r="F140" s="17" t="s">
        <v>62</v>
      </c>
      <c r="G140" s="1" t="s">
        <v>62</v>
      </c>
      <c r="H140" s="1" t="s">
        <v>74</v>
      </c>
      <c r="I140" s="10">
        <v>14570000</v>
      </c>
      <c r="J140" s="1">
        <v>0</v>
      </c>
      <c r="K140" s="2">
        <v>0</v>
      </c>
      <c r="L140" s="2">
        <v>0</v>
      </c>
      <c r="M140" s="32">
        <f t="shared" si="2"/>
        <v>14570000</v>
      </c>
      <c r="N140" s="1">
        <v>1082996348</v>
      </c>
      <c r="O140" s="1" t="s">
        <v>3341</v>
      </c>
      <c r="P140" s="1" t="s">
        <v>3342</v>
      </c>
      <c r="Q140" s="3">
        <v>44951</v>
      </c>
      <c r="R140" s="3">
        <v>44951</v>
      </c>
      <c r="S140" s="3">
        <v>45084</v>
      </c>
      <c r="T140" s="3" t="s">
        <v>2803</v>
      </c>
      <c r="U140" s="31">
        <v>0</v>
      </c>
      <c r="V140" s="151">
        <v>4547000</v>
      </c>
      <c r="W140" s="151">
        <v>10023000</v>
      </c>
      <c r="X140" s="111">
        <v>0.3007518796992481</v>
      </c>
      <c r="Y140" s="1">
        <v>32770239</v>
      </c>
      <c r="Z140" s="283" t="s">
        <v>1042</v>
      </c>
      <c r="AA140" s="1" t="s">
        <v>117</v>
      </c>
      <c r="AB140" s="1" t="s">
        <v>117</v>
      </c>
      <c r="AC140" s="3" t="s">
        <v>2803</v>
      </c>
      <c r="AD140" s="16" t="s">
        <v>3343</v>
      </c>
      <c r="AE140" s="16" t="s">
        <v>118</v>
      </c>
      <c r="AF140" s="16" t="s">
        <v>118</v>
      </c>
    </row>
    <row r="141" spans="1:32" s="5" customFormat="1">
      <c r="A141" s="17">
        <v>891780111</v>
      </c>
      <c r="B141" s="17" t="s">
        <v>55</v>
      </c>
      <c r="C141" s="15" t="s">
        <v>57</v>
      </c>
      <c r="D141" s="17" t="s">
        <v>61</v>
      </c>
      <c r="E141" s="89" t="s">
        <v>3344</v>
      </c>
      <c r="F141" s="17" t="s">
        <v>62</v>
      </c>
      <c r="G141" s="1" t="s">
        <v>62</v>
      </c>
      <c r="H141" s="1" t="s">
        <v>74</v>
      </c>
      <c r="I141" s="10">
        <v>15397000</v>
      </c>
      <c r="J141" s="1">
        <v>0</v>
      </c>
      <c r="K141" s="2">
        <v>0</v>
      </c>
      <c r="L141" s="2">
        <v>0</v>
      </c>
      <c r="M141" s="32">
        <f t="shared" si="2"/>
        <v>15397000</v>
      </c>
      <c r="N141" s="1">
        <v>84450965</v>
      </c>
      <c r="O141" s="1" t="s">
        <v>3345</v>
      </c>
      <c r="P141" s="1" t="s">
        <v>3346</v>
      </c>
      <c r="Q141" s="3">
        <v>44951</v>
      </c>
      <c r="R141" s="3">
        <v>44951</v>
      </c>
      <c r="S141" s="3">
        <v>45093</v>
      </c>
      <c r="T141" s="3" t="s">
        <v>2803</v>
      </c>
      <c r="U141" s="31">
        <v>0</v>
      </c>
      <c r="V141" s="151">
        <v>4443000</v>
      </c>
      <c r="W141" s="151">
        <v>10954000</v>
      </c>
      <c r="X141" s="111">
        <v>0.28169014084507044</v>
      </c>
      <c r="Y141" s="1">
        <v>26668285</v>
      </c>
      <c r="Z141" s="283" t="s">
        <v>3293</v>
      </c>
      <c r="AA141" s="1" t="s">
        <v>117</v>
      </c>
      <c r="AB141" s="1" t="s">
        <v>117</v>
      </c>
      <c r="AC141" s="3" t="s">
        <v>2803</v>
      </c>
      <c r="AD141" s="16" t="s">
        <v>3347</v>
      </c>
      <c r="AE141" s="16" t="s">
        <v>118</v>
      </c>
      <c r="AF141" s="16" t="s">
        <v>118</v>
      </c>
    </row>
    <row r="142" spans="1:32" s="5" customFormat="1">
      <c r="A142" s="17">
        <v>891780111</v>
      </c>
      <c r="B142" s="17" t="s">
        <v>55</v>
      </c>
      <c r="C142" s="15" t="s">
        <v>57</v>
      </c>
      <c r="D142" s="17" t="s">
        <v>61</v>
      </c>
      <c r="E142" s="89" t="s">
        <v>3348</v>
      </c>
      <c r="F142" s="17" t="s">
        <v>62</v>
      </c>
      <c r="G142" s="1" t="s">
        <v>62</v>
      </c>
      <c r="H142" s="1" t="s">
        <v>74</v>
      </c>
      <c r="I142" s="10">
        <v>13253000</v>
      </c>
      <c r="J142" s="1">
        <v>0</v>
      </c>
      <c r="K142" s="2">
        <v>0</v>
      </c>
      <c r="L142" s="2">
        <v>0</v>
      </c>
      <c r="M142" s="32">
        <f t="shared" si="2"/>
        <v>13253000</v>
      </c>
      <c r="N142" s="1">
        <v>1082881245</v>
      </c>
      <c r="O142" s="1" t="s">
        <v>3349</v>
      </c>
      <c r="P142" s="1" t="s">
        <v>3350</v>
      </c>
      <c r="Q142" s="3">
        <v>44951</v>
      </c>
      <c r="R142" s="3">
        <v>44951</v>
      </c>
      <c r="S142" s="3">
        <v>45084</v>
      </c>
      <c r="T142" s="3" t="s">
        <v>2803</v>
      </c>
      <c r="U142" s="31">
        <v>0</v>
      </c>
      <c r="V142" s="151">
        <v>4200000</v>
      </c>
      <c r="W142" s="151">
        <v>9053000</v>
      </c>
      <c r="X142" s="111">
        <v>0.3007518796992481</v>
      </c>
      <c r="Y142" s="1">
        <v>36557666</v>
      </c>
      <c r="Z142" s="283" t="s">
        <v>3321</v>
      </c>
      <c r="AA142" s="1" t="s">
        <v>117</v>
      </c>
      <c r="AB142" s="1" t="s">
        <v>117</v>
      </c>
      <c r="AC142" s="3" t="s">
        <v>2803</v>
      </c>
      <c r="AD142" s="16" t="s">
        <v>3351</v>
      </c>
      <c r="AE142" s="16" t="s">
        <v>118</v>
      </c>
      <c r="AF142" s="16" t="s">
        <v>118</v>
      </c>
    </row>
    <row r="143" spans="1:32" s="5" customFormat="1">
      <c r="A143" s="17">
        <v>891780111</v>
      </c>
      <c r="B143" s="17" t="s">
        <v>55</v>
      </c>
      <c r="C143" s="15" t="s">
        <v>57</v>
      </c>
      <c r="D143" s="17" t="s">
        <v>61</v>
      </c>
      <c r="E143" s="89" t="s">
        <v>3352</v>
      </c>
      <c r="F143" s="17" t="s">
        <v>62</v>
      </c>
      <c r="G143" s="1" t="s">
        <v>62</v>
      </c>
      <c r="H143" s="1" t="s">
        <v>74</v>
      </c>
      <c r="I143" s="10">
        <v>9000000</v>
      </c>
      <c r="J143" s="1">
        <v>0</v>
      </c>
      <c r="K143" s="2">
        <v>0</v>
      </c>
      <c r="L143" s="2">
        <v>0</v>
      </c>
      <c r="M143" s="32">
        <f t="shared" si="2"/>
        <v>9000000</v>
      </c>
      <c r="N143" s="1">
        <v>84459830</v>
      </c>
      <c r="O143" s="1" t="s">
        <v>3353</v>
      </c>
      <c r="P143" s="1" t="s">
        <v>3354</v>
      </c>
      <c r="Q143" s="3">
        <v>44951</v>
      </c>
      <c r="R143" s="3">
        <v>44951</v>
      </c>
      <c r="S143" s="3">
        <v>45032</v>
      </c>
      <c r="T143" s="3" t="s">
        <v>2803</v>
      </c>
      <c r="U143" s="31">
        <v>0</v>
      </c>
      <c r="V143" s="151">
        <v>4400000</v>
      </c>
      <c r="W143" s="151">
        <v>4600000</v>
      </c>
      <c r="X143" s="111">
        <v>0.49382716049382713</v>
      </c>
      <c r="Y143" s="1">
        <v>7631392</v>
      </c>
      <c r="Z143" s="283" t="s">
        <v>3243</v>
      </c>
      <c r="AA143" s="1" t="s">
        <v>117</v>
      </c>
      <c r="AB143" s="1" t="s">
        <v>117</v>
      </c>
      <c r="AC143" s="3" t="s">
        <v>2803</v>
      </c>
      <c r="AD143" s="16" t="s">
        <v>3355</v>
      </c>
      <c r="AE143" s="16" t="s">
        <v>118</v>
      </c>
      <c r="AF143" s="16" t="s">
        <v>118</v>
      </c>
    </row>
    <row r="144" spans="1:32" s="5" customFormat="1">
      <c r="A144" s="17">
        <v>891780111</v>
      </c>
      <c r="B144" s="17" t="s">
        <v>55</v>
      </c>
      <c r="C144" s="15" t="s">
        <v>57</v>
      </c>
      <c r="D144" s="17" t="s">
        <v>61</v>
      </c>
      <c r="E144" s="89" t="s">
        <v>3356</v>
      </c>
      <c r="F144" s="17" t="s">
        <v>62</v>
      </c>
      <c r="G144" s="1" t="s">
        <v>62</v>
      </c>
      <c r="H144" s="1" t="s">
        <v>74</v>
      </c>
      <c r="I144" s="10">
        <v>12167000</v>
      </c>
      <c r="J144" s="1">
        <v>0</v>
      </c>
      <c r="K144" s="2">
        <v>0</v>
      </c>
      <c r="L144" s="2">
        <v>0</v>
      </c>
      <c r="M144" s="32">
        <f t="shared" si="2"/>
        <v>12167000</v>
      </c>
      <c r="N144" s="1">
        <v>7144425</v>
      </c>
      <c r="O144" s="1" t="s">
        <v>3357</v>
      </c>
      <c r="P144" s="1" t="s">
        <v>3358</v>
      </c>
      <c r="Q144" s="3">
        <v>44951</v>
      </c>
      <c r="R144" s="3">
        <v>44951</v>
      </c>
      <c r="S144" s="3">
        <v>45084</v>
      </c>
      <c r="T144" s="3" t="s">
        <v>2803</v>
      </c>
      <c r="U144" s="31">
        <v>0</v>
      </c>
      <c r="V144" s="151">
        <v>4083000</v>
      </c>
      <c r="W144" s="151">
        <v>8084000</v>
      </c>
      <c r="X144" s="111">
        <v>0.3007518796992481</v>
      </c>
      <c r="Y144" s="1">
        <v>57297693</v>
      </c>
      <c r="Z144" s="283" t="s">
        <v>2718</v>
      </c>
      <c r="AA144" s="1" t="s">
        <v>117</v>
      </c>
      <c r="AB144" s="1" t="s">
        <v>117</v>
      </c>
      <c r="AC144" s="3" t="s">
        <v>2803</v>
      </c>
      <c r="AD144" s="16" t="s">
        <v>3359</v>
      </c>
      <c r="AE144" s="16" t="s">
        <v>118</v>
      </c>
      <c r="AF144" s="16" t="s">
        <v>118</v>
      </c>
    </row>
    <row r="145" spans="1:32" s="5" customFormat="1">
      <c r="A145" s="17">
        <v>891780111</v>
      </c>
      <c r="B145" s="17" t="s">
        <v>55</v>
      </c>
      <c r="C145" s="15" t="s">
        <v>57</v>
      </c>
      <c r="D145" s="17" t="s">
        <v>61</v>
      </c>
      <c r="E145" s="89" t="s">
        <v>3360</v>
      </c>
      <c r="F145" s="17" t="s">
        <v>62</v>
      </c>
      <c r="G145" s="1" t="s">
        <v>62</v>
      </c>
      <c r="H145" s="1" t="s">
        <v>74</v>
      </c>
      <c r="I145" s="10">
        <v>13160000</v>
      </c>
      <c r="J145" s="1">
        <v>0</v>
      </c>
      <c r="K145" s="2">
        <v>0</v>
      </c>
      <c r="L145" s="2">
        <v>0</v>
      </c>
      <c r="M145" s="32">
        <f t="shared" si="2"/>
        <v>13160000</v>
      </c>
      <c r="N145" s="1">
        <v>1082992753</v>
      </c>
      <c r="O145" s="1" t="s">
        <v>3361</v>
      </c>
      <c r="P145" s="1" t="s">
        <v>3362</v>
      </c>
      <c r="Q145" s="3">
        <v>44951</v>
      </c>
      <c r="R145" s="3">
        <v>44951</v>
      </c>
      <c r="S145" s="3">
        <v>45084</v>
      </c>
      <c r="T145" s="3" t="s">
        <v>2803</v>
      </c>
      <c r="U145" s="31">
        <v>0</v>
      </c>
      <c r="V145" s="151">
        <v>4107000</v>
      </c>
      <c r="W145" s="151">
        <v>9053000</v>
      </c>
      <c r="X145" s="111">
        <v>0.3007518796992481</v>
      </c>
      <c r="Y145" s="1">
        <v>36718996</v>
      </c>
      <c r="Z145" s="283" t="s">
        <v>620</v>
      </c>
      <c r="AA145" s="1" t="s">
        <v>117</v>
      </c>
      <c r="AB145" s="1" t="s">
        <v>117</v>
      </c>
      <c r="AC145" s="3" t="s">
        <v>2803</v>
      </c>
      <c r="AD145" s="16" t="s">
        <v>3363</v>
      </c>
      <c r="AE145" s="16" t="s">
        <v>118</v>
      </c>
      <c r="AF145" s="16" t="s">
        <v>118</v>
      </c>
    </row>
    <row r="146" spans="1:32" s="5" customFormat="1">
      <c r="A146" s="17">
        <v>891780111</v>
      </c>
      <c r="B146" s="17" t="s">
        <v>55</v>
      </c>
      <c r="C146" s="15" t="s">
        <v>57</v>
      </c>
      <c r="D146" s="17" t="s">
        <v>61</v>
      </c>
      <c r="E146" s="89" t="s">
        <v>3364</v>
      </c>
      <c r="F146" s="17" t="s">
        <v>62</v>
      </c>
      <c r="G146" s="1" t="s">
        <v>62</v>
      </c>
      <c r="H146" s="1" t="s">
        <v>74</v>
      </c>
      <c r="I146" s="10">
        <v>10387000</v>
      </c>
      <c r="J146" s="1">
        <v>0</v>
      </c>
      <c r="K146" s="2">
        <v>0</v>
      </c>
      <c r="L146" s="2">
        <v>0</v>
      </c>
      <c r="M146" s="32">
        <f t="shared" si="2"/>
        <v>10387000</v>
      </c>
      <c r="N146" s="1">
        <v>12637472</v>
      </c>
      <c r="O146" s="1" t="s">
        <v>3365</v>
      </c>
      <c r="P146" s="1" t="s">
        <v>2944</v>
      </c>
      <c r="Q146" s="3">
        <v>44951</v>
      </c>
      <c r="R146" s="3">
        <v>44951</v>
      </c>
      <c r="S146" s="3">
        <v>45093</v>
      </c>
      <c r="T146" s="3" t="s">
        <v>2803</v>
      </c>
      <c r="U146" s="31">
        <v>0</v>
      </c>
      <c r="V146" s="151">
        <v>3673000</v>
      </c>
      <c r="W146" s="151">
        <v>6714000</v>
      </c>
      <c r="X146" s="111">
        <v>0.28169014084507044</v>
      </c>
      <c r="Y146" s="1">
        <v>85459497</v>
      </c>
      <c r="Z146" s="283" t="s">
        <v>439</v>
      </c>
      <c r="AA146" s="1" t="s">
        <v>117</v>
      </c>
      <c r="AB146" s="1" t="s">
        <v>117</v>
      </c>
      <c r="AC146" s="3" t="s">
        <v>2803</v>
      </c>
      <c r="AD146" s="16" t="s">
        <v>3366</v>
      </c>
      <c r="AE146" s="16" t="s">
        <v>118</v>
      </c>
      <c r="AF146" s="16" t="s">
        <v>118</v>
      </c>
    </row>
    <row r="147" spans="1:32" s="5" customFormat="1">
      <c r="A147" s="17">
        <v>891780111</v>
      </c>
      <c r="B147" s="17" t="s">
        <v>55</v>
      </c>
      <c r="C147" s="15" t="s">
        <v>57</v>
      </c>
      <c r="D147" s="17" t="s">
        <v>61</v>
      </c>
      <c r="E147" s="89" t="s">
        <v>3367</v>
      </c>
      <c r="F147" s="17" t="s">
        <v>62</v>
      </c>
      <c r="G147" s="1" t="s">
        <v>62</v>
      </c>
      <c r="H147" s="1" t="s">
        <v>74</v>
      </c>
      <c r="I147" s="10">
        <v>25167000</v>
      </c>
      <c r="J147" s="1">
        <v>0</v>
      </c>
      <c r="K147" s="2">
        <v>0</v>
      </c>
      <c r="L147" s="2">
        <v>0</v>
      </c>
      <c r="M147" s="32">
        <f t="shared" si="2"/>
        <v>25167000</v>
      </c>
      <c r="N147" s="1">
        <v>1082939683</v>
      </c>
      <c r="O147" s="1" t="s">
        <v>3368</v>
      </c>
      <c r="P147" s="1" t="s">
        <v>3369</v>
      </c>
      <c r="Q147" s="3">
        <v>44951</v>
      </c>
      <c r="R147" s="3">
        <v>44951</v>
      </c>
      <c r="S147" s="3">
        <v>45093</v>
      </c>
      <c r="T147" s="3" t="s">
        <v>2803</v>
      </c>
      <c r="U147" s="31">
        <v>0</v>
      </c>
      <c r="V147" s="151">
        <v>7500000</v>
      </c>
      <c r="W147" s="151">
        <v>17667000</v>
      </c>
      <c r="X147" s="111">
        <v>0.28169014084507044</v>
      </c>
      <c r="Y147" s="1">
        <v>85455983</v>
      </c>
      <c r="Z147" s="283" t="s">
        <v>2820</v>
      </c>
      <c r="AA147" s="1" t="s">
        <v>117</v>
      </c>
      <c r="AB147" s="1" t="s">
        <v>117</v>
      </c>
      <c r="AC147" s="3" t="s">
        <v>2803</v>
      </c>
      <c r="AD147" s="16" t="s">
        <v>3370</v>
      </c>
      <c r="AE147" s="16" t="s">
        <v>118</v>
      </c>
      <c r="AF147" s="16" t="s">
        <v>118</v>
      </c>
    </row>
    <row r="148" spans="1:32" s="5" customFormat="1">
      <c r="A148" s="17">
        <v>891780111</v>
      </c>
      <c r="B148" s="17" t="s">
        <v>55</v>
      </c>
      <c r="C148" s="15" t="s">
        <v>57</v>
      </c>
      <c r="D148" s="17" t="s">
        <v>61</v>
      </c>
      <c r="E148" s="89" t="s">
        <v>3371</v>
      </c>
      <c r="F148" s="17" t="s">
        <v>62</v>
      </c>
      <c r="G148" s="1" t="s">
        <v>62</v>
      </c>
      <c r="H148" s="1" t="s">
        <v>74</v>
      </c>
      <c r="I148" s="10">
        <v>10413000</v>
      </c>
      <c r="J148" s="1">
        <v>0</v>
      </c>
      <c r="K148" s="2">
        <v>0</v>
      </c>
      <c r="L148" s="2">
        <v>0</v>
      </c>
      <c r="M148" s="32">
        <f t="shared" si="2"/>
        <v>10413000</v>
      </c>
      <c r="N148" s="1">
        <v>32801897</v>
      </c>
      <c r="O148" s="1" t="s">
        <v>3372</v>
      </c>
      <c r="P148" s="1" t="s">
        <v>3373</v>
      </c>
      <c r="Q148" s="3">
        <v>44951</v>
      </c>
      <c r="R148" s="3">
        <v>44951</v>
      </c>
      <c r="S148" s="3">
        <v>45084</v>
      </c>
      <c r="T148" s="3" t="s">
        <v>2803</v>
      </c>
      <c r="U148" s="31">
        <v>0</v>
      </c>
      <c r="V148" s="151">
        <v>3300000</v>
      </c>
      <c r="W148" s="151">
        <v>7113000</v>
      </c>
      <c r="X148" s="111">
        <v>0.3007518796992481</v>
      </c>
      <c r="Y148" s="1">
        <v>57439877</v>
      </c>
      <c r="Z148" s="283" t="s">
        <v>1113</v>
      </c>
      <c r="AA148" s="1" t="s">
        <v>117</v>
      </c>
      <c r="AB148" s="1" t="s">
        <v>117</v>
      </c>
      <c r="AC148" s="3" t="s">
        <v>2803</v>
      </c>
      <c r="AD148" s="16" t="s">
        <v>3374</v>
      </c>
      <c r="AE148" s="16" t="s">
        <v>118</v>
      </c>
      <c r="AF148" s="16" t="s">
        <v>118</v>
      </c>
    </row>
    <row r="149" spans="1:32" s="5" customFormat="1">
      <c r="A149" s="17">
        <v>891780111</v>
      </c>
      <c r="B149" s="17" t="s">
        <v>55</v>
      </c>
      <c r="C149" s="15" t="s">
        <v>57</v>
      </c>
      <c r="D149" s="17" t="s">
        <v>61</v>
      </c>
      <c r="E149" s="89" t="s">
        <v>3375</v>
      </c>
      <c r="F149" s="17" t="s">
        <v>62</v>
      </c>
      <c r="G149" s="1" t="s">
        <v>62</v>
      </c>
      <c r="H149" s="1" t="s">
        <v>74</v>
      </c>
      <c r="I149" s="10">
        <v>13253000</v>
      </c>
      <c r="J149" s="1">
        <v>0</v>
      </c>
      <c r="K149" s="2">
        <v>0</v>
      </c>
      <c r="L149" s="2">
        <v>0</v>
      </c>
      <c r="M149" s="32">
        <f t="shared" si="2"/>
        <v>13253000</v>
      </c>
      <c r="N149" s="1">
        <v>1083465166</v>
      </c>
      <c r="O149" s="1" t="s">
        <v>3376</v>
      </c>
      <c r="P149" s="1" t="s">
        <v>3377</v>
      </c>
      <c r="Q149" s="3">
        <v>44951</v>
      </c>
      <c r="R149" s="3">
        <v>44951</v>
      </c>
      <c r="S149" s="3">
        <v>45084</v>
      </c>
      <c r="T149" s="3" t="s">
        <v>2803</v>
      </c>
      <c r="U149" s="31">
        <v>0</v>
      </c>
      <c r="V149" s="151">
        <v>4200000</v>
      </c>
      <c r="W149" s="151">
        <v>9053000</v>
      </c>
      <c r="X149" s="111">
        <v>0.3007518796992481</v>
      </c>
      <c r="Y149" s="1">
        <v>57441846</v>
      </c>
      <c r="Z149" s="283" t="s">
        <v>3288</v>
      </c>
      <c r="AA149" s="1" t="s">
        <v>117</v>
      </c>
      <c r="AB149" s="1" t="s">
        <v>117</v>
      </c>
      <c r="AC149" s="3" t="s">
        <v>2803</v>
      </c>
      <c r="AD149" s="16" t="s">
        <v>3378</v>
      </c>
      <c r="AE149" s="16" t="s">
        <v>118</v>
      </c>
      <c r="AF149" s="16" t="s">
        <v>118</v>
      </c>
    </row>
    <row r="150" spans="1:32" s="5" customFormat="1">
      <c r="A150" s="17">
        <v>891780111</v>
      </c>
      <c r="B150" s="17" t="s">
        <v>55</v>
      </c>
      <c r="C150" s="15" t="s">
        <v>57</v>
      </c>
      <c r="D150" s="17" t="s">
        <v>61</v>
      </c>
      <c r="E150" s="89" t="s">
        <v>3379</v>
      </c>
      <c r="F150" s="17" t="s">
        <v>62</v>
      </c>
      <c r="G150" s="1" t="s">
        <v>62</v>
      </c>
      <c r="H150" s="1" t="s">
        <v>74</v>
      </c>
      <c r="I150" s="10">
        <v>16093000</v>
      </c>
      <c r="J150" s="1">
        <v>0</v>
      </c>
      <c r="K150" s="2">
        <v>0</v>
      </c>
      <c r="L150" s="2">
        <v>0</v>
      </c>
      <c r="M150" s="32">
        <f t="shared" si="2"/>
        <v>16093000</v>
      </c>
      <c r="N150" s="1">
        <v>32790934</v>
      </c>
      <c r="O150" s="1" t="s">
        <v>3380</v>
      </c>
      <c r="P150" s="1" t="s">
        <v>3381</v>
      </c>
      <c r="Q150" s="3">
        <v>44951</v>
      </c>
      <c r="R150" s="3">
        <v>44951</v>
      </c>
      <c r="S150" s="3">
        <v>45084</v>
      </c>
      <c r="T150" s="3" t="s">
        <v>2803</v>
      </c>
      <c r="U150" s="31">
        <v>0</v>
      </c>
      <c r="V150" s="151">
        <v>5100000</v>
      </c>
      <c r="W150" s="151">
        <v>10993000</v>
      </c>
      <c r="X150" s="111">
        <v>0.3007518796992481</v>
      </c>
      <c r="Y150" s="1">
        <v>7144175</v>
      </c>
      <c r="Z150" s="283" t="s">
        <v>547</v>
      </c>
      <c r="AA150" s="1" t="s">
        <v>117</v>
      </c>
      <c r="AB150" s="1" t="s">
        <v>117</v>
      </c>
      <c r="AC150" s="3" t="s">
        <v>2803</v>
      </c>
      <c r="AD150" s="16" t="s">
        <v>3382</v>
      </c>
      <c r="AE150" s="16" t="s">
        <v>118</v>
      </c>
      <c r="AF150" s="16" t="s">
        <v>118</v>
      </c>
    </row>
    <row r="151" spans="1:32" s="5" customFormat="1">
      <c r="A151" s="17">
        <v>891780111</v>
      </c>
      <c r="B151" s="17" t="s">
        <v>55</v>
      </c>
      <c r="C151" s="15" t="s">
        <v>57</v>
      </c>
      <c r="D151" s="17" t="s">
        <v>61</v>
      </c>
      <c r="E151" s="89" t="s">
        <v>3383</v>
      </c>
      <c r="F151" s="17" t="s">
        <v>62</v>
      </c>
      <c r="G151" s="1" t="s">
        <v>62</v>
      </c>
      <c r="H151" s="1" t="s">
        <v>74</v>
      </c>
      <c r="I151" s="10">
        <v>10413000</v>
      </c>
      <c r="J151" s="1">
        <v>0</v>
      </c>
      <c r="K151" s="2">
        <v>0</v>
      </c>
      <c r="L151" s="2">
        <v>0</v>
      </c>
      <c r="M151" s="32">
        <f t="shared" si="2"/>
        <v>10413000</v>
      </c>
      <c r="N151" s="1">
        <v>36729451</v>
      </c>
      <c r="O151" s="1" t="s">
        <v>3384</v>
      </c>
      <c r="P151" s="1" t="s">
        <v>3385</v>
      </c>
      <c r="Q151" s="3">
        <v>44951</v>
      </c>
      <c r="R151" s="3">
        <v>44951</v>
      </c>
      <c r="S151" s="3">
        <v>45084</v>
      </c>
      <c r="T151" s="3" t="s">
        <v>2803</v>
      </c>
      <c r="U151" s="31">
        <v>0</v>
      </c>
      <c r="V151" s="151">
        <v>3300000</v>
      </c>
      <c r="W151" s="151">
        <v>7113000</v>
      </c>
      <c r="X151" s="111">
        <v>0.3007518796992481</v>
      </c>
      <c r="Y151" s="1">
        <v>57441846</v>
      </c>
      <c r="Z151" s="283" t="s">
        <v>3288</v>
      </c>
      <c r="AA151" s="1" t="s">
        <v>117</v>
      </c>
      <c r="AB151" s="1" t="s">
        <v>117</v>
      </c>
      <c r="AC151" s="3" t="s">
        <v>2803</v>
      </c>
      <c r="AD151" s="16" t="s">
        <v>3386</v>
      </c>
      <c r="AE151" s="16" t="s">
        <v>118</v>
      </c>
      <c r="AF151" s="16" t="s">
        <v>118</v>
      </c>
    </row>
    <row r="152" spans="1:32" s="5" customFormat="1">
      <c r="A152" s="17">
        <v>891780111</v>
      </c>
      <c r="B152" s="17" t="s">
        <v>55</v>
      </c>
      <c r="C152" s="15" t="s">
        <v>57</v>
      </c>
      <c r="D152" s="17" t="s">
        <v>61</v>
      </c>
      <c r="E152" s="89" t="s">
        <v>3387</v>
      </c>
      <c r="F152" s="17" t="s">
        <v>62</v>
      </c>
      <c r="G152" s="1" t="s">
        <v>62</v>
      </c>
      <c r="H152" s="1" t="s">
        <v>74</v>
      </c>
      <c r="I152" s="10">
        <v>16093000</v>
      </c>
      <c r="J152" s="1">
        <v>0</v>
      </c>
      <c r="K152" s="2">
        <v>0</v>
      </c>
      <c r="L152" s="2">
        <v>0</v>
      </c>
      <c r="M152" s="32">
        <f t="shared" si="2"/>
        <v>16093000</v>
      </c>
      <c r="N152" s="1">
        <v>1082964829</v>
      </c>
      <c r="O152" s="1" t="s">
        <v>3388</v>
      </c>
      <c r="P152" s="1" t="s">
        <v>3389</v>
      </c>
      <c r="Q152" s="3">
        <v>44951</v>
      </c>
      <c r="R152" s="3">
        <v>44951</v>
      </c>
      <c r="S152" s="3">
        <v>45084</v>
      </c>
      <c r="T152" s="3" t="s">
        <v>2803</v>
      </c>
      <c r="U152" s="31">
        <v>0</v>
      </c>
      <c r="V152" s="151">
        <v>5100000</v>
      </c>
      <c r="W152" s="151">
        <v>10993000</v>
      </c>
      <c r="X152" s="111">
        <v>0.3007518796992481</v>
      </c>
      <c r="Y152" s="1">
        <v>85152695</v>
      </c>
      <c r="Z152" s="283" t="s">
        <v>2666</v>
      </c>
      <c r="AA152" s="1" t="s">
        <v>117</v>
      </c>
      <c r="AB152" s="1" t="s">
        <v>117</v>
      </c>
      <c r="AC152" s="3" t="s">
        <v>2803</v>
      </c>
      <c r="AD152" s="16" t="s">
        <v>3390</v>
      </c>
      <c r="AE152" s="16" t="s">
        <v>118</v>
      </c>
      <c r="AF152" s="16" t="s">
        <v>118</v>
      </c>
    </row>
    <row r="153" spans="1:32" s="5" customFormat="1">
      <c r="A153" s="17">
        <v>891780111</v>
      </c>
      <c r="B153" s="17" t="s">
        <v>55</v>
      </c>
      <c r="C153" s="15" t="s">
        <v>57</v>
      </c>
      <c r="D153" s="17" t="s">
        <v>61</v>
      </c>
      <c r="E153" s="89" t="s">
        <v>3391</v>
      </c>
      <c r="F153" s="17" t="s">
        <v>62</v>
      </c>
      <c r="G153" s="1" t="s">
        <v>62</v>
      </c>
      <c r="H153" s="1" t="s">
        <v>74</v>
      </c>
      <c r="I153" s="10">
        <v>10413000</v>
      </c>
      <c r="J153" s="1">
        <v>0</v>
      </c>
      <c r="K153" s="2">
        <v>0</v>
      </c>
      <c r="L153" s="2">
        <v>0</v>
      </c>
      <c r="M153" s="32">
        <f t="shared" si="2"/>
        <v>10413000</v>
      </c>
      <c r="N153" s="1">
        <v>84455851</v>
      </c>
      <c r="O153" s="1" t="s">
        <v>3392</v>
      </c>
      <c r="P153" s="1" t="s">
        <v>3393</v>
      </c>
      <c r="Q153" s="3">
        <v>44951</v>
      </c>
      <c r="R153" s="3">
        <v>44951</v>
      </c>
      <c r="S153" s="3">
        <v>45084</v>
      </c>
      <c r="T153" s="3" t="s">
        <v>2803</v>
      </c>
      <c r="U153" s="31">
        <v>0</v>
      </c>
      <c r="V153" s="151">
        <v>3300000</v>
      </c>
      <c r="W153" s="151">
        <v>7113000</v>
      </c>
      <c r="X153" s="111">
        <v>0.3007518796992481</v>
      </c>
      <c r="Y153" s="1">
        <v>57441846</v>
      </c>
      <c r="Z153" s="283" t="s">
        <v>3288</v>
      </c>
      <c r="AA153" s="1" t="s">
        <v>117</v>
      </c>
      <c r="AB153" s="1" t="s">
        <v>117</v>
      </c>
      <c r="AC153" s="3" t="s">
        <v>2803</v>
      </c>
      <c r="AD153" s="16" t="s">
        <v>3394</v>
      </c>
      <c r="AE153" s="16" t="s">
        <v>118</v>
      </c>
      <c r="AF153" s="16" t="s">
        <v>118</v>
      </c>
    </row>
    <row r="154" spans="1:32" s="5" customFormat="1">
      <c r="A154" s="17">
        <v>891780111</v>
      </c>
      <c r="B154" s="17" t="s">
        <v>55</v>
      </c>
      <c r="C154" s="15" t="s">
        <v>57</v>
      </c>
      <c r="D154" s="17" t="s">
        <v>61</v>
      </c>
      <c r="E154" s="89" t="s">
        <v>3395</v>
      </c>
      <c r="F154" s="17" t="s">
        <v>62</v>
      </c>
      <c r="G154" s="1" t="s">
        <v>62</v>
      </c>
      <c r="H154" s="1" t="s">
        <v>74</v>
      </c>
      <c r="I154" s="10">
        <v>9563000</v>
      </c>
      <c r="J154" s="1">
        <v>0</v>
      </c>
      <c r="K154" s="2">
        <v>0</v>
      </c>
      <c r="L154" s="2">
        <v>0</v>
      </c>
      <c r="M154" s="32">
        <f t="shared" si="2"/>
        <v>9563000</v>
      </c>
      <c r="N154" s="1">
        <v>85153213</v>
      </c>
      <c r="O154" s="1" t="s">
        <v>3396</v>
      </c>
      <c r="P154" s="1" t="s">
        <v>2944</v>
      </c>
      <c r="Q154" s="3">
        <v>44951</v>
      </c>
      <c r="R154" s="3">
        <v>44951</v>
      </c>
      <c r="S154" s="3">
        <v>45093</v>
      </c>
      <c r="T154" s="3" t="s">
        <v>2803</v>
      </c>
      <c r="U154" s="31">
        <v>0</v>
      </c>
      <c r="V154" s="151">
        <v>950000</v>
      </c>
      <c r="W154" s="151">
        <v>8613000</v>
      </c>
      <c r="X154" s="111">
        <v>0.28169014084507044</v>
      </c>
      <c r="Y154" s="1">
        <v>85459497</v>
      </c>
      <c r="Z154" s="283" t="s">
        <v>439</v>
      </c>
      <c r="AA154" s="1" t="s">
        <v>117</v>
      </c>
      <c r="AB154" s="1" t="s">
        <v>117</v>
      </c>
      <c r="AC154" s="3" t="s">
        <v>2803</v>
      </c>
      <c r="AD154" s="16" t="s">
        <v>3397</v>
      </c>
      <c r="AE154" s="16" t="s">
        <v>118</v>
      </c>
      <c r="AF154" s="16" t="s">
        <v>118</v>
      </c>
    </row>
    <row r="155" spans="1:32" s="5" customFormat="1">
      <c r="A155" s="17">
        <v>891780111</v>
      </c>
      <c r="B155" s="17" t="s">
        <v>55</v>
      </c>
      <c r="C155" s="15" t="s">
        <v>57</v>
      </c>
      <c r="D155" s="17" t="s">
        <v>61</v>
      </c>
      <c r="E155" s="89" t="s">
        <v>3398</v>
      </c>
      <c r="F155" s="17" t="s">
        <v>62</v>
      </c>
      <c r="G155" s="1" t="s">
        <v>62</v>
      </c>
      <c r="H155" s="1" t="s">
        <v>74</v>
      </c>
      <c r="I155" s="10">
        <v>15190000</v>
      </c>
      <c r="J155" s="1">
        <v>0</v>
      </c>
      <c r="K155" s="2">
        <v>0</v>
      </c>
      <c r="L155" s="2">
        <v>0</v>
      </c>
      <c r="M155" s="32">
        <f t="shared" si="2"/>
        <v>15190000</v>
      </c>
      <c r="N155" s="1">
        <v>85472799</v>
      </c>
      <c r="O155" s="1" t="s">
        <v>3399</v>
      </c>
      <c r="P155" s="1" t="s">
        <v>3400</v>
      </c>
      <c r="Q155" s="3">
        <v>44951</v>
      </c>
      <c r="R155" s="3">
        <v>44951</v>
      </c>
      <c r="S155" s="3">
        <v>45093</v>
      </c>
      <c r="T155" s="3" t="s">
        <v>2803</v>
      </c>
      <c r="U155" s="31">
        <v>0</v>
      </c>
      <c r="V155" s="151">
        <v>4237000</v>
      </c>
      <c r="W155" s="151">
        <v>10953000</v>
      </c>
      <c r="X155" s="111">
        <v>0.28169014084507044</v>
      </c>
      <c r="Y155" s="1">
        <v>12621405</v>
      </c>
      <c r="Z155" s="283" t="s">
        <v>2802</v>
      </c>
      <c r="AA155" s="1" t="s">
        <v>117</v>
      </c>
      <c r="AB155" s="1" t="s">
        <v>117</v>
      </c>
      <c r="AC155" s="3" t="s">
        <v>2803</v>
      </c>
      <c r="AD155" s="16" t="s">
        <v>3401</v>
      </c>
      <c r="AE155" s="16" t="s">
        <v>118</v>
      </c>
      <c r="AF155" s="16" t="s">
        <v>118</v>
      </c>
    </row>
    <row r="156" spans="1:32" s="5" customFormat="1">
      <c r="A156" s="17">
        <v>891780111</v>
      </c>
      <c r="B156" s="17" t="s">
        <v>55</v>
      </c>
      <c r="C156" s="15" t="s">
        <v>57</v>
      </c>
      <c r="D156" s="17" t="s">
        <v>61</v>
      </c>
      <c r="E156" s="89" t="s">
        <v>3402</v>
      </c>
      <c r="F156" s="17" t="s">
        <v>62</v>
      </c>
      <c r="G156" s="1" t="s">
        <v>62</v>
      </c>
      <c r="H156" s="1" t="s">
        <v>74</v>
      </c>
      <c r="I156" s="10">
        <v>30297000</v>
      </c>
      <c r="J156" s="1">
        <v>0</v>
      </c>
      <c r="K156" s="2">
        <v>0</v>
      </c>
      <c r="L156" s="2">
        <v>0</v>
      </c>
      <c r="M156" s="32">
        <f t="shared" si="2"/>
        <v>30297000</v>
      </c>
      <c r="N156" s="1">
        <v>39029599</v>
      </c>
      <c r="O156" s="1" t="s">
        <v>3403</v>
      </c>
      <c r="P156" s="1" t="s">
        <v>3404</v>
      </c>
      <c r="Q156" s="3">
        <v>44951</v>
      </c>
      <c r="R156" s="3">
        <v>44951</v>
      </c>
      <c r="S156" s="3">
        <v>45093</v>
      </c>
      <c r="T156" s="3" t="s">
        <v>2803</v>
      </c>
      <c r="U156" s="31">
        <v>0</v>
      </c>
      <c r="V156" s="151">
        <v>8743000</v>
      </c>
      <c r="W156" s="151">
        <v>21554000</v>
      </c>
      <c r="X156" s="111">
        <v>0.28169014084507044</v>
      </c>
      <c r="Y156" s="1">
        <v>26668285</v>
      </c>
      <c r="Z156" s="283" t="s">
        <v>3293</v>
      </c>
      <c r="AA156" s="1" t="s">
        <v>117</v>
      </c>
      <c r="AB156" s="1" t="s">
        <v>117</v>
      </c>
      <c r="AC156" s="3" t="s">
        <v>2803</v>
      </c>
      <c r="AD156" s="16" t="s">
        <v>3405</v>
      </c>
      <c r="AE156" s="16" t="s">
        <v>118</v>
      </c>
      <c r="AF156" s="16" t="s">
        <v>118</v>
      </c>
    </row>
    <row r="157" spans="1:32" s="5" customFormat="1">
      <c r="A157" s="17">
        <v>891780111</v>
      </c>
      <c r="B157" s="17" t="s">
        <v>55</v>
      </c>
      <c r="C157" s="15" t="s">
        <v>57</v>
      </c>
      <c r="D157" s="17" t="s">
        <v>61</v>
      </c>
      <c r="E157" s="89" t="s">
        <v>3406</v>
      </c>
      <c r="F157" s="17" t="s">
        <v>62</v>
      </c>
      <c r="G157" s="1" t="s">
        <v>62</v>
      </c>
      <c r="H157" s="1" t="s">
        <v>74</v>
      </c>
      <c r="I157" s="10">
        <v>9437000</v>
      </c>
      <c r="J157" s="1">
        <v>0</v>
      </c>
      <c r="K157" s="2">
        <v>0</v>
      </c>
      <c r="L157" s="2">
        <v>0</v>
      </c>
      <c r="M157" s="32">
        <f t="shared" si="2"/>
        <v>9437000</v>
      </c>
      <c r="N157" s="1">
        <v>1079916249</v>
      </c>
      <c r="O157" s="1" t="s">
        <v>3407</v>
      </c>
      <c r="P157" s="1" t="s">
        <v>3408</v>
      </c>
      <c r="Q157" s="3">
        <v>44951</v>
      </c>
      <c r="R157" s="3">
        <v>44951</v>
      </c>
      <c r="S157" s="3">
        <v>45093</v>
      </c>
      <c r="T157" s="3" t="s">
        <v>2803</v>
      </c>
      <c r="U157" s="31">
        <v>0</v>
      </c>
      <c r="V157" s="151">
        <v>2723000</v>
      </c>
      <c r="W157" s="151">
        <v>6714000</v>
      </c>
      <c r="X157" s="111">
        <v>0.28169014084507044</v>
      </c>
      <c r="Y157" s="1">
        <v>26668285</v>
      </c>
      <c r="Z157" s="283" t="s">
        <v>3293</v>
      </c>
      <c r="AA157" s="1" t="s">
        <v>117</v>
      </c>
      <c r="AB157" s="1" t="s">
        <v>117</v>
      </c>
      <c r="AC157" s="3" t="s">
        <v>2803</v>
      </c>
      <c r="AD157" s="16" t="s">
        <v>3409</v>
      </c>
      <c r="AE157" s="16" t="s">
        <v>118</v>
      </c>
      <c r="AF157" s="16" t="s">
        <v>118</v>
      </c>
    </row>
    <row r="158" spans="1:32" s="5" customFormat="1">
      <c r="A158" s="17">
        <v>891780111</v>
      </c>
      <c r="B158" s="17" t="s">
        <v>55</v>
      </c>
      <c r="C158" s="15" t="s">
        <v>57</v>
      </c>
      <c r="D158" s="17" t="s">
        <v>61</v>
      </c>
      <c r="E158" s="89" t="s">
        <v>3410</v>
      </c>
      <c r="F158" s="17" t="s">
        <v>62</v>
      </c>
      <c r="G158" s="1" t="s">
        <v>62</v>
      </c>
      <c r="H158" s="1" t="s">
        <v>74</v>
      </c>
      <c r="I158" s="10">
        <v>13160000</v>
      </c>
      <c r="J158" s="1">
        <v>0</v>
      </c>
      <c r="K158" s="2">
        <v>0</v>
      </c>
      <c r="L158" s="2">
        <v>0</v>
      </c>
      <c r="M158" s="32">
        <f t="shared" si="2"/>
        <v>13160000</v>
      </c>
      <c r="N158" s="1">
        <v>57461182</v>
      </c>
      <c r="O158" s="1" t="s">
        <v>3411</v>
      </c>
      <c r="P158" s="1" t="s">
        <v>3412</v>
      </c>
      <c r="Q158" s="3">
        <v>44951</v>
      </c>
      <c r="R158" s="3">
        <v>44951</v>
      </c>
      <c r="S158" s="3">
        <v>45084</v>
      </c>
      <c r="T158" s="3" t="s">
        <v>2803</v>
      </c>
      <c r="U158" s="31">
        <v>0</v>
      </c>
      <c r="V158" s="151">
        <v>4107000</v>
      </c>
      <c r="W158" s="151">
        <v>9053000</v>
      </c>
      <c r="X158" s="111">
        <v>0.3007518796992481</v>
      </c>
      <c r="Y158" s="1">
        <v>57438212</v>
      </c>
      <c r="Z158" s="283" t="s">
        <v>2660</v>
      </c>
      <c r="AA158" s="1" t="s">
        <v>117</v>
      </c>
      <c r="AB158" s="1" t="s">
        <v>117</v>
      </c>
      <c r="AC158" s="3" t="s">
        <v>2803</v>
      </c>
      <c r="AD158" s="16" t="s">
        <v>3413</v>
      </c>
      <c r="AE158" s="16" t="s">
        <v>118</v>
      </c>
      <c r="AF158" s="16" t="s">
        <v>118</v>
      </c>
    </row>
    <row r="159" spans="1:32" s="5" customFormat="1">
      <c r="A159" s="17">
        <v>891780111</v>
      </c>
      <c r="B159" s="17" t="s">
        <v>55</v>
      </c>
      <c r="C159" s="15" t="s">
        <v>57</v>
      </c>
      <c r="D159" s="17" t="s">
        <v>61</v>
      </c>
      <c r="E159" s="89" t="s">
        <v>3414</v>
      </c>
      <c r="F159" s="17" t="s">
        <v>62</v>
      </c>
      <c r="G159" s="1" t="s">
        <v>62</v>
      </c>
      <c r="H159" s="1" t="s">
        <v>74</v>
      </c>
      <c r="I159" s="10">
        <v>12600000</v>
      </c>
      <c r="J159" s="1">
        <v>0</v>
      </c>
      <c r="K159" s="2">
        <v>0</v>
      </c>
      <c r="L159" s="2">
        <v>0</v>
      </c>
      <c r="M159" s="32">
        <f t="shared" si="2"/>
        <v>12600000</v>
      </c>
      <c r="N159" s="1">
        <v>84450853</v>
      </c>
      <c r="O159" s="1" t="s">
        <v>3415</v>
      </c>
      <c r="P159" s="1" t="s">
        <v>3416</v>
      </c>
      <c r="Q159" s="3">
        <v>44951</v>
      </c>
      <c r="R159" s="3">
        <v>44951</v>
      </c>
      <c r="S159" s="3">
        <v>45084</v>
      </c>
      <c r="T159" s="3" t="s">
        <v>2803</v>
      </c>
      <c r="U159" s="31">
        <v>0</v>
      </c>
      <c r="V159" s="151">
        <v>3547000</v>
      </c>
      <c r="W159" s="151">
        <v>9053000</v>
      </c>
      <c r="X159" s="111">
        <v>0.3007518796992481</v>
      </c>
      <c r="Y159" s="1">
        <v>41947381</v>
      </c>
      <c r="Z159" s="283" t="s">
        <v>152</v>
      </c>
      <c r="AA159" s="1" t="s">
        <v>117</v>
      </c>
      <c r="AB159" s="1" t="s">
        <v>117</v>
      </c>
      <c r="AC159" s="3" t="s">
        <v>2803</v>
      </c>
      <c r="AD159" s="16" t="s">
        <v>3417</v>
      </c>
      <c r="AE159" s="16" t="s">
        <v>118</v>
      </c>
      <c r="AF159" s="16" t="s">
        <v>118</v>
      </c>
    </row>
    <row r="160" spans="1:32" s="5" customFormat="1">
      <c r="A160" s="17">
        <v>891780111</v>
      </c>
      <c r="B160" s="17" t="s">
        <v>55</v>
      </c>
      <c r="C160" s="15" t="s">
        <v>57</v>
      </c>
      <c r="D160" s="17" t="s">
        <v>61</v>
      </c>
      <c r="E160" s="89" t="s">
        <v>3418</v>
      </c>
      <c r="F160" s="17" t="s">
        <v>62</v>
      </c>
      <c r="G160" s="1" t="s">
        <v>62</v>
      </c>
      <c r="H160" s="1" t="s">
        <v>74</v>
      </c>
      <c r="I160" s="10">
        <v>10267000</v>
      </c>
      <c r="J160" s="1">
        <v>0</v>
      </c>
      <c r="K160" s="2">
        <v>0</v>
      </c>
      <c r="L160" s="2">
        <v>0</v>
      </c>
      <c r="M160" s="32">
        <f t="shared" si="2"/>
        <v>10267000</v>
      </c>
      <c r="N160" s="1">
        <v>1082992511</v>
      </c>
      <c r="O160" s="1" t="s">
        <v>3419</v>
      </c>
      <c r="P160" s="1" t="s">
        <v>3420</v>
      </c>
      <c r="Q160" s="3">
        <v>44951</v>
      </c>
      <c r="R160" s="3">
        <v>44951</v>
      </c>
      <c r="S160" s="3">
        <v>45084</v>
      </c>
      <c r="T160" s="3" t="s">
        <v>2803</v>
      </c>
      <c r="U160" s="31">
        <v>0</v>
      </c>
      <c r="V160" s="151">
        <v>3153000</v>
      </c>
      <c r="W160" s="151">
        <v>7114000</v>
      </c>
      <c r="X160" s="111">
        <v>0.3007518796992481</v>
      </c>
      <c r="Y160" s="1">
        <v>1082868728</v>
      </c>
      <c r="Z160" s="283" t="s">
        <v>3311</v>
      </c>
      <c r="AA160" s="1" t="s">
        <v>117</v>
      </c>
      <c r="AB160" s="1" t="s">
        <v>117</v>
      </c>
      <c r="AC160" s="3" t="s">
        <v>2803</v>
      </c>
      <c r="AD160" s="16" t="s">
        <v>3421</v>
      </c>
      <c r="AE160" s="16" t="s">
        <v>118</v>
      </c>
      <c r="AF160" s="16" t="s">
        <v>118</v>
      </c>
    </row>
    <row r="161" spans="1:32" s="5" customFormat="1">
      <c r="A161" s="17">
        <v>891780111</v>
      </c>
      <c r="B161" s="17" t="s">
        <v>55</v>
      </c>
      <c r="C161" s="15" t="s">
        <v>57</v>
      </c>
      <c r="D161" s="17" t="s">
        <v>61</v>
      </c>
      <c r="E161" s="89" t="s">
        <v>3422</v>
      </c>
      <c r="F161" s="17" t="s">
        <v>62</v>
      </c>
      <c r="G161" s="1" t="s">
        <v>62</v>
      </c>
      <c r="H161" s="1" t="s">
        <v>74</v>
      </c>
      <c r="I161" s="10">
        <v>16120000</v>
      </c>
      <c r="J161" s="1">
        <v>0</v>
      </c>
      <c r="K161" s="2">
        <v>0</v>
      </c>
      <c r="L161" s="2">
        <v>0</v>
      </c>
      <c r="M161" s="32">
        <f t="shared" si="2"/>
        <v>16120000</v>
      </c>
      <c r="N161" s="1">
        <v>1082851727</v>
      </c>
      <c r="O161" s="1" t="s">
        <v>3423</v>
      </c>
      <c r="P161" s="1" t="s">
        <v>3424</v>
      </c>
      <c r="Q161" s="3">
        <v>44951</v>
      </c>
      <c r="R161" s="3">
        <v>44951</v>
      </c>
      <c r="S161" s="3">
        <v>45093</v>
      </c>
      <c r="T161" s="3" t="s">
        <v>2803</v>
      </c>
      <c r="U161" s="31">
        <v>0</v>
      </c>
      <c r="V161" s="151">
        <v>5167000</v>
      </c>
      <c r="W161" s="151">
        <v>10953000</v>
      </c>
      <c r="X161" s="111">
        <v>0.28169014084507044</v>
      </c>
      <c r="Y161" s="1">
        <v>85449357</v>
      </c>
      <c r="Z161" s="283" t="s">
        <v>2519</v>
      </c>
      <c r="AA161" s="1" t="s">
        <v>117</v>
      </c>
      <c r="AB161" s="1" t="s">
        <v>117</v>
      </c>
      <c r="AC161" s="3" t="s">
        <v>2803</v>
      </c>
      <c r="AD161" s="16" t="s">
        <v>3425</v>
      </c>
      <c r="AE161" s="16" t="s">
        <v>118</v>
      </c>
      <c r="AF161" s="16" t="s">
        <v>118</v>
      </c>
    </row>
    <row r="162" spans="1:32" s="5" customFormat="1">
      <c r="A162" s="17">
        <v>891780111</v>
      </c>
      <c r="B162" s="17" t="s">
        <v>55</v>
      </c>
      <c r="C162" s="15" t="s">
        <v>57</v>
      </c>
      <c r="D162" s="17" t="s">
        <v>61</v>
      </c>
      <c r="E162" s="89" t="s">
        <v>3426</v>
      </c>
      <c r="F162" s="17" t="s">
        <v>62</v>
      </c>
      <c r="G162" s="1" t="s">
        <v>62</v>
      </c>
      <c r="H162" s="1" t="s">
        <v>74</v>
      </c>
      <c r="I162" s="10">
        <v>8930000</v>
      </c>
      <c r="J162" s="1">
        <v>0</v>
      </c>
      <c r="K162" s="2">
        <v>0</v>
      </c>
      <c r="L162" s="2">
        <v>0</v>
      </c>
      <c r="M162" s="32">
        <f t="shared" si="2"/>
        <v>8930000</v>
      </c>
      <c r="N162" s="1">
        <v>1083038270</v>
      </c>
      <c r="O162" s="1" t="s">
        <v>3427</v>
      </c>
      <c r="P162" s="1" t="s">
        <v>3428</v>
      </c>
      <c r="Q162" s="3">
        <v>44951</v>
      </c>
      <c r="R162" s="3">
        <v>44951</v>
      </c>
      <c r="S162" s="3">
        <v>45084</v>
      </c>
      <c r="T162" s="3" t="s">
        <v>2803</v>
      </c>
      <c r="U162" s="31">
        <v>0</v>
      </c>
      <c r="V162" s="151">
        <v>2787000</v>
      </c>
      <c r="W162" s="151">
        <v>6143000</v>
      </c>
      <c r="X162" s="111">
        <v>0.3007518796992481</v>
      </c>
      <c r="Y162" s="1">
        <v>36665858</v>
      </c>
      <c r="Z162" s="283" t="s">
        <v>2743</v>
      </c>
      <c r="AA162" s="1" t="s">
        <v>117</v>
      </c>
      <c r="AB162" s="1" t="s">
        <v>117</v>
      </c>
      <c r="AC162" s="3" t="s">
        <v>2803</v>
      </c>
      <c r="AD162" s="16" t="s">
        <v>3429</v>
      </c>
      <c r="AE162" s="16" t="s">
        <v>118</v>
      </c>
      <c r="AF162" s="16" t="s">
        <v>118</v>
      </c>
    </row>
    <row r="163" spans="1:32" s="5" customFormat="1">
      <c r="A163" s="17">
        <v>891780111</v>
      </c>
      <c r="B163" s="17" t="s">
        <v>55</v>
      </c>
      <c r="C163" s="15" t="s">
        <v>57</v>
      </c>
      <c r="D163" s="17" t="s">
        <v>61</v>
      </c>
      <c r="E163" s="89" t="s">
        <v>3430</v>
      </c>
      <c r="F163" s="17" t="s">
        <v>62</v>
      </c>
      <c r="G163" s="1" t="s">
        <v>62</v>
      </c>
      <c r="H163" s="1" t="s">
        <v>74</v>
      </c>
      <c r="I163" s="10">
        <v>13253000</v>
      </c>
      <c r="J163" s="1">
        <v>0</v>
      </c>
      <c r="K163" s="2">
        <v>0</v>
      </c>
      <c r="L163" s="2">
        <v>0</v>
      </c>
      <c r="M163" s="32">
        <f t="shared" si="2"/>
        <v>13253000</v>
      </c>
      <c r="N163" s="1">
        <v>1082862208</v>
      </c>
      <c r="O163" s="1" t="s">
        <v>3431</v>
      </c>
      <c r="P163" s="1" t="s">
        <v>3432</v>
      </c>
      <c r="Q163" s="3">
        <v>44951</v>
      </c>
      <c r="R163" s="3">
        <v>44951</v>
      </c>
      <c r="S163" s="3">
        <v>45084</v>
      </c>
      <c r="T163" s="3" t="s">
        <v>2803</v>
      </c>
      <c r="U163" s="31">
        <v>0</v>
      </c>
      <c r="V163" s="151">
        <v>4200000</v>
      </c>
      <c r="W163" s="151">
        <v>9053000</v>
      </c>
      <c r="X163" s="111">
        <v>0.3007518796992481</v>
      </c>
      <c r="Y163" s="1">
        <v>85152695</v>
      </c>
      <c r="Z163" s="283" t="s">
        <v>2666</v>
      </c>
      <c r="AA163" s="1" t="s">
        <v>117</v>
      </c>
      <c r="AB163" s="1" t="s">
        <v>117</v>
      </c>
      <c r="AC163" s="3" t="s">
        <v>2803</v>
      </c>
      <c r="AD163" s="16" t="s">
        <v>3433</v>
      </c>
      <c r="AE163" s="16" t="s">
        <v>118</v>
      </c>
      <c r="AF163" s="16" t="s">
        <v>118</v>
      </c>
    </row>
    <row r="164" spans="1:32" s="5" customFormat="1">
      <c r="A164" s="17">
        <v>891780111</v>
      </c>
      <c r="B164" s="17" t="s">
        <v>55</v>
      </c>
      <c r="C164" s="15" t="s">
        <v>57</v>
      </c>
      <c r="D164" s="17" t="s">
        <v>61</v>
      </c>
      <c r="E164" s="89" t="s">
        <v>3434</v>
      </c>
      <c r="F164" s="17" t="s">
        <v>62</v>
      </c>
      <c r="G164" s="1" t="s">
        <v>62</v>
      </c>
      <c r="H164" s="1" t="s">
        <v>74</v>
      </c>
      <c r="I164" s="10">
        <v>15980000</v>
      </c>
      <c r="J164" s="1">
        <v>0</v>
      </c>
      <c r="K164" s="2">
        <v>0</v>
      </c>
      <c r="L164" s="2">
        <v>0</v>
      </c>
      <c r="M164" s="32">
        <f t="shared" si="2"/>
        <v>15980000</v>
      </c>
      <c r="N164" s="1">
        <v>57295586</v>
      </c>
      <c r="O164" s="1" t="s">
        <v>3435</v>
      </c>
      <c r="P164" s="1" t="s">
        <v>3436</v>
      </c>
      <c r="Q164" s="3">
        <v>44951</v>
      </c>
      <c r="R164" s="3">
        <v>44951</v>
      </c>
      <c r="S164" s="3">
        <v>45084</v>
      </c>
      <c r="T164" s="3" t="s">
        <v>2803</v>
      </c>
      <c r="U164" s="31">
        <v>0</v>
      </c>
      <c r="V164" s="151">
        <v>4987000</v>
      </c>
      <c r="W164" s="151">
        <v>10993000</v>
      </c>
      <c r="X164" s="111">
        <v>0.3007518796992481</v>
      </c>
      <c r="Y164" s="1">
        <v>57438212</v>
      </c>
      <c r="Z164" s="283" t="s">
        <v>2660</v>
      </c>
      <c r="AA164" s="1" t="s">
        <v>117</v>
      </c>
      <c r="AB164" s="1" t="s">
        <v>117</v>
      </c>
      <c r="AC164" s="3" t="s">
        <v>2803</v>
      </c>
      <c r="AD164" s="16" t="s">
        <v>3437</v>
      </c>
      <c r="AE164" s="16" t="s">
        <v>118</v>
      </c>
      <c r="AF164" s="16" t="s">
        <v>118</v>
      </c>
    </row>
    <row r="165" spans="1:32" s="5" customFormat="1">
      <c r="A165" s="17">
        <v>891780111</v>
      </c>
      <c r="B165" s="17" t="s">
        <v>55</v>
      </c>
      <c r="C165" s="15" t="s">
        <v>57</v>
      </c>
      <c r="D165" s="17" t="s">
        <v>61</v>
      </c>
      <c r="E165" s="89" t="s">
        <v>3438</v>
      </c>
      <c r="F165" s="17" t="s">
        <v>62</v>
      </c>
      <c r="G165" s="1" t="s">
        <v>62</v>
      </c>
      <c r="H165" s="1" t="s">
        <v>74</v>
      </c>
      <c r="I165" s="10">
        <v>14673000</v>
      </c>
      <c r="J165" s="1">
        <v>0</v>
      </c>
      <c r="K165" s="2">
        <v>0</v>
      </c>
      <c r="L165" s="2">
        <v>0</v>
      </c>
      <c r="M165" s="32">
        <f t="shared" si="2"/>
        <v>14673000</v>
      </c>
      <c r="N165" s="1">
        <v>1082948279</v>
      </c>
      <c r="O165" s="1" t="s">
        <v>3439</v>
      </c>
      <c r="P165" s="1" t="s">
        <v>3440</v>
      </c>
      <c r="Q165" s="3">
        <v>44951</v>
      </c>
      <c r="R165" s="3">
        <v>44951</v>
      </c>
      <c r="S165" s="3">
        <v>45084</v>
      </c>
      <c r="T165" s="3" t="s">
        <v>2803</v>
      </c>
      <c r="U165" s="31">
        <v>0</v>
      </c>
      <c r="V165" s="151">
        <v>4650000</v>
      </c>
      <c r="W165" s="151">
        <v>10023000</v>
      </c>
      <c r="X165" s="111">
        <v>0.3007518796992481</v>
      </c>
      <c r="Y165" s="1">
        <v>36557666</v>
      </c>
      <c r="Z165" s="283" t="s">
        <v>3321</v>
      </c>
      <c r="AA165" s="1" t="s">
        <v>117</v>
      </c>
      <c r="AB165" s="1" t="s">
        <v>117</v>
      </c>
      <c r="AC165" s="3" t="s">
        <v>2803</v>
      </c>
      <c r="AD165" s="16" t="s">
        <v>3441</v>
      </c>
      <c r="AE165" s="16" t="s">
        <v>118</v>
      </c>
      <c r="AF165" s="16" t="s">
        <v>118</v>
      </c>
    </row>
    <row r="166" spans="1:32" s="5" customFormat="1">
      <c r="A166" s="17">
        <v>891780111</v>
      </c>
      <c r="B166" s="17" t="s">
        <v>55</v>
      </c>
      <c r="C166" s="15" t="s">
        <v>57</v>
      </c>
      <c r="D166" s="17" t="s">
        <v>61</v>
      </c>
      <c r="E166" s="89" t="s">
        <v>3442</v>
      </c>
      <c r="F166" s="17" t="s">
        <v>62</v>
      </c>
      <c r="G166" s="1" t="s">
        <v>62</v>
      </c>
      <c r="H166" s="1" t="s">
        <v>74</v>
      </c>
      <c r="I166" s="10">
        <v>16093000</v>
      </c>
      <c r="J166" s="1">
        <v>0</v>
      </c>
      <c r="K166" s="2">
        <v>0</v>
      </c>
      <c r="L166" s="2">
        <v>0</v>
      </c>
      <c r="M166" s="32">
        <f t="shared" si="2"/>
        <v>16093000</v>
      </c>
      <c r="N166" s="1">
        <v>85152680</v>
      </c>
      <c r="O166" s="1" t="s">
        <v>3443</v>
      </c>
      <c r="P166" s="1" t="s">
        <v>3444</v>
      </c>
      <c r="Q166" s="3">
        <v>44951</v>
      </c>
      <c r="R166" s="3">
        <v>44951</v>
      </c>
      <c r="S166" s="3">
        <v>45084</v>
      </c>
      <c r="T166" s="3" t="s">
        <v>2803</v>
      </c>
      <c r="U166" s="31">
        <v>0</v>
      </c>
      <c r="V166" s="151">
        <v>5100000</v>
      </c>
      <c r="W166" s="151">
        <v>10993000</v>
      </c>
      <c r="X166" s="111">
        <v>0.3007518796992481</v>
      </c>
      <c r="Y166" s="1">
        <v>57441846</v>
      </c>
      <c r="Z166" s="283" t="s">
        <v>3288</v>
      </c>
      <c r="AA166" s="1" t="s">
        <v>117</v>
      </c>
      <c r="AB166" s="1" t="s">
        <v>117</v>
      </c>
      <c r="AC166" s="3" t="s">
        <v>2803</v>
      </c>
      <c r="AD166" s="16" t="s">
        <v>3445</v>
      </c>
      <c r="AE166" s="16" t="s">
        <v>118</v>
      </c>
      <c r="AF166" s="16" t="s">
        <v>118</v>
      </c>
    </row>
    <row r="167" spans="1:32" s="5" customFormat="1">
      <c r="A167" s="17">
        <v>891780111</v>
      </c>
      <c r="B167" s="17" t="s">
        <v>55</v>
      </c>
      <c r="C167" s="15" t="s">
        <v>57</v>
      </c>
      <c r="D167" s="17" t="s">
        <v>61</v>
      </c>
      <c r="E167" s="89" t="s">
        <v>3446</v>
      </c>
      <c r="F167" s="17" t="s">
        <v>62</v>
      </c>
      <c r="G167" s="1" t="s">
        <v>62</v>
      </c>
      <c r="H167" s="1" t="s">
        <v>74</v>
      </c>
      <c r="I167" s="10">
        <v>18120000</v>
      </c>
      <c r="J167" s="1">
        <v>0</v>
      </c>
      <c r="K167" s="2">
        <v>0</v>
      </c>
      <c r="L167" s="2">
        <v>0</v>
      </c>
      <c r="M167" s="32">
        <f t="shared" si="2"/>
        <v>18120000</v>
      </c>
      <c r="N167" s="1">
        <v>85151294</v>
      </c>
      <c r="O167" s="1" t="s">
        <v>3447</v>
      </c>
      <c r="P167" s="1" t="s">
        <v>3448</v>
      </c>
      <c r="Q167" s="3">
        <v>44951</v>
      </c>
      <c r="R167" s="3">
        <v>44951</v>
      </c>
      <c r="S167" s="3">
        <v>45093</v>
      </c>
      <c r="T167" s="3" t="s">
        <v>2803</v>
      </c>
      <c r="U167" s="31">
        <v>0</v>
      </c>
      <c r="V167" s="151">
        <v>5400000</v>
      </c>
      <c r="W167" s="151">
        <v>12720000</v>
      </c>
      <c r="X167" s="111">
        <v>0.28169014084507044</v>
      </c>
      <c r="Y167" s="1">
        <v>84452087</v>
      </c>
      <c r="Z167" s="283" t="s">
        <v>3004</v>
      </c>
      <c r="AA167" s="1" t="s">
        <v>117</v>
      </c>
      <c r="AB167" s="1" t="s">
        <v>117</v>
      </c>
      <c r="AC167" s="3" t="s">
        <v>2803</v>
      </c>
      <c r="AD167" s="16" t="s">
        <v>3449</v>
      </c>
      <c r="AE167" s="16" t="s">
        <v>118</v>
      </c>
      <c r="AF167" s="16" t="s">
        <v>118</v>
      </c>
    </row>
    <row r="168" spans="1:32" s="5" customFormat="1">
      <c r="A168" s="17">
        <v>891780111</v>
      </c>
      <c r="B168" s="17" t="s">
        <v>55</v>
      </c>
      <c r="C168" s="15" t="s">
        <v>57</v>
      </c>
      <c r="D168" s="17" t="s">
        <v>61</v>
      </c>
      <c r="E168" s="89" t="s">
        <v>3450</v>
      </c>
      <c r="F168" s="17" t="s">
        <v>62</v>
      </c>
      <c r="G168" s="1" t="s">
        <v>62</v>
      </c>
      <c r="H168" s="1" t="s">
        <v>74</v>
      </c>
      <c r="I168" s="10">
        <v>13907000</v>
      </c>
      <c r="J168" s="1">
        <v>0</v>
      </c>
      <c r="K168" s="2">
        <v>0</v>
      </c>
      <c r="L168" s="2">
        <v>0</v>
      </c>
      <c r="M168" s="32">
        <f t="shared" si="2"/>
        <v>13907000</v>
      </c>
      <c r="N168" s="1">
        <v>57441673</v>
      </c>
      <c r="O168" s="1" t="s">
        <v>3451</v>
      </c>
      <c r="P168" s="1" t="s">
        <v>3452</v>
      </c>
      <c r="Q168" s="3">
        <v>44951</v>
      </c>
      <c r="R168" s="3">
        <v>44951</v>
      </c>
      <c r="S168" s="3">
        <v>45093</v>
      </c>
      <c r="T168" s="3" t="s">
        <v>2803</v>
      </c>
      <c r="U168" s="31">
        <v>0</v>
      </c>
      <c r="V168" s="151">
        <v>4013000</v>
      </c>
      <c r="W168" s="151">
        <v>9894000</v>
      </c>
      <c r="X168" s="111">
        <v>0.28169014084507044</v>
      </c>
      <c r="Y168" s="1">
        <v>57400977</v>
      </c>
      <c r="Z168" s="283" t="s">
        <v>2965</v>
      </c>
      <c r="AA168" s="1" t="s">
        <v>117</v>
      </c>
      <c r="AB168" s="1" t="s">
        <v>117</v>
      </c>
      <c r="AC168" s="3" t="s">
        <v>2803</v>
      </c>
      <c r="AD168" s="16" t="s">
        <v>3453</v>
      </c>
      <c r="AE168" s="16" t="s">
        <v>118</v>
      </c>
      <c r="AF168" s="16" t="s">
        <v>118</v>
      </c>
    </row>
    <row r="169" spans="1:32" s="5" customFormat="1">
      <c r="A169" s="17">
        <v>891780111</v>
      </c>
      <c r="B169" s="17" t="s">
        <v>55</v>
      </c>
      <c r="C169" s="15" t="s">
        <v>57</v>
      </c>
      <c r="D169" s="17" t="s">
        <v>61</v>
      </c>
      <c r="E169" s="89" t="s">
        <v>3454</v>
      </c>
      <c r="F169" s="17" t="s">
        <v>62</v>
      </c>
      <c r="G169" s="1" t="s">
        <v>62</v>
      </c>
      <c r="H169" s="1" t="s">
        <v>74</v>
      </c>
      <c r="I169" s="10">
        <v>12417000</v>
      </c>
      <c r="J169" s="1">
        <v>0</v>
      </c>
      <c r="K169" s="2">
        <v>0</v>
      </c>
      <c r="L169" s="2">
        <v>0</v>
      </c>
      <c r="M169" s="32">
        <f t="shared" si="2"/>
        <v>12417000</v>
      </c>
      <c r="N169" s="1">
        <v>57462117</v>
      </c>
      <c r="O169" s="1" t="s">
        <v>3455</v>
      </c>
      <c r="P169" s="1" t="s">
        <v>3456</v>
      </c>
      <c r="Q169" s="3">
        <v>44951</v>
      </c>
      <c r="R169" s="3">
        <v>44951</v>
      </c>
      <c r="S169" s="3">
        <v>45093</v>
      </c>
      <c r="T169" s="3" t="s">
        <v>2803</v>
      </c>
      <c r="U169" s="31">
        <v>0</v>
      </c>
      <c r="V169" s="151">
        <v>3583000</v>
      </c>
      <c r="W169" s="151">
        <v>8834000</v>
      </c>
      <c r="X169" s="111">
        <v>0.28169014084507044</v>
      </c>
      <c r="Y169" s="1">
        <v>26668285</v>
      </c>
      <c r="Z169" s="283" t="s">
        <v>3293</v>
      </c>
      <c r="AA169" s="1" t="s">
        <v>117</v>
      </c>
      <c r="AB169" s="1" t="s">
        <v>117</v>
      </c>
      <c r="AC169" s="3" t="s">
        <v>2803</v>
      </c>
      <c r="AD169" s="16" t="s">
        <v>3457</v>
      </c>
      <c r="AE169" s="16" t="s">
        <v>118</v>
      </c>
      <c r="AF169" s="16" t="s">
        <v>118</v>
      </c>
    </row>
    <row r="170" spans="1:32" s="5" customFormat="1">
      <c r="A170" s="17">
        <v>891780111</v>
      </c>
      <c r="B170" s="17" t="s">
        <v>55</v>
      </c>
      <c r="C170" s="15" t="s">
        <v>57</v>
      </c>
      <c r="D170" s="17" t="s">
        <v>61</v>
      </c>
      <c r="E170" s="89" t="s">
        <v>3458</v>
      </c>
      <c r="F170" s="17" t="s">
        <v>62</v>
      </c>
      <c r="G170" s="1" t="s">
        <v>62</v>
      </c>
      <c r="H170" s="1" t="s">
        <v>74</v>
      </c>
      <c r="I170" s="10">
        <v>17680000</v>
      </c>
      <c r="J170" s="1">
        <v>0</v>
      </c>
      <c r="K170" s="2">
        <v>0</v>
      </c>
      <c r="L170" s="2">
        <v>0</v>
      </c>
      <c r="M170" s="32">
        <f t="shared" si="2"/>
        <v>17680000</v>
      </c>
      <c r="N170" s="1">
        <v>57297861</v>
      </c>
      <c r="O170" s="1" t="s">
        <v>3459</v>
      </c>
      <c r="P170" s="1" t="s">
        <v>3460</v>
      </c>
      <c r="Q170" s="3">
        <v>44951</v>
      </c>
      <c r="R170" s="3">
        <v>44951</v>
      </c>
      <c r="S170" s="3">
        <v>45093</v>
      </c>
      <c r="T170" s="3" t="s">
        <v>2803</v>
      </c>
      <c r="U170" s="31">
        <v>0</v>
      </c>
      <c r="V170" s="151">
        <v>5667000</v>
      </c>
      <c r="W170" s="151">
        <v>12013000</v>
      </c>
      <c r="X170" s="111">
        <v>0.28169014084507044</v>
      </c>
      <c r="Y170" s="1">
        <v>85449357</v>
      </c>
      <c r="Z170" s="283" t="s">
        <v>2519</v>
      </c>
      <c r="AA170" s="1" t="s">
        <v>117</v>
      </c>
      <c r="AB170" s="1" t="s">
        <v>117</v>
      </c>
      <c r="AC170" s="3" t="s">
        <v>2803</v>
      </c>
      <c r="AD170" s="16" t="s">
        <v>3461</v>
      </c>
      <c r="AE170" s="16" t="s">
        <v>118</v>
      </c>
      <c r="AF170" s="16" t="s">
        <v>118</v>
      </c>
    </row>
    <row r="171" spans="1:32" s="5" customFormat="1">
      <c r="A171" s="17">
        <v>891780111</v>
      </c>
      <c r="B171" s="17" t="s">
        <v>55</v>
      </c>
      <c r="C171" s="15" t="s">
        <v>57</v>
      </c>
      <c r="D171" s="17" t="s">
        <v>61</v>
      </c>
      <c r="E171" s="89" t="s">
        <v>3462</v>
      </c>
      <c r="F171" s="17" t="s">
        <v>62</v>
      </c>
      <c r="G171" s="1" t="s">
        <v>62</v>
      </c>
      <c r="H171" s="1" t="s">
        <v>74</v>
      </c>
      <c r="I171" s="10">
        <v>13160000</v>
      </c>
      <c r="J171" s="1">
        <v>0</v>
      </c>
      <c r="K171" s="2">
        <v>0</v>
      </c>
      <c r="L171" s="2">
        <v>0</v>
      </c>
      <c r="M171" s="32">
        <f t="shared" si="2"/>
        <v>13160000</v>
      </c>
      <c r="N171" s="1">
        <v>1081928917</v>
      </c>
      <c r="O171" s="1" t="s">
        <v>3463</v>
      </c>
      <c r="P171" s="1" t="s">
        <v>3464</v>
      </c>
      <c r="Q171" s="3">
        <v>44951</v>
      </c>
      <c r="R171" s="3">
        <v>44951</v>
      </c>
      <c r="S171" s="3">
        <v>45084</v>
      </c>
      <c r="T171" s="3" t="s">
        <v>2803</v>
      </c>
      <c r="U171" s="31">
        <v>0</v>
      </c>
      <c r="V171" s="151">
        <v>4107000</v>
      </c>
      <c r="W171" s="151">
        <v>9053000</v>
      </c>
      <c r="X171" s="111">
        <v>0.3007518796992481</v>
      </c>
      <c r="Y171" s="1">
        <v>36718996</v>
      </c>
      <c r="Z171" s="283" t="s">
        <v>620</v>
      </c>
      <c r="AA171" s="1" t="s">
        <v>117</v>
      </c>
      <c r="AB171" s="1" t="s">
        <v>117</v>
      </c>
      <c r="AC171" s="3" t="s">
        <v>2803</v>
      </c>
      <c r="AD171" s="16" t="s">
        <v>3465</v>
      </c>
      <c r="AE171" s="16" t="s">
        <v>118</v>
      </c>
      <c r="AF171" s="16" t="s">
        <v>118</v>
      </c>
    </row>
    <row r="172" spans="1:32" s="5" customFormat="1">
      <c r="A172" s="17">
        <v>891780111</v>
      </c>
      <c r="B172" s="17" t="s">
        <v>55</v>
      </c>
      <c r="C172" s="15" t="s">
        <v>57</v>
      </c>
      <c r="D172" s="17" t="s">
        <v>61</v>
      </c>
      <c r="E172" s="89" t="s">
        <v>3466</v>
      </c>
      <c r="F172" s="17" t="s">
        <v>62</v>
      </c>
      <c r="G172" s="1" t="s">
        <v>62</v>
      </c>
      <c r="H172" s="1" t="s">
        <v>74</v>
      </c>
      <c r="I172" s="10">
        <v>27000000</v>
      </c>
      <c r="J172" s="1">
        <v>0</v>
      </c>
      <c r="K172" s="2">
        <v>0</v>
      </c>
      <c r="L172" s="2">
        <v>0</v>
      </c>
      <c r="M172" s="32">
        <f t="shared" si="2"/>
        <v>27000000</v>
      </c>
      <c r="N172" s="1">
        <v>41612964</v>
      </c>
      <c r="O172" s="1" t="s">
        <v>3467</v>
      </c>
      <c r="P172" s="1" t="s">
        <v>3334</v>
      </c>
      <c r="Q172" s="3">
        <v>44951</v>
      </c>
      <c r="R172" s="3">
        <v>44951</v>
      </c>
      <c r="S172" s="3">
        <v>45093</v>
      </c>
      <c r="T172" s="3" t="s">
        <v>2803</v>
      </c>
      <c r="U172" s="31">
        <v>0</v>
      </c>
      <c r="V172" s="151">
        <v>7920000</v>
      </c>
      <c r="W172" s="151">
        <v>19080000</v>
      </c>
      <c r="X172" s="111">
        <v>0.28169014084507044</v>
      </c>
      <c r="Y172" s="1">
        <v>12621405</v>
      </c>
      <c r="Z172" s="283" t="s">
        <v>2802</v>
      </c>
      <c r="AA172" s="1" t="s">
        <v>117</v>
      </c>
      <c r="AB172" s="1" t="s">
        <v>117</v>
      </c>
      <c r="AC172" s="3" t="s">
        <v>2803</v>
      </c>
      <c r="AD172" s="16" t="s">
        <v>3468</v>
      </c>
      <c r="AE172" s="16" t="s">
        <v>118</v>
      </c>
      <c r="AF172" s="16" t="s">
        <v>118</v>
      </c>
    </row>
    <row r="173" spans="1:32" s="5" customFormat="1">
      <c r="A173" s="17">
        <v>891780111</v>
      </c>
      <c r="B173" s="17" t="s">
        <v>55</v>
      </c>
      <c r="C173" s="15" t="s">
        <v>57</v>
      </c>
      <c r="D173" s="17" t="s">
        <v>61</v>
      </c>
      <c r="E173" s="89" t="s">
        <v>3469</v>
      </c>
      <c r="F173" s="17" t="s">
        <v>62</v>
      </c>
      <c r="G173" s="1" t="s">
        <v>62</v>
      </c>
      <c r="H173" s="1" t="s">
        <v>74</v>
      </c>
      <c r="I173" s="10">
        <v>1667000</v>
      </c>
      <c r="J173" s="1">
        <v>0</v>
      </c>
      <c r="K173" s="2">
        <v>0</v>
      </c>
      <c r="L173" s="2">
        <v>0</v>
      </c>
      <c r="M173" s="32">
        <f t="shared" si="2"/>
        <v>1667000</v>
      </c>
      <c r="N173" s="1">
        <v>1082966865</v>
      </c>
      <c r="O173" s="1" t="s">
        <v>3470</v>
      </c>
      <c r="P173" s="1" t="s">
        <v>3471</v>
      </c>
      <c r="Q173" s="3">
        <v>44951</v>
      </c>
      <c r="R173" s="3">
        <v>44951</v>
      </c>
      <c r="S173" s="3">
        <v>44956</v>
      </c>
      <c r="T173" s="3" t="s">
        <v>2803</v>
      </c>
      <c r="U173" s="31">
        <v>0</v>
      </c>
      <c r="V173" s="151">
        <v>1667000</v>
      </c>
      <c r="W173" s="151">
        <v>0</v>
      </c>
      <c r="X173" s="111">
        <v>1</v>
      </c>
      <c r="Y173" s="1">
        <v>72004252</v>
      </c>
      <c r="Z173" s="283" t="s">
        <v>2564</v>
      </c>
      <c r="AA173" s="1" t="s">
        <v>117</v>
      </c>
      <c r="AB173" s="1" t="s">
        <v>117</v>
      </c>
      <c r="AC173" s="3" t="s">
        <v>2803</v>
      </c>
      <c r="AD173" s="16" t="s">
        <v>3472</v>
      </c>
      <c r="AE173" s="16" t="s">
        <v>118</v>
      </c>
      <c r="AF173" s="16" t="s">
        <v>118</v>
      </c>
    </row>
    <row r="174" spans="1:32" s="5" customFormat="1">
      <c r="A174" s="17">
        <v>891780111</v>
      </c>
      <c r="B174" s="17" t="s">
        <v>55</v>
      </c>
      <c r="C174" s="15" t="s">
        <v>57</v>
      </c>
      <c r="D174" s="17" t="s">
        <v>61</v>
      </c>
      <c r="E174" s="89" t="s">
        <v>3473</v>
      </c>
      <c r="F174" s="17" t="s">
        <v>62</v>
      </c>
      <c r="G174" s="1" t="s">
        <v>62</v>
      </c>
      <c r="H174" s="1" t="s">
        <v>74</v>
      </c>
      <c r="I174" s="10">
        <v>19200000</v>
      </c>
      <c r="J174" s="1">
        <v>0</v>
      </c>
      <c r="K174" s="2">
        <v>0</v>
      </c>
      <c r="L174" s="2">
        <v>0</v>
      </c>
      <c r="M174" s="32">
        <f t="shared" si="2"/>
        <v>19200000</v>
      </c>
      <c r="N174" s="1">
        <v>1082976788</v>
      </c>
      <c r="O174" s="1" t="s">
        <v>3474</v>
      </c>
      <c r="P174" s="1" t="s">
        <v>3475</v>
      </c>
      <c r="Q174" s="3">
        <v>44951</v>
      </c>
      <c r="R174" s="3">
        <v>44951</v>
      </c>
      <c r="S174" s="3">
        <v>45093</v>
      </c>
      <c r="T174" s="3" t="s">
        <v>2803</v>
      </c>
      <c r="U174" s="31">
        <v>0</v>
      </c>
      <c r="V174" s="151">
        <v>5067000</v>
      </c>
      <c r="W174" s="151">
        <v>14133000</v>
      </c>
      <c r="X174" s="111">
        <v>0.28169014084507044</v>
      </c>
      <c r="Y174" s="1">
        <v>7632607</v>
      </c>
      <c r="Z174" s="283" t="s">
        <v>742</v>
      </c>
      <c r="AA174" s="1" t="s">
        <v>117</v>
      </c>
      <c r="AB174" s="1" t="s">
        <v>117</v>
      </c>
      <c r="AC174" s="3" t="s">
        <v>2803</v>
      </c>
      <c r="AD174" s="16" t="s">
        <v>3476</v>
      </c>
      <c r="AE174" s="16" t="s">
        <v>118</v>
      </c>
      <c r="AF174" s="16" t="s">
        <v>118</v>
      </c>
    </row>
    <row r="175" spans="1:32" s="5" customFormat="1">
      <c r="A175" s="17">
        <v>891780111</v>
      </c>
      <c r="B175" s="17" t="s">
        <v>55</v>
      </c>
      <c r="C175" s="15" t="s">
        <v>57</v>
      </c>
      <c r="D175" s="17" t="s">
        <v>61</v>
      </c>
      <c r="E175" s="89" t="s">
        <v>3477</v>
      </c>
      <c r="F175" s="17" t="s">
        <v>62</v>
      </c>
      <c r="G175" s="1" t="s">
        <v>62</v>
      </c>
      <c r="H175" s="1" t="s">
        <v>74</v>
      </c>
      <c r="I175" s="10">
        <v>14983000</v>
      </c>
      <c r="J175" s="1">
        <v>0</v>
      </c>
      <c r="K175" s="2">
        <v>0</v>
      </c>
      <c r="L175" s="2">
        <v>0</v>
      </c>
      <c r="M175" s="32">
        <f t="shared" si="2"/>
        <v>14983000</v>
      </c>
      <c r="N175" s="1">
        <v>39047301</v>
      </c>
      <c r="O175" s="1" t="s">
        <v>3478</v>
      </c>
      <c r="P175" s="1" t="s">
        <v>3479</v>
      </c>
      <c r="Q175" s="3">
        <v>44951</v>
      </c>
      <c r="R175" s="3">
        <v>44951</v>
      </c>
      <c r="S175" s="3">
        <v>45084</v>
      </c>
      <c r="T175" s="3" t="s">
        <v>2803</v>
      </c>
      <c r="U175" s="31">
        <v>0</v>
      </c>
      <c r="V175" s="151">
        <v>4960000</v>
      </c>
      <c r="W175" s="151">
        <v>10023000</v>
      </c>
      <c r="X175" s="111">
        <v>0.3007518796992481</v>
      </c>
      <c r="Y175" s="1">
        <v>36564011</v>
      </c>
      <c r="Z175" s="283" t="s">
        <v>3480</v>
      </c>
      <c r="AA175" s="1" t="s">
        <v>117</v>
      </c>
      <c r="AB175" s="1" t="s">
        <v>117</v>
      </c>
      <c r="AC175" s="3" t="s">
        <v>2803</v>
      </c>
      <c r="AD175" s="16" t="s">
        <v>3481</v>
      </c>
      <c r="AE175" s="16" t="s">
        <v>118</v>
      </c>
      <c r="AF175" s="16" t="s">
        <v>118</v>
      </c>
    </row>
    <row r="176" spans="1:32" s="5" customFormat="1">
      <c r="A176" s="17">
        <v>891780111</v>
      </c>
      <c r="B176" s="17" t="s">
        <v>55</v>
      </c>
      <c r="C176" s="15" t="s">
        <v>57</v>
      </c>
      <c r="D176" s="17" t="s">
        <v>61</v>
      </c>
      <c r="E176" s="89" t="s">
        <v>3482</v>
      </c>
      <c r="F176" s="17" t="s">
        <v>62</v>
      </c>
      <c r="G176" s="1" t="s">
        <v>62</v>
      </c>
      <c r="H176" s="1" t="s">
        <v>74</v>
      </c>
      <c r="I176" s="10">
        <v>11833000</v>
      </c>
      <c r="J176" s="1">
        <v>0</v>
      </c>
      <c r="K176" s="2">
        <v>0</v>
      </c>
      <c r="L176" s="2">
        <v>0</v>
      </c>
      <c r="M176" s="32">
        <f t="shared" si="2"/>
        <v>11833000</v>
      </c>
      <c r="N176" s="1">
        <v>79208371</v>
      </c>
      <c r="O176" s="1" t="s">
        <v>3483</v>
      </c>
      <c r="P176" s="1" t="s">
        <v>3484</v>
      </c>
      <c r="Q176" s="3">
        <v>44951</v>
      </c>
      <c r="R176" s="3">
        <v>44951</v>
      </c>
      <c r="S176" s="3">
        <v>45084</v>
      </c>
      <c r="T176" s="3" t="s">
        <v>2803</v>
      </c>
      <c r="U176" s="31">
        <v>0</v>
      </c>
      <c r="V176" s="151">
        <v>3750000</v>
      </c>
      <c r="W176" s="151">
        <v>8083000</v>
      </c>
      <c r="X176" s="111">
        <v>0.3007518796992481</v>
      </c>
      <c r="Y176" s="1">
        <v>36665858</v>
      </c>
      <c r="Z176" s="283" t="s">
        <v>2743</v>
      </c>
      <c r="AA176" s="1" t="s">
        <v>117</v>
      </c>
      <c r="AB176" s="1" t="s">
        <v>117</v>
      </c>
      <c r="AC176" s="3" t="s">
        <v>2803</v>
      </c>
      <c r="AD176" s="16" t="s">
        <v>3485</v>
      </c>
      <c r="AE176" s="16" t="s">
        <v>118</v>
      </c>
      <c r="AF176" s="16" t="s">
        <v>118</v>
      </c>
    </row>
    <row r="177" spans="1:32" s="5" customFormat="1">
      <c r="A177" s="17">
        <v>891780111</v>
      </c>
      <c r="B177" s="17" t="s">
        <v>55</v>
      </c>
      <c r="C177" s="15" t="s">
        <v>57</v>
      </c>
      <c r="D177" s="17" t="s">
        <v>61</v>
      </c>
      <c r="E177" s="89" t="s">
        <v>3486</v>
      </c>
      <c r="F177" s="17" t="s">
        <v>62</v>
      </c>
      <c r="G177" s="1" t="s">
        <v>62</v>
      </c>
      <c r="H177" s="1" t="s">
        <v>74</v>
      </c>
      <c r="I177" s="10">
        <v>10413000</v>
      </c>
      <c r="J177" s="1">
        <v>0</v>
      </c>
      <c r="K177" s="2">
        <v>0</v>
      </c>
      <c r="L177" s="2">
        <v>0</v>
      </c>
      <c r="M177" s="32">
        <f t="shared" si="2"/>
        <v>10413000</v>
      </c>
      <c r="N177" s="1">
        <v>9091645</v>
      </c>
      <c r="O177" s="1" t="s">
        <v>3487</v>
      </c>
      <c r="P177" s="1" t="s">
        <v>3488</v>
      </c>
      <c r="Q177" s="3">
        <v>44951</v>
      </c>
      <c r="R177" s="3">
        <v>44951</v>
      </c>
      <c r="S177" s="3">
        <v>45084</v>
      </c>
      <c r="T177" s="3" t="s">
        <v>2803</v>
      </c>
      <c r="U177" s="31">
        <v>0</v>
      </c>
      <c r="V177" s="151">
        <v>3300000</v>
      </c>
      <c r="W177" s="151">
        <v>7113000</v>
      </c>
      <c r="X177" s="111">
        <v>0.3007518796992481</v>
      </c>
      <c r="Y177" s="1">
        <v>36557666</v>
      </c>
      <c r="Z177" s="283" t="s">
        <v>3321</v>
      </c>
      <c r="AA177" s="1" t="s">
        <v>117</v>
      </c>
      <c r="AB177" s="1" t="s">
        <v>117</v>
      </c>
      <c r="AC177" s="3" t="s">
        <v>2803</v>
      </c>
      <c r="AD177" s="16" t="s">
        <v>3489</v>
      </c>
      <c r="AE177" s="16" t="s">
        <v>118</v>
      </c>
      <c r="AF177" s="16" t="s">
        <v>118</v>
      </c>
    </row>
    <row r="178" spans="1:32" s="5" customFormat="1">
      <c r="A178" s="17">
        <v>891780111</v>
      </c>
      <c r="B178" s="17" t="s">
        <v>55</v>
      </c>
      <c r="C178" s="15" t="s">
        <v>57</v>
      </c>
      <c r="D178" s="17" t="s">
        <v>61</v>
      </c>
      <c r="E178" s="89" t="s">
        <v>3490</v>
      </c>
      <c r="F178" s="17" t="s">
        <v>62</v>
      </c>
      <c r="G178" s="1" t="s">
        <v>62</v>
      </c>
      <c r="H178" s="1" t="s">
        <v>74</v>
      </c>
      <c r="I178" s="10">
        <v>13253000</v>
      </c>
      <c r="J178" s="1">
        <v>0</v>
      </c>
      <c r="K178" s="2">
        <v>0</v>
      </c>
      <c r="L178" s="2">
        <v>0</v>
      </c>
      <c r="M178" s="32">
        <f t="shared" si="2"/>
        <v>13253000</v>
      </c>
      <c r="N178" s="1">
        <v>1083018313</v>
      </c>
      <c r="O178" s="1" t="s">
        <v>3491</v>
      </c>
      <c r="P178" s="1" t="s">
        <v>3492</v>
      </c>
      <c r="Q178" s="3">
        <v>44951</v>
      </c>
      <c r="R178" s="3">
        <v>44951</v>
      </c>
      <c r="S178" s="3">
        <v>45084</v>
      </c>
      <c r="T178" s="3" t="s">
        <v>2803</v>
      </c>
      <c r="U178" s="31">
        <v>0</v>
      </c>
      <c r="V178" s="151">
        <v>4200000</v>
      </c>
      <c r="W178" s="151">
        <v>9053000</v>
      </c>
      <c r="X178" s="111">
        <v>0.3007518796992481</v>
      </c>
      <c r="Y178" s="1">
        <v>85152695</v>
      </c>
      <c r="Z178" s="283" t="s">
        <v>2666</v>
      </c>
      <c r="AA178" s="1" t="s">
        <v>117</v>
      </c>
      <c r="AB178" s="1" t="s">
        <v>117</v>
      </c>
      <c r="AC178" s="3" t="s">
        <v>2803</v>
      </c>
      <c r="AD178" s="16" t="s">
        <v>3493</v>
      </c>
      <c r="AE178" s="16" t="s">
        <v>118</v>
      </c>
      <c r="AF178" s="16" t="s">
        <v>118</v>
      </c>
    </row>
    <row r="179" spans="1:32" s="5" customFormat="1">
      <c r="A179" s="17">
        <v>891780111</v>
      </c>
      <c r="B179" s="17" t="s">
        <v>55</v>
      </c>
      <c r="C179" s="15" t="s">
        <v>57</v>
      </c>
      <c r="D179" s="17" t="s">
        <v>61</v>
      </c>
      <c r="E179" s="89" t="s">
        <v>3494</v>
      </c>
      <c r="F179" s="17" t="s">
        <v>62</v>
      </c>
      <c r="G179" s="1" t="s">
        <v>62</v>
      </c>
      <c r="H179" s="1" t="s">
        <v>74</v>
      </c>
      <c r="I179" s="10">
        <v>8550000</v>
      </c>
      <c r="J179" s="1">
        <v>0</v>
      </c>
      <c r="K179" s="2">
        <v>0</v>
      </c>
      <c r="L179" s="2">
        <v>0</v>
      </c>
      <c r="M179" s="32">
        <f t="shared" si="2"/>
        <v>8550000</v>
      </c>
      <c r="N179" s="1">
        <v>1081911437</v>
      </c>
      <c r="O179" s="1" t="s">
        <v>3495</v>
      </c>
      <c r="P179" s="1" t="s">
        <v>3496</v>
      </c>
      <c r="Q179" s="3">
        <v>44951</v>
      </c>
      <c r="R179" s="3">
        <v>44951</v>
      </c>
      <c r="S179" s="3">
        <v>45084</v>
      </c>
      <c r="T179" s="3" t="s">
        <v>2803</v>
      </c>
      <c r="U179" s="31">
        <v>0</v>
      </c>
      <c r="V179" s="151">
        <v>2407000</v>
      </c>
      <c r="W179" s="151">
        <v>6143000</v>
      </c>
      <c r="X179" s="111">
        <v>0.3007518796992481</v>
      </c>
      <c r="Y179" s="1">
        <v>45507423</v>
      </c>
      <c r="Z179" s="283" t="s">
        <v>3316</v>
      </c>
      <c r="AA179" s="1" t="s">
        <v>117</v>
      </c>
      <c r="AB179" s="1" t="s">
        <v>117</v>
      </c>
      <c r="AC179" s="3" t="s">
        <v>2803</v>
      </c>
      <c r="AD179" s="16" t="s">
        <v>3497</v>
      </c>
      <c r="AE179" s="16" t="s">
        <v>118</v>
      </c>
      <c r="AF179" s="16" t="s">
        <v>118</v>
      </c>
    </row>
    <row r="180" spans="1:32" s="5" customFormat="1">
      <c r="A180" s="17">
        <v>891780111</v>
      </c>
      <c r="B180" s="17" t="s">
        <v>55</v>
      </c>
      <c r="C180" s="15" t="s">
        <v>57</v>
      </c>
      <c r="D180" s="17" t="s">
        <v>61</v>
      </c>
      <c r="E180" s="89" t="s">
        <v>3498</v>
      </c>
      <c r="F180" s="17" t="s">
        <v>62</v>
      </c>
      <c r="G180" s="1" t="s">
        <v>62</v>
      </c>
      <c r="H180" s="1" t="s">
        <v>74</v>
      </c>
      <c r="I180" s="10">
        <v>9247000</v>
      </c>
      <c r="J180" s="1">
        <v>0</v>
      </c>
      <c r="K180" s="2">
        <v>0</v>
      </c>
      <c r="L180" s="2">
        <v>0</v>
      </c>
      <c r="M180" s="32">
        <f t="shared" si="2"/>
        <v>9247000</v>
      </c>
      <c r="N180" s="1">
        <v>36555376</v>
      </c>
      <c r="O180" s="1" t="s">
        <v>3499</v>
      </c>
      <c r="P180" s="1" t="s">
        <v>3500</v>
      </c>
      <c r="Q180" s="3">
        <v>44951</v>
      </c>
      <c r="R180" s="3">
        <v>44951</v>
      </c>
      <c r="S180" s="3">
        <v>45084</v>
      </c>
      <c r="T180" s="3" t="s">
        <v>2803</v>
      </c>
      <c r="U180" s="31">
        <v>0</v>
      </c>
      <c r="V180" s="151">
        <v>3103000</v>
      </c>
      <c r="W180" s="151">
        <v>6144000</v>
      </c>
      <c r="X180" s="111">
        <v>0.3007518796992481</v>
      </c>
      <c r="Y180" s="1">
        <v>36564011</v>
      </c>
      <c r="Z180" s="283" t="s">
        <v>3480</v>
      </c>
      <c r="AA180" s="1" t="s">
        <v>117</v>
      </c>
      <c r="AB180" s="1" t="s">
        <v>117</v>
      </c>
      <c r="AC180" s="3" t="s">
        <v>2803</v>
      </c>
      <c r="AD180" s="16" t="s">
        <v>3501</v>
      </c>
      <c r="AE180" s="16" t="s">
        <v>118</v>
      </c>
      <c r="AF180" s="16" t="s">
        <v>118</v>
      </c>
    </row>
    <row r="181" spans="1:32" s="5" customFormat="1">
      <c r="A181" s="17">
        <v>891780111</v>
      </c>
      <c r="B181" s="17" t="s">
        <v>55</v>
      </c>
      <c r="C181" s="15" t="s">
        <v>57</v>
      </c>
      <c r="D181" s="17" t="s">
        <v>61</v>
      </c>
      <c r="E181" s="89" t="s">
        <v>3502</v>
      </c>
      <c r="F181" s="17" t="s">
        <v>62</v>
      </c>
      <c r="G181" s="1" t="s">
        <v>62</v>
      </c>
      <c r="H181" s="1" t="s">
        <v>74</v>
      </c>
      <c r="I181" s="10">
        <v>13253000</v>
      </c>
      <c r="J181" s="1">
        <v>0</v>
      </c>
      <c r="K181" s="2">
        <v>0</v>
      </c>
      <c r="L181" s="2">
        <v>0</v>
      </c>
      <c r="M181" s="32">
        <f t="shared" si="2"/>
        <v>13253000</v>
      </c>
      <c r="N181" s="1">
        <v>1064804291</v>
      </c>
      <c r="O181" s="1" t="s">
        <v>3503</v>
      </c>
      <c r="P181" s="1" t="s">
        <v>3504</v>
      </c>
      <c r="Q181" s="3">
        <v>44951</v>
      </c>
      <c r="R181" s="3">
        <v>44951</v>
      </c>
      <c r="S181" s="3">
        <v>45084</v>
      </c>
      <c r="T181" s="3" t="s">
        <v>2803</v>
      </c>
      <c r="U181" s="31">
        <v>0</v>
      </c>
      <c r="V181" s="151">
        <v>4200000</v>
      </c>
      <c r="W181" s="151">
        <v>9053000</v>
      </c>
      <c r="X181" s="111">
        <v>0.3007518796992481</v>
      </c>
      <c r="Y181" s="1">
        <v>85152695</v>
      </c>
      <c r="Z181" s="283" t="s">
        <v>2666</v>
      </c>
      <c r="AA181" s="1" t="s">
        <v>117</v>
      </c>
      <c r="AB181" s="1" t="s">
        <v>117</v>
      </c>
      <c r="AC181" s="3" t="s">
        <v>2803</v>
      </c>
      <c r="AD181" s="16" t="s">
        <v>3505</v>
      </c>
      <c r="AE181" s="16" t="s">
        <v>118</v>
      </c>
      <c r="AF181" s="16" t="s">
        <v>118</v>
      </c>
    </row>
    <row r="182" spans="1:32" s="5" customFormat="1">
      <c r="A182" s="17">
        <v>891780111</v>
      </c>
      <c r="B182" s="17" t="s">
        <v>55</v>
      </c>
      <c r="C182" s="15" t="s">
        <v>57</v>
      </c>
      <c r="D182" s="17" t="s">
        <v>61</v>
      </c>
      <c r="E182" s="89" t="s">
        <v>3506</v>
      </c>
      <c r="F182" s="17" t="s">
        <v>62</v>
      </c>
      <c r="G182" s="1" t="s">
        <v>62</v>
      </c>
      <c r="H182" s="1" t="s">
        <v>74</v>
      </c>
      <c r="I182" s="10">
        <v>9247000</v>
      </c>
      <c r="J182" s="1">
        <v>0</v>
      </c>
      <c r="K182" s="2">
        <v>0</v>
      </c>
      <c r="L182" s="2">
        <v>0</v>
      </c>
      <c r="M182" s="32">
        <f t="shared" si="2"/>
        <v>9247000</v>
      </c>
      <c r="N182" s="1">
        <v>1148701328</v>
      </c>
      <c r="O182" s="1" t="s">
        <v>3507</v>
      </c>
      <c r="P182" s="1" t="s">
        <v>3508</v>
      </c>
      <c r="Q182" s="3">
        <v>44951</v>
      </c>
      <c r="R182" s="3">
        <v>44951</v>
      </c>
      <c r="S182" s="3">
        <v>45084</v>
      </c>
      <c r="T182" s="3" t="s">
        <v>2803</v>
      </c>
      <c r="U182" s="31">
        <v>0</v>
      </c>
      <c r="V182" s="151">
        <v>3103000</v>
      </c>
      <c r="W182" s="151">
        <v>6144000</v>
      </c>
      <c r="X182" s="111">
        <v>0.3007518796992481</v>
      </c>
      <c r="Y182" s="1">
        <v>57297693</v>
      </c>
      <c r="Z182" s="283" t="s">
        <v>2718</v>
      </c>
      <c r="AA182" s="1" t="s">
        <v>117</v>
      </c>
      <c r="AB182" s="1" t="s">
        <v>117</v>
      </c>
      <c r="AC182" s="3" t="s">
        <v>2803</v>
      </c>
      <c r="AD182" s="16" t="s">
        <v>3509</v>
      </c>
      <c r="AE182" s="16" t="s">
        <v>118</v>
      </c>
      <c r="AF182" s="16" t="s">
        <v>118</v>
      </c>
    </row>
    <row r="183" spans="1:32" s="5" customFormat="1">
      <c r="A183" s="17">
        <v>891780111</v>
      </c>
      <c r="B183" s="17" t="s">
        <v>55</v>
      </c>
      <c r="C183" s="15" t="s">
        <v>57</v>
      </c>
      <c r="D183" s="17" t="s">
        <v>61</v>
      </c>
      <c r="E183" s="89" t="s">
        <v>3510</v>
      </c>
      <c r="F183" s="17" t="s">
        <v>62</v>
      </c>
      <c r="G183" s="1" t="s">
        <v>62</v>
      </c>
      <c r="H183" s="1" t="s">
        <v>74</v>
      </c>
      <c r="I183" s="10">
        <v>9183000</v>
      </c>
      <c r="J183" s="1">
        <v>0</v>
      </c>
      <c r="K183" s="2">
        <v>0</v>
      </c>
      <c r="L183" s="2">
        <v>0</v>
      </c>
      <c r="M183" s="32">
        <f t="shared" si="2"/>
        <v>9183000</v>
      </c>
      <c r="N183" s="1">
        <v>1083040669</v>
      </c>
      <c r="O183" s="1" t="s">
        <v>3511</v>
      </c>
      <c r="P183" s="1" t="s">
        <v>3512</v>
      </c>
      <c r="Q183" s="3">
        <v>44951</v>
      </c>
      <c r="R183" s="3">
        <v>44951</v>
      </c>
      <c r="S183" s="3">
        <v>45084</v>
      </c>
      <c r="T183" s="3" t="s">
        <v>2803</v>
      </c>
      <c r="U183" s="31">
        <v>0</v>
      </c>
      <c r="V183" s="151">
        <v>3040000</v>
      </c>
      <c r="W183" s="151">
        <v>6143000</v>
      </c>
      <c r="X183" s="111">
        <v>0.3007518796992481</v>
      </c>
      <c r="Y183" s="1">
        <v>36564011</v>
      </c>
      <c r="Z183" s="283" t="s">
        <v>3480</v>
      </c>
      <c r="AA183" s="1" t="s">
        <v>117</v>
      </c>
      <c r="AB183" s="1" t="s">
        <v>117</v>
      </c>
      <c r="AC183" s="3" t="s">
        <v>2803</v>
      </c>
      <c r="AD183" s="16" t="s">
        <v>3513</v>
      </c>
      <c r="AE183" s="16" t="s">
        <v>118</v>
      </c>
      <c r="AF183" s="16" t="s">
        <v>118</v>
      </c>
    </row>
    <row r="184" spans="1:32" s="5" customFormat="1">
      <c r="A184" s="17">
        <v>891780111</v>
      </c>
      <c r="B184" s="17" t="s">
        <v>55</v>
      </c>
      <c r="C184" s="15" t="s">
        <v>57</v>
      </c>
      <c r="D184" s="17" t="s">
        <v>61</v>
      </c>
      <c r="E184" s="89" t="s">
        <v>3514</v>
      </c>
      <c r="F184" s="17" t="s">
        <v>62</v>
      </c>
      <c r="G184" s="1" t="s">
        <v>62</v>
      </c>
      <c r="H184" s="1" t="s">
        <v>74</v>
      </c>
      <c r="I184" s="10">
        <v>17617000</v>
      </c>
      <c r="J184" s="1">
        <v>0</v>
      </c>
      <c r="K184" s="2">
        <v>0</v>
      </c>
      <c r="L184" s="2">
        <v>0</v>
      </c>
      <c r="M184" s="32">
        <f t="shared" si="2"/>
        <v>17617000</v>
      </c>
      <c r="N184" s="1">
        <v>1102838856</v>
      </c>
      <c r="O184" s="1" t="s">
        <v>3515</v>
      </c>
      <c r="P184" s="1" t="s">
        <v>3516</v>
      </c>
      <c r="Q184" s="3">
        <v>44951</v>
      </c>
      <c r="R184" s="3">
        <v>44951</v>
      </c>
      <c r="S184" s="3">
        <v>45093</v>
      </c>
      <c r="T184" s="3" t="s">
        <v>2803</v>
      </c>
      <c r="U184" s="31">
        <v>0</v>
      </c>
      <c r="V184" s="151">
        <v>5250000</v>
      </c>
      <c r="W184" s="151">
        <v>12367000</v>
      </c>
      <c r="X184" s="111">
        <v>0.28169014084507044</v>
      </c>
      <c r="Y184" s="1">
        <v>85455983</v>
      </c>
      <c r="Z184" s="283" t="s">
        <v>2820</v>
      </c>
      <c r="AA184" s="1" t="s">
        <v>117</v>
      </c>
      <c r="AB184" s="1" t="s">
        <v>117</v>
      </c>
      <c r="AC184" s="3" t="s">
        <v>2803</v>
      </c>
      <c r="AD184" s="16" t="s">
        <v>3517</v>
      </c>
      <c r="AE184" s="16" t="s">
        <v>118</v>
      </c>
      <c r="AF184" s="16" t="s">
        <v>118</v>
      </c>
    </row>
    <row r="185" spans="1:32" s="5" customFormat="1">
      <c r="A185" s="17">
        <v>891780111</v>
      </c>
      <c r="B185" s="17" t="s">
        <v>55</v>
      </c>
      <c r="C185" s="15" t="s">
        <v>57</v>
      </c>
      <c r="D185" s="17" t="s">
        <v>61</v>
      </c>
      <c r="E185" s="89" t="s">
        <v>3518</v>
      </c>
      <c r="F185" s="17" t="s">
        <v>62</v>
      </c>
      <c r="G185" s="1" t="s">
        <v>62</v>
      </c>
      <c r="H185" s="1" t="s">
        <v>74</v>
      </c>
      <c r="I185" s="10">
        <v>17113000</v>
      </c>
      <c r="J185" s="1">
        <v>0</v>
      </c>
      <c r="K185" s="2">
        <v>0</v>
      </c>
      <c r="L185" s="2">
        <v>0</v>
      </c>
      <c r="M185" s="32">
        <f t="shared" si="2"/>
        <v>17113000</v>
      </c>
      <c r="N185" s="1">
        <v>1082920567</v>
      </c>
      <c r="O185" s="1" t="s">
        <v>3519</v>
      </c>
      <c r="P185" s="1" t="s">
        <v>3520</v>
      </c>
      <c r="Q185" s="3">
        <v>44951</v>
      </c>
      <c r="R185" s="3">
        <v>44951</v>
      </c>
      <c r="S185" s="3">
        <v>45093</v>
      </c>
      <c r="T185" s="3" t="s">
        <v>2803</v>
      </c>
      <c r="U185" s="31">
        <v>0</v>
      </c>
      <c r="V185" s="151">
        <v>5100000</v>
      </c>
      <c r="W185" s="151">
        <v>12013000</v>
      </c>
      <c r="X185" s="111">
        <v>0.28169014084507044</v>
      </c>
      <c r="Y185" s="1">
        <v>93400727</v>
      </c>
      <c r="Z185" s="283" t="s">
        <v>2825</v>
      </c>
      <c r="AA185" s="1" t="s">
        <v>117</v>
      </c>
      <c r="AB185" s="1" t="s">
        <v>117</v>
      </c>
      <c r="AC185" s="3" t="s">
        <v>2803</v>
      </c>
      <c r="AD185" s="16" t="s">
        <v>3521</v>
      </c>
      <c r="AE185" s="16" t="s">
        <v>118</v>
      </c>
      <c r="AF185" s="16" t="s">
        <v>118</v>
      </c>
    </row>
    <row r="186" spans="1:32" s="5" customFormat="1">
      <c r="A186" s="17">
        <v>891780111</v>
      </c>
      <c r="B186" s="17" t="s">
        <v>55</v>
      </c>
      <c r="C186" s="15" t="s">
        <v>57</v>
      </c>
      <c r="D186" s="17" t="s">
        <v>61</v>
      </c>
      <c r="E186" s="89" t="s">
        <v>3522</v>
      </c>
      <c r="F186" s="17" t="s">
        <v>62</v>
      </c>
      <c r="G186" s="1" t="s">
        <v>62</v>
      </c>
      <c r="H186" s="1" t="s">
        <v>74</v>
      </c>
      <c r="I186" s="10">
        <v>16887000</v>
      </c>
      <c r="J186" s="1">
        <v>0</v>
      </c>
      <c r="K186" s="2">
        <v>0</v>
      </c>
      <c r="L186" s="2">
        <v>0</v>
      </c>
      <c r="M186" s="32">
        <f t="shared" si="2"/>
        <v>16887000</v>
      </c>
      <c r="N186" s="1">
        <v>36666112</v>
      </c>
      <c r="O186" s="1" t="s">
        <v>3523</v>
      </c>
      <c r="P186" s="1" t="s">
        <v>3524</v>
      </c>
      <c r="Q186" s="3">
        <v>44951</v>
      </c>
      <c r="R186" s="3">
        <v>44951</v>
      </c>
      <c r="S186" s="3">
        <v>45093</v>
      </c>
      <c r="T186" s="3" t="s">
        <v>2803</v>
      </c>
      <c r="U186" s="31">
        <v>0</v>
      </c>
      <c r="V186" s="151">
        <v>4873000</v>
      </c>
      <c r="W186" s="151">
        <v>12014000</v>
      </c>
      <c r="X186" s="111">
        <v>0.28169014084507044</v>
      </c>
      <c r="Y186" s="1">
        <v>26668285</v>
      </c>
      <c r="Z186" s="283" t="s">
        <v>3293</v>
      </c>
      <c r="AA186" s="1" t="s">
        <v>117</v>
      </c>
      <c r="AB186" s="1" t="s">
        <v>117</v>
      </c>
      <c r="AC186" s="3" t="s">
        <v>2803</v>
      </c>
      <c r="AD186" s="16" t="s">
        <v>3525</v>
      </c>
      <c r="AE186" s="16" t="s">
        <v>118</v>
      </c>
      <c r="AF186" s="16" t="s">
        <v>118</v>
      </c>
    </row>
    <row r="187" spans="1:32" s="5" customFormat="1">
      <c r="A187" s="17">
        <v>891780111</v>
      </c>
      <c r="B187" s="17" t="s">
        <v>55</v>
      </c>
      <c r="C187" s="15" t="s">
        <v>57</v>
      </c>
      <c r="D187" s="17" t="s">
        <v>61</v>
      </c>
      <c r="E187" s="89" t="s">
        <v>3526</v>
      </c>
      <c r="F187" s="17" t="s">
        <v>62</v>
      </c>
      <c r="G187" s="1" t="s">
        <v>62</v>
      </c>
      <c r="H187" s="1" t="s">
        <v>74</v>
      </c>
      <c r="I187" s="10">
        <v>8550000</v>
      </c>
      <c r="J187" s="1">
        <v>0</v>
      </c>
      <c r="K187" s="2">
        <v>0</v>
      </c>
      <c r="L187" s="2">
        <v>0</v>
      </c>
      <c r="M187" s="32">
        <f t="shared" si="2"/>
        <v>8550000</v>
      </c>
      <c r="N187" s="1">
        <v>57437742</v>
      </c>
      <c r="O187" s="1" t="s">
        <v>3527</v>
      </c>
      <c r="P187" s="1" t="s">
        <v>3528</v>
      </c>
      <c r="Q187" s="3">
        <v>44951</v>
      </c>
      <c r="R187" s="3">
        <v>44951</v>
      </c>
      <c r="S187" s="3">
        <v>45084</v>
      </c>
      <c r="T187" s="3" t="s">
        <v>2803</v>
      </c>
      <c r="U187" s="31">
        <v>0</v>
      </c>
      <c r="V187" s="151">
        <v>2407000</v>
      </c>
      <c r="W187" s="151">
        <v>6143000</v>
      </c>
      <c r="X187" s="111">
        <v>0.3007518796992481</v>
      </c>
      <c r="Y187" s="1">
        <v>45507423</v>
      </c>
      <c r="Z187" s="283" t="s">
        <v>3316</v>
      </c>
      <c r="AA187" s="1" t="s">
        <v>117</v>
      </c>
      <c r="AB187" s="1" t="s">
        <v>117</v>
      </c>
      <c r="AC187" s="3" t="s">
        <v>2803</v>
      </c>
      <c r="AD187" s="16" t="s">
        <v>3529</v>
      </c>
      <c r="AE187" s="16" t="s">
        <v>118</v>
      </c>
      <c r="AF187" s="16" t="s">
        <v>118</v>
      </c>
    </row>
    <row r="188" spans="1:32" s="5" customFormat="1">
      <c r="A188" s="17">
        <v>891780111</v>
      </c>
      <c r="B188" s="17" t="s">
        <v>55</v>
      </c>
      <c r="C188" s="15" t="s">
        <v>57</v>
      </c>
      <c r="D188" s="17" t="s">
        <v>61</v>
      </c>
      <c r="E188" s="89" t="s">
        <v>3530</v>
      </c>
      <c r="F188" s="17" t="s">
        <v>62</v>
      </c>
      <c r="G188" s="1" t="s">
        <v>62</v>
      </c>
      <c r="H188" s="1" t="s">
        <v>74</v>
      </c>
      <c r="I188" s="10">
        <v>30500000</v>
      </c>
      <c r="J188" s="1">
        <v>0</v>
      </c>
      <c r="K188" s="2">
        <v>0</v>
      </c>
      <c r="L188" s="2">
        <v>0</v>
      </c>
      <c r="M188" s="32">
        <f t="shared" si="2"/>
        <v>30500000</v>
      </c>
      <c r="N188" s="1">
        <v>7603745</v>
      </c>
      <c r="O188" s="1" t="s">
        <v>3531</v>
      </c>
      <c r="P188" s="1" t="s">
        <v>3532</v>
      </c>
      <c r="Q188" s="3">
        <v>44951</v>
      </c>
      <c r="R188" s="3">
        <v>44951</v>
      </c>
      <c r="S188" s="3">
        <v>45093</v>
      </c>
      <c r="T188" s="3" t="s">
        <v>2803</v>
      </c>
      <c r="U188" s="31">
        <v>0</v>
      </c>
      <c r="V188" s="151">
        <v>8947000</v>
      </c>
      <c r="W188" s="151">
        <v>21553000</v>
      </c>
      <c r="X188" s="111">
        <v>0.28169014084507044</v>
      </c>
      <c r="Y188" s="1">
        <v>12621405</v>
      </c>
      <c r="Z188" s="283" t="s">
        <v>2802</v>
      </c>
      <c r="AA188" s="1" t="s">
        <v>117</v>
      </c>
      <c r="AB188" s="1" t="s">
        <v>117</v>
      </c>
      <c r="AC188" s="3" t="s">
        <v>2803</v>
      </c>
      <c r="AD188" s="16" t="s">
        <v>3533</v>
      </c>
      <c r="AE188" s="16" t="s">
        <v>118</v>
      </c>
      <c r="AF188" s="16" t="s">
        <v>118</v>
      </c>
    </row>
    <row r="189" spans="1:32" s="5" customFormat="1">
      <c r="A189" s="17">
        <v>891780111</v>
      </c>
      <c r="B189" s="17" t="s">
        <v>55</v>
      </c>
      <c r="C189" s="15" t="s">
        <v>57</v>
      </c>
      <c r="D189" s="17" t="s">
        <v>61</v>
      </c>
      <c r="E189" s="89" t="s">
        <v>3534</v>
      </c>
      <c r="F189" s="17" t="s">
        <v>62</v>
      </c>
      <c r="G189" s="1" t="s">
        <v>62</v>
      </c>
      <c r="H189" s="1" t="s">
        <v>74</v>
      </c>
      <c r="I189" s="10">
        <v>9943000</v>
      </c>
      <c r="J189" s="1">
        <v>0</v>
      </c>
      <c r="K189" s="2">
        <v>0</v>
      </c>
      <c r="L189" s="2">
        <v>0</v>
      </c>
      <c r="M189" s="32">
        <f t="shared" si="2"/>
        <v>9943000</v>
      </c>
      <c r="N189" s="1">
        <v>39049110</v>
      </c>
      <c r="O189" s="1" t="s">
        <v>406</v>
      </c>
      <c r="P189" s="1" t="s">
        <v>3535</v>
      </c>
      <c r="Q189" s="3">
        <v>44951</v>
      </c>
      <c r="R189" s="3">
        <v>44951</v>
      </c>
      <c r="S189" s="3">
        <v>45093</v>
      </c>
      <c r="T189" s="3" t="s">
        <v>2803</v>
      </c>
      <c r="U189" s="31">
        <v>0</v>
      </c>
      <c r="V189" s="151">
        <v>3230000</v>
      </c>
      <c r="W189" s="151">
        <v>6713000</v>
      </c>
      <c r="X189" s="111">
        <v>0.28169014084507044</v>
      </c>
      <c r="Y189" s="1">
        <v>7631392</v>
      </c>
      <c r="Z189" s="283" t="s">
        <v>3243</v>
      </c>
      <c r="AA189" s="1" t="s">
        <v>117</v>
      </c>
      <c r="AB189" s="1" t="s">
        <v>117</v>
      </c>
      <c r="AC189" s="3" t="s">
        <v>2803</v>
      </c>
      <c r="AD189" s="16" t="s">
        <v>3536</v>
      </c>
      <c r="AE189" s="16" t="s">
        <v>118</v>
      </c>
      <c r="AF189" s="16" t="s">
        <v>118</v>
      </c>
    </row>
    <row r="190" spans="1:32" s="5" customFormat="1">
      <c r="A190" s="17">
        <v>891780111</v>
      </c>
      <c r="B190" s="17" t="s">
        <v>55</v>
      </c>
      <c r="C190" s="15" t="s">
        <v>57</v>
      </c>
      <c r="D190" s="17" t="s">
        <v>61</v>
      </c>
      <c r="E190" s="89" t="s">
        <v>3537</v>
      </c>
      <c r="F190" s="17" t="s">
        <v>62</v>
      </c>
      <c r="G190" s="1" t="s">
        <v>62</v>
      </c>
      <c r="H190" s="1" t="s">
        <v>74</v>
      </c>
      <c r="I190" s="10">
        <v>14840000</v>
      </c>
      <c r="J190" s="1">
        <v>0</v>
      </c>
      <c r="K190" s="2">
        <v>0</v>
      </c>
      <c r="L190" s="2">
        <v>0</v>
      </c>
      <c r="M190" s="32">
        <f t="shared" si="2"/>
        <v>14840000</v>
      </c>
      <c r="N190" s="1">
        <v>1082981735</v>
      </c>
      <c r="O190" s="1" t="s">
        <v>3538</v>
      </c>
      <c r="P190" s="1" t="s">
        <v>3539</v>
      </c>
      <c r="Q190" s="3">
        <v>44951</v>
      </c>
      <c r="R190" s="3">
        <v>44951</v>
      </c>
      <c r="S190" s="3">
        <v>45093</v>
      </c>
      <c r="T190" s="3" t="s">
        <v>2803</v>
      </c>
      <c r="U190" s="31">
        <v>0</v>
      </c>
      <c r="V190" s="151">
        <v>4947000</v>
      </c>
      <c r="W190" s="151">
        <v>9893000</v>
      </c>
      <c r="X190" s="111">
        <v>0.28169014084507044</v>
      </c>
      <c r="Y190" s="1">
        <v>26668285</v>
      </c>
      <c r="Z190" s="283" t="s">
        <v>3293</v>
      </c>
      <c r="AA190" s="1" t="s">
        <v>117</v>
      </c>
      <c r="AB190" s="1" t="s">
        <v>117</v>
      </c>
      <c r="AC190" s="3" t="s">
        <v>2803</v>
      </c>
      <c r="AD190" s="16" t="s">
        <v>3540</v>
      </c>
      <c r="AE190" s="16" t="s">
        <v>118</v>
      </c>
      <c r="AF190" s="16" t="s">
        <v>118</v>
      </c>
    </row>
    <row r="191" spans="1:32" s="5" customFormat="1">
      <c r="A191" s="17">
        <v>891780111</v>
      </c>
      <c r="B191" s="17" t="s">
        <v>55</v>
      </c>
      <c r="C191" s="15" t="s">
        <v>57</v>
      </c>
      <c r="D191" s="17" t="s">
        <v>61</v>
      </c>
      <c r="E191" s="89" t="s">
        <v>3541</v>
      </c>
      <c r="F191" s="17" t="s">
        <v>62</v>
      </c>
      <c r="G191" s="1" t="s">
        <v>62</v>
      </c>
      <c r="H191" s="1" t="s">
        <v>74</v>
      </c>
      <c r="I191" s="10">
        <v>13253000</v>
      </c>
      <c r="J191" s="1">
        <v>0</v>
      </c>
      <c r="K191" s="2">
        <v>0</v>
      </c>
      <c r="L191" s="2">
        <v>0</v>
      </c>
      <c r="M191" s="32">
        <f t="shared" si="2"/>
        <v>13253000</v>
      </c>
      <c r="N191" s="1">
        <v>57414091</v>
      </c>
      <c r="O191" s="1" t="s">
        <v>3542</v>
      </c>
      <c r="P191" s="1" t="s">
        <v>3543</v>
      </c>
      <c r="Q191" s="3">
        <v>44951</v>
      </c>
      <c r="R191" s="3">
        <v>44951</v>
      </c>
      <c r="S191" s="3">
        <v>45084</v>
      </c>
      <c r="T191" s="3" t="s">
        <v>2803</v>
      </c>
      <c r="U191" s="31">
        <v>0</v>
      </c>
      <c r="V191" s="151">
        <v>4200000</v>
      </c>
      <c r="W191" s="151">
        <v>9053000</v>
      </c>
      <c r="X191" s="111">
        <v>0.3007518796992481</v>
      </c>
      <c r="Y191" s="1">
        <v>36557666</v>
      </c>
      <c r="Z191" s="283" t="s">
        <v>3321</v>
      </c>
      <c r="AA191" s="1" t="s">
        <v>117</v>
      </c>
      <c r="AB191" s="1" t="s">
        <v>117</v>
      </c>
      <c r="AC191" s="3" t="s">
        <v>2803</v>
      </c>
      <c r="AD191" s="16" t="s">
        <v>3544</v>
      </c>
      <c r="AE191" s="16" t="s">
        <v>118</v>
      </c>
      <c r="AF191" s="16" t="s">
        <v>118</v>
      </c>
    </row>
    <row r="192" spans="1:32" s="5" customFormat="1">
      <c r="A192" s="17">
        <v>891780111</v>
      </c>
      <c r="B192" s="17" t="s">
        <v>55</v>
      </c>
      <c r="C192" s="15" t="s">
        <v>57</v>
      </c>
      <c r="D192" s="17" t="s">
        <v>61</v>
      </c>
      <c r="E192" s="89" t="s">
        <v>3545</v>
      </c>
      <c r="F192" s="17" t="s">
        <v>62</v>
      </c>
      <c r="G192" s="1" t="s">
        <v>62</v>
      </c>
      <c r="H192" s="1" t="s">
        <v>74</v>
      </c>
      <c r="I192" s="10">
        <v>14673000</v>
      </c>
      <c r="J192" s="1">
        <v>0</v>
      </c>
      <c r="K192" s="2">
        <v>0</v>
      </c>
      <c r="L192" s="2">
        <v>0</v>
      </c>
      <c r="M192" s="32">
        <f t="shared" si="2"/>
        <v>14673000</v>
      </c>
      <c r="N192" s="1">
        <v>1004278346</v>
      </c>
      <c r="O192" s="1" t="s">
        <v>3546</v>
      </c>
      <c r="P192" s="1" t="s">
        <v>3547</v>
      </c>
      <c r="Q192" s="3">
        <v>44951</v>
      </c>
      <c r="R192" s="3">
        <v>44951</v>
      </c>
      <c r="S192" s="3">
        <v>45084</v>
      </c>
      <c r="T192" s="3" t="s">
        <v>2803</v>
      </c>
      <c r="U192" s="31">
        <v>0</v>
      </c>
      <c r="V192" s="151">
        <v>4650000</v>
      </c>
      <c r="W192" s="151">
        <v>10023000</v>
      </c>
      <c r="X192" s="111">
        <v>0.3007518796992481</v>
      </c>
      <c r="Y192" s="1">
        <v>1082868728</v>
      </c>
      <c r="Z192" s="283" t="s">
        <v>3311</v>
      </c>
      <c r="AA192" s="1" t="s">
        <v>117</v>
      </c>
      <c r="AB192" s="1" t="s">
        <v>117</v>
      </c>
      <c r="AC192" s="3" t="s">
        <v>2803</v>
      </c>
      <c r="AD192" s="16" t="s">
        <v>3548</v>
      </c>
      <c r="AE192" s="16" t="s">
        <v>118</v>
      </c>
      <c r="AF192" s="16" t="s">
        <v>118</v>
      </c>
    </row>
    <row r="193" spans="1:32" s="5" customFormat="1">
      <c r="A193" s="17">
        <v>891780111</v>
      </c>
      <c r="B193" s="17" t="s">
        <v>55</v>
      </c>
      <c r="C193" s="15" t="s">
        <v>57</v>
      </c>
      <c r="D193" s="17" t="s">
        <v>61</v>
      </c>
      <c r="E193" s="89" t="s">
        <v>3549</v>
      </c>
      <c r="F193" s="17" t="s">
        <v>62</v>
      </c>
      <c r="G193" s="1" t="s">
        <v>62</v>
      </c>
      <c r="H193" s="1" t="s">
        <v>74</v>
      </c>
      <c r="I193" s="10">
        <v>20000000</v>
      </c>
      <c r="J193" s="1">
        <v>0</v>
      </c>
      <c r="K193" s="2">
        <v>0</v>
      </c>
      <c r="L193" s="2">
        <v>0</v>
      </c>
      <c r="M193" s="32">
        <f t="shared" si="2"/>
        <v>20000000</v>
      </c>
      <c r="N193" s="1">
        <v>85460949</v>
      </c>
      <c r="O193" s="1" t="s">
        <v>3550</v>
      </c>
      <c r="P193" s="1" t="s">
        <v>3551</v>
      </c>
      <c r="Q193" s="3">
        <v>44951</v>
      </c>
      <c r="R193" s="3">
        <v>44951</v>
      </c>
      <c r="S193" s="3">
        <v>45093</v>
      </c>
      <c r="T193" s="3" t="s">
        <v>2803</v>
      </c>
      <c r="U193" s="31">
        <v>0</v>
      </c>
      <c r="V193" s="151">
        <v>5867000</v>
      </c>
      <c r="W193" s="151">
        <v>14133000</v>
      </c>
      <c r="X193" s="111">
        <v>0.28169014084507044</v>
      </c>
      <c r="Y193" s="1">
        <v>12621405</v>
      </c>
      <c r="Z193" s="283" t="s">
        <v>2802</v>
      </c>
      <c r="AA193" s="1" t="s">
        <v>117</v>
      </c>
      <c r="AB193" s="1" t="s">
        <v>117</v>
      </c>
      <c r="AC193" s="3" t="s">
        <v>2803</v>
      </c>
      <c r="AD193" s="16" t="s">
        <v>3552</v>
      </c>
      <c r="AE193" s="16" t="s">
        <v>118</v>
      </c>
      <c r="AF193" s="16" t="s">
        <v>118</v>
      </c>
    </row>
    <row r="194" spans="1:32" s="5" customFormat="1">
      <c r="A194" s="17">
        <v>891780111</v>
      </c>
      <c r="B194" s="17" t="s">
        <v>55</v>
      </c>
      <c r="C194" s="15" t="s">
        <v>57</v>
      </c>
      <c r="D194" s="17" t="s">
        <v>61</v>
      </c>
      <c r="E194" s="89" t="s">
        <v>3553</v>
      </c>
      <c r="F194" s="17" t="s">
        <v>62</v>
      </c>
      <c r="G194" s="1" t="s">
        <v>62</v>
      </c>
      <c r="H194" s="1" t="s">
        <v>74</v>
      </c>
      <c r="I194" s="10">
        <v>9943000</v>
      </c>
      <c r="J194" s="1">
        <v>0</v>
      </c>
      <c r="K194" s="2">
        <v>0</v>
      </c>
      <c r="L194" s="2">
        <v>0</v>
      </c>
      <c r="M194" s="32">
        <f t="shared" si="2"/>
        <v>9943000</v>
      </c>
      <c r="N194" s="1">
        <v>1082903939</v>
      </c>
      <c r="O194" s="1" t="s">
        <v>3554</v>
      </c>
      <c r="P194" s="1" t="s">
        <v>3555</v>
      </c>
      <c r="Q194" s="3">
        <v>44951</v>
      </c>
      <c r="R194" s="3">
        <v>44951</v>
      </c>
      <c r="S194" s="3">
        <v>45093</v>
      </c>
      <c r="T194" s="3" t="s">
        <v>2803</v>
      </c>
      <c r="U194" s="31">
        <v>0</v>
      </c>
      <c r="V194" s="151">
        <v>3230000</v>
      </c>
      <c r="W194" s="151">
        <v>6713000</v>
      </c>
      <c r="X194" s="111">
        <v>0.28169014084507044</v>
      </c>
      <c r="Y194" s="1">
        <v>7631392</v>
      </c>
      <c r="Z194" s="283" t="s">
        <v>3243</v>
      </c>
      <c r="AA194" s="1" t="s">
        <v>117</v>
      </c>
      <c r="AB194" s="1" t="s">
        <v>117</v>
      </c>
      <c r="AC194" s="3" t="s">
        <v>2803</v>
      </c>
      <c r="AD194" s="16" t="s">
        <v>3556</v>
      </c>
      <c r="AE194" s="16" t="s">
        <v>118</v>
      </c>
      <c r="AF194" s="16" t="s">
        <v>118</v>
      </c>
    </row>
    <row r="195" spans="1:32" s="5" customFormat="1">
      <c r="A195" s="17">
        <v>891780111</v>
      </c>
      <c r="B195" s="17" t="s">
        <v>55</v>
      </c>
      <c r="C195" s="15" t="s">
        <v>57</v>
      </c>
      <c r="D195" s="17" t="s">
        <v>61</v>
      </c>
      <c r="E195" s="89" t="s">
        <v>3557</v>
      </c>
      <c r="F195" s="17" t="s">
        <v>62</v>
      </c>
      <c r="G195" s="1" t="s">
        <v>62</v>
      </c>
      <c r="H195" s="1" t="s">
        <v>74</v>
      </c>
      <c r="I195" s="10">
        <v>9943000</v>
      </c>
      <c r="J195" s="1">
        <v>0</v>
      </c>
      <c r="K195" s="2">
        <v>0</v>
      </c>
      <c r="L195" s="2">
        <v>0</v>
      </c>
      <c r="M195" s="32">
        <f t="shared" si="2"/>
        <v>9943000</v>
      </c>
      <c r="N195" s="1">
        <v>1119816783</v>
      </c>
      <c r="O195" s="1" t="s">
        <v>3558</v>
      </c>
      <c r="P195" s="1" t="s">
        <v>3559</v>
      </c>
      <c r="Q195" s="3">
        <v>44951</v>
      </c>
      <c r="R195" s="3">
        <v>44951</v>
      </c>
      <c r="S195" s="3">
        <v>45093</v>
      </c>
      <c r="T195" s="3" t="s">
        <v>2803</v>
      </c>
      <c r="U195" s="31">
        <v>0</v>
      </c>
      <c r="V195" s="151">
        <v>3230000</v>
      </c>
      <c r="W195" s="151">
        <v>6713000</v>
      </c>
      <c r="X195" s="111">
        <v>0.28169014084507044</v>
      </c>
      <c r="Y195" s="1">
        <v>7631392</v>
      </c>
      <c r="Z195" s="283" t="s">
        <v>3243</v>
      </c>
      <c r="AA195" s="1" t="s">
        <v>117</v>
      </c>
      <c r="AB195" s="1" t="s">
        <v>117</v>
      </c>
      <c r="AC195" s="3" t="s">
        <v>2803</v>
      </c>
      <c r="AD195" s="16" t="s">
        <v>3560</v>
      </c>
      <c r="AE195" s="16" t="s">
        <v>118</v>
      </c>
      <c r="AF195" s="16" t="s">
        <v>118</v>
      </c>
    </row>
    <row r="196" spans="1:32" s="5" customFormat="1">
      <c r="A196" s="17">
        <v>891780111</v>
      </c>
      <c r="B196" s="17" t="s">
        <v>55</v>
      </c>
      <c r="C196" s="15" t="s">
        <v>57</v>
      </c>
      <c r="D196" s="17" t="s">
        <v>61</v>
      </c>
      <c r="E196" s="89" t="s">
        <v>3561</v>
      </c>
      <c r="F196" s="17" t="s">
        <v>62</v>
      </c>
      <c r="G196" s="1" t="s">
        <v>62</v>
      </c>
      <c r="H196" s="1" t="s">
        <v>74</v>
      </c>
      <c r="I196" s="10">
        <v>2700000</v>
      </c>
      <c r="J196" s="1">
        <v>0</v>
      </c>
      <c r="K196" s="2">
        <v>0</v>
      </c>
      <c r="L196" s="2">
        <v>0</v>
      </c>
      <c r="M196" s="32">
        <f t="shared" si="2"/>
        <v>2700000</v>
      </c>
      <c r="N196" s="1">
        <v>57293236</v>
      </c>
      <c r="O196" s="1" t="s">
        <v>3562</v>
      </c>
      <c r="P196" s="1" t="s">
        <v>3563</v>
      </c>
      <c r="Q196" s="3">
        <v>44951</v>
      </c>
      <c r="R196" s="3">
        <v>44951</v>
      </c>
      <c r="S196" s="3">
        <v>44957</v>
      </c>
      <c r="T196" s="3" t="s">
        <v>2803</v>
      </c>
      <c r="U196" s="31">
        <v>0</v>
      </c>
      <c r="V196" s="151">
        <v>2700000</v>
      </c>
      <c r="W196" s="151">
        <v>0</v>
      </c>
      <c r="X196" s="111">
        <v>1</v>
      </c>
      <c r="Y196" s="1">
        <v>41947381</v>
      </c>
      <c r="Z196" s="283" t="s">
        <v>152</v>
      </c>
      <c r="AA196" s="1" t="s">
        <v>117</v>
      </c>
      <c r="AB196" s="1" t="s">
        <v>117</v>
      </c>
      <c r="AC196" s="3" t="s">
        <v>2803</v>
      </c>
      <c r="AD196" s="16" t="s">
        <v>3564</v>
      </c>
      <c r="AE196" s="16" t="s">
        <v>118</v>
      </c>
      <c r="AF196" s="16" t="s">
        <v>118</v>
      </c>
    </row>
    <row r="197" spans="1:32" s="5" customFormat="1">
      <c r="A197" s="17">
        <v>891780111</v>
      </c>
      <c r="B197" s="17" t="s">
        <v>55</v>
      </c>
      <c r="C197" s="15" t="s">
        <v>57</v>
      </c>
      <c r="D197" s="17" t="s">
        <v>61</v>
      </c>
      <c r="E197" s="89" t="s">
        <v>3565</v>
      </c>
      <c r="F197" s="17" t="s">
        <v>62</v>
      </c>
      <c r="G197" s="1" t="s">
        <v>62</v>
      </c>
      <c r="H197" s="1" t="s">
        <v>74</v>
      </c>
      <c r="I197" s="10">
        <v>24500000</v>
      </c>
      <c r="J197" s="1">
        <v>0</v>
      </c>
      <c r="K197" s="2">
        <v>0</v>
      </c>
      <c r="L197" s="2">
        <v>0</v>
      </c>
      <c r="M197" s="32">
        <f t="shared" si="2"/>
        <v>24500000</v>
      </c>
      <c r="N197" s="1">
        <v>1082984896</v>
      </c>
      <c r="O197" s="1" t="s">
        <v>3566</v>
      </c>
      <c r="P197" s="1" t="s">
        <v>3567</v>
      </c>
      <c r="Q197" s="3">
        <v>44951</v>
      </c>
      <c r="R197" s="3">
        <v>44951</v>
      </c>
      <c r="S197" s="3">
        <v>45138</v>
      </c>
      <c r="T197" s="3" t="s">
        <v>2803</v>
      </c>
      <c r="U197" s="31">
        <v>0</v>
      </c>
      <c r="V197" s="151">
        <v>7000000</v>
      </c>
      <c r="W197" s="151">
        <v>17500000</v>
      </c>
      <c r="X197" s="111">
        <v>0.21390374331550802</v>
      </c>
      <c r="Y197" s="1">
        <v>1082870070</v>
      </c>
      <c r="Z197" s="283" t="s">
        <v>3568</v>
      </c>
      <c r="AA197" s="1" t="s">
        <v>117</v>
      </c>
      <c r="AB197" s="1" t="s">
        <v>117</v>
      </c>
      <c r="AC197" s="3" t="s">
        <v>2803</v>
      </c>
      <c r="AD197" s="16" t="s">
        <v>3569</v>
      </c>
      <c r="AE197" s="16" t="s">
        <v>118</v>
      </c>
      <c r="AF197" s="16" t="s">
        <v>118</v>
      </c>
    </row>
    <row r="198" spans="1:32" s="5" customFormat="1">
      <c r="A198" s="17">
        <v>891780111</v>
      </c>
      <c r="B198" s="17" t="s">
        <v>55</v>
      </c>
      <c r="C198" s="15" t="s">
        <v>57</v>
      </c>
      <c r="D198" s="17" t="s">
        <v>61</v>
      </c>
      <c r="E198" s="89" t="s">
        <v>3570</v>
      </c>
      <c r="F198" s="17" t="s">
        <v>62</v>
      </c>
      <c r="G198" s="1" t="s">
        <v>62</v>
      </c>
      <c r="H198" s="1" t="s">
        <v>74</v>
      </c>
      <c r="I198" s="10">
        <v>6800000</v>
      </c>
      <c r="J198" s="1">
        <v>0</v>
      </c>
      <c r="K198" s="2">
        <v>0</v>
      </c>
      <c r="L198" s="2">
        <v>0</v>
      </c>
      <c r="M198" s="32">
        <f t="shared" si="2"/>
        <v>6800000</v>
      </c>
      <c r="N198" s="1">
        <v>1114816077</v>
      </c>
      <c r="O198" s="1" t="s">
        <v>3571</v>
      </c>
      <c r="P198" s="1" t="s">
        <v>3572</v>
      </c>
      <c r="Q198" s="3">
        <v>44951</v>
      </c>
      <c r="R198" s="3">
        <v>44951</v>
      </c>
      <c r="S198" s="3">
        <v>44985</v>
      </c>
      <c r="T198" s="3" t="s">
        <v>2803</v>
      </c>
      <c r="U198" s="31">
        <v>0</v>
      </c>
      <c r="V198" s="151">
        <v>6800000</v>
      </c>
      <c r="W198" s="151">
        <v>0</v>
      </c>
      <c r="X198" s="111">
        <v>1</v>
      </c>
      <c r="Y198" s="1">
        <v>1082870070</v>
      </c>
      <c r="Z198" s="283" t="s">
        <v>3568</v>
      </c>
      <c r="AA198" s="1" t="s">
        <v>117</v>
      </c>
      <c r="AB198" s="1" t="s">
        <v>117</v>
      </c>
      <c r="AC198" s="3" t="s">
        <v>2803</v>
      </c>
      <c r="AD198" s="16" t="s">
        <v>3573</v>
      </c>
      <c r="AE198" s="16" t="s">
        <v>118</v>
      </c>
      <c r="AF198" s="16" t="s">
        <v>118</v>
      </c>
    </row>
    <row r="199" spans="1:32" s="5" customFormat="1">
      <c r="A199" s="17">
        <v>891780111</v>
      </c>
      <c r="B199" s="17" t="s">
        <v>55</v>
      </c>
      <c r="C199" s="15" t="s">
        <v>57</v>
      </c>
      <c r="D199" s="17" t="s">
        <v>61</v>
      </c>
      <c r="E199" s="89" t="s">
        <v>3574</v>
      </c>
      <c r="F199" s="17" t="s">
        <v>62</v>
      </c>
      <c r="G199" s="1" t="s">
        <v>62</v>
      </c>
      <c r="H199" s="1" t="s">
        <v>74</v>
      </c>
      <c r="I199" s="10">
        <v>18400000</v>
      </c>
      <c r="J199" s="1">
        <v>0</v>
      </c>
      <c r="K199" s="2">
        <v>0</v>
      </c>
      <c r="L199" s="2">
        <v>0</v>
      </c>
      <c r="M199" s="32">
        <f t="shared" ref="M199:M262" si="3">I199+K199-L199</f>
        <v>18400000</v>
      </c>
      <c r="N199" s="1">
        <v>7601321</v>
      </c>
      <c r="O199" s="1" t="s">
        <v>3575</v>
      </c>
      <c r="P199" s="1" t="s">
        <v>3576</v>
      </c>
      <c r="Q199" s="3">
        <v>44951</v>
      </c>
      <c r="R199" s="3">
        <v>44951</v>
      </c>
      <c r="S199" s="3">
        <v>45138</v>
      </c>
      <c r="T199" s="3" t="s">
        <v>2803</v>
      </c>
      <c r="U199" s="31">
        <v>0</v>
      </c>
      <c r="V199" s="151">
        <v>3900000</v>
      </c>
      <c r="W199" s="151">
        <v>14500000</v>
      </c>
      <c r="X199" s="111">
        <v>0.21390374331550802</v>
      </c>
      <c r="Y199" s="1">
        <v>85471791</v>
      </c>
      <c r="Z199" s="283" t="s">
        <v>2501</v>
      </c>
      <c r="AA199" s="1" t="s">
        <v>117</v>
      </c>
      <c r="AB199" s="1" t="s">
        <v>117</v>
      </c>
      <c r="AC199" s="3" t="s">
        <v>2803</v>
      </c>
      <c r="AD199" s="16" t="s">
        <v>3577</v>
      </c>
      <c r="AE199" s="16" t="s">
        <v>118</v>
      </c>
      <c r="AF199" s="16" t="s">
        <v>118</v>
      </c>
    </row>
    <row r="200" spans="1:32" s="5" customFormat="1">
      <c r="A200" s="17">
        <v>891780111</v>
      </c>
      <c r="B200" s="17" t="s">
        <v>55</v>
      </c>
      <c r="C200" s="15" t="s">
        <v>57</v>
      </c>
      <c r="D200" s="17" t="s">
        <v>61</v>
      </c>
      <c r="E200" s="89" t="s">
        <v>3578</v>
      </c>
      <c r="F200" s="17" t="s">
        <v>62</v>
      </c>
      <c r="G200" s="1" t="s">
        <v>62</v>
      </c>
      <c r="H200" s="1" t="s">
        <v>74</v>
      </c>
      <c r="I200" s="10">
        <v>17500000</v>
      </c>
      <c r="J200" s="1">
        <v>0</v>
      </c>
      <c r="K200" s="2">
        <v>0</v>
      </c>
      <c r="L200" s="2">
        <v>0</v>
      </c>
      <c r="M200" s="32">
        <f t="shared" si="3"/>
        <v>17500000</v>
      </c>
      <c r="N200" s="1">
        <v>1052983008</v>
      </c>
      <c r="O200" s="1" t="s">
        <v>3579</v>
      </c>
      <c r="P200" s="1" t="s">
        <v>3580</v>
      </c>
      <c r="Q200" s="3">
        <v>44951</v>
      </c>
      <c r="R200" s="3">
        <v>44951</v>
      </c>
      <c r="S200" s="3">
        <v>45138</v>
      </c>
      <c r="T200" s="3" t="s">
        <v>2803</v>
      </c>
      <c r="U200" s="31">
        <v>0</v>
      </c>
      <c r="V200" s="151">
        <v>5000000</v>
      </c>
      <c r="W200" s="151">
        <v>12500000</v>
      </c>
      <c r="X200" s="111">
        <v>0.21390374331550802</v>
      </c>
      <c r="Y200" s="1">
        <v>1082870070</v>
      </c>
      <c r="Z200" s="283" t="s">
        <v>3568</v>
      </c>
      <c r="AA200" s="1" t="s">
        <v>117</v>
      </c>
      <c r="AB200" s="1" t="s">
        <v>117</v>
      </c>
      <c r="AC200" s="3" t="s">
        <v>2803</v>
      </c>
      <c r="AD200" s="16" t="s">
        <v>3581</v>
      </c>
      <c r="AE200" s="16" t="s">
        <v>118</v>
      </c>
      <c r="AF200" s="16" t="s">
        <v>118</v>
      </c>
    </row>
    <row r="201" spans="1:32" s="5" customFormat="1">
      <c r="A201" s="17">
        <v>891780111</v>
      </c>
      <c r="B201" s="17" t="s">
        <v>55</v>
      </c>
      <c r="C201" s="15" t="s">
        <v>57</v>
      </c>
      <c r="D201" s="17" t="s">
        <v>61</v>
      </c>
      <c r="E201" s="89" t="s">
        <v>3582</v>
      </c>
      <c r="F201" s="17" t="s">
        <v>62</v>
      </c>
      <c r="G201" s="1" t="s">
        <v>62</v>
      </c>
      <c r="H201" s="1" t="s">
        <v>74</v>
      </c>
      <c r="I201" s="10">
        <v>17500000</v>
      </c>
      <c r="J201" s="1">
        <v>0</v>
      </c>
      <c r="K201" s="2">
        <v>0</v>
      </c>
      <c r="L201" s="2">
        <v>0</v>
      </c>
      <c r="M201" s="32">
        <f t="shared" si="3"/>
        <v>17500000</v>
      </c>
      <c r="N201" s="1">
        <v>1082925230</v>
      </c>
      <c r="O201" s="1" t="s">
        <v>3583</v>
      </c>
      <c r="P201" s="1" t="s">
        <v>3584</v>
      </c>
      <c r="Q201" s="3">
        <v>44951</v>
      </c>
      <c r="R201" s="3">
        <v>44951</v>
      </c>
      <c r="S201" s="3">
        <v>45138</v>
      </c>
      <c r="T201" s="3" t="s">
        <v>2803</v>
      </c>
      <c r="U201" s="31">
        <v>0</v>
      </c>
      <c r="V201" s="151">
        <v>5000000</v>
      </c>
      <c r="W201" s="151">
        <v>12500000</v>
      </c>
      <c r="X201" s="111">
        <v>0.21390374331550802</v>
      </c>
      <c r="Y201" s="1">
        <v>1082870070</v>
      </c>
      <c r="Z201" s="283" t="s">
        <v>3568</v>
      </c>
      <c r="AA201" s="1" t="s">
        <v>117</v>
      </c>
      <c r="AB201" s="1" t="s">
        <v>117</v>
      </c>
      <c r="AC201" s="3" t="s">
        <v>2803</v>
      </c>
      <c r="AD201" s="16" t="s">
        <v>3585</v>
      </c>
      <c r="AE201" s="16" t="s">
        <v>118</v>
      </c>
      <c r="AF201" s="16" t="s">
        <v>118</v>
      </c>
    </row>
    <row r="202" spans="1:32" s="5" customFormat="1">
      <c r="A202" s="17">
        <v>891780111</v>
      </c>
      <c r="B202" s="17" t="s">
        <v>55</v>
      </c>
      <c r="C202" s="15" t="s">
        <v>57</v>
      </c>
      <c r="D202" s="17" t="s">
        <v>61</v>
      </c>
      <c r="E202" s="89" t="s">
        <v>3586</v>
      </c>
      <c r="F202" s="17" t="s">
        <v>62</v>
      </c>
      <c r="G202" s="1" t="s">
        <v>62</v>
      </c>
      <c r="H202" s="1" t="s">
        <v>74</v>
      </c>
      <c r="I202" s="10">
        <v>17200000</v>
      </c>
      <c r="J202" s="1">
        <v>0</v>
      </c>
      <c r="K202" s="2">
        <v>0</v>
      </c>
      <c r="L202" s="2">
        <v>0</v>
      </c>
      <c r="M202" s="32">
        <f t="shared" si="3"/>
        <v>17200000</v>
      </c>
      <c r="N202" s="1">
        <v>1083021213</v>
      </c>
      <c r="O202" s="1" t="s">
        <v>3587</v>
      </c>
      <c r="P202" s="1" t="s">
        <v>3588</v>
      </c>
      <c r="Q202" s="3">
        <v>44951</v>
      </c>
      <c r="R202" s="3">
        <v>44951</v>
      </c>
      <c r="S202" s="3">
        <v>45138</v>
      </c>
      <c r="T202" s="3" t="s">
        <v>2803</v>
      </c>
      <c r="U202" s="31">
        <v>0</v>
      </c>
      <c r="V202" s="151">
        <v>3700000</v>
      </c>
      <c r="W202" s="151">
        <v>13500000</v>
      </c>
      <c r="X202" s="111">
        <v>0.21390374331550802</v>
      </c>
      <c r="Y202" s="1">
        <v>36722626</v>
      </c>
      <c r="Z202" s="283" t="s">
        <v>466</v>
      </c>
      <c r="AA202" s="1" t="s">
        <v>117</v>
      </c>
      <c r="AB202" s="1" t="s">
        <v>117</v>
      </c>
      <c r="AC202" s="3" t="s">
        <v>2803</v>
      </c>
      <c r="AD202" s="16" t="s">
        <v>3589</v>
      </c>
      <c r="AE202" s="16" t="s">
        <v>118</v>
      </c>
      <c r="AF202" s="16" t="s">
        <v>118</v>
      </c>
    </row>
    <row r="203" spans="1:32" s="5" customFormat="1">
      <c r="A203" s="17">
        <v>891780111</v>
      </c>
      <c r="B203" s="17" t="s">
        <v>55</v>
      </c>
      <c r="C203" s="15" t="s">
        <v>57</v>
      </c>
      <c r="D203" s="17" t="s">
        <v>61</v>
      </c>
      <c r="E203" s="89" t="s">
        <v>3590</v>
      </c>
      <c r="F203" s="17" t="s">
        <v>62</v>
      </c>
      <c r="G203" s="1" t="s">
        <v>62</v>
      </c>
      <c r="H203" s="1" t="s">
        <v>74</v>
      </c>
      <c r="I203" s="10">
        <v>22750000</v>
      </c>
      <c r="J203" s="1">
        <v>0</v>
      </c>
      <c r="K203" s="2">
        <v>0</v>
      </c>
      <c r="L203" s="2">
        <v>0</v>
      </c>
      <c r="M203" s="32">
        <f t="shared" si="3"/>
        <v>22750000</v>
      </c>
      <c r="N203" s="1">
        <v>84457585</v>
      </c>
      <c r="O203" s="1" t="s">
        <v>3591</v>
      </c>
      <c r="P203" s="1" t="s">
        <v>3592</v>
      </c>
      <c r="Q203" s="3">
        <v>44951</v>
      </c>
      <c r="R203" s="3">
        <v>44951</v>
      </c>
      <c r="S203" s="3">
        <v>45138</v>
      </c>
      <c r="T203" s="3" t="s">
        <v>2803</v>
      </c>
      <c r="U203" s="31">
        <v>0</v>
      </c>
      <c r="V203" s="151">
        <v>5250000</v>
      </c>
      <c r="W203" s="151">
        <v>17500000</v>
      </c>
      <c r="X203" s="111">
        <v>0.21390374331550802</v>
      </c>
      <c r="Y203" s="1">
        <v>85471791</v>
      </c>
      <c r="Z203" s="283" t="s">
        <v>2501</v>
      </c>
      <c r="AA203" s="1" t="s">
        <v>117</v>
      </c>
      <c r="AB203" s="1" t="s">
        <v>117</v>
      </c>
      <c r="AC203" s="3" t="s">
        <v>2803</v>
      </c>
      <c r="AD203" s="16" t="s">
        <v>3593</v>
      </c>
      <c r="AE203" s="16" t="s">
        <v>118</v>
      </c>
      <c r="AF203" s="16" t="s">
        <v>118</v>
      </c>
    </row>
    <row r="204" spans="1:32" s="5" customFormat="1">
      <c r="A204" s="17">
        <v>891780111</v>
      </c>
      <c r="B204" s="17" t="s">
        <v>55</v>
      </c>
      <c r="C204" s="15" t="s">
        <v>57</v>
      </c>
      <c r="D204" s="17" t="s">
        <v>61</v>
      </c>
      <c r="E204" s="89" t="s">
        <v>3594</v>
      </c>
      <c r="F204" s="17" t="s">
        <v>62</v>
      </c>
      <c r="G204" s="1" t="s">
        <v>62</v>
      </c>
      <c r="H204" s="1" t="s">
        <v>74</v>
      </c>
      <c r="I204" s="10">
        <v>20125000</v>
      </c>
      <c r="J204" s="1">
        <v>0</v>
      </c>
      <c r="K204" s="2">
        <v>0</v>
      </c>
      <c r="L204" s="2">
        <v>0</v>
      </c>
      <c r="M204" s="32">
        <f t="shared" si="3"/>
        <v>20125000</v>
      </c>
      <c r="N204" s="1">
        <v>1083014411</v>
      </c>
      <c r="O204" s="1" t="s">
        <v>3595</v>
      </c>
      <c r="P204" s="1" t="s">
        <v>3596</v>
      </c>
      <c r="Q204" s="3">
        <v>44951</v>
      </c>
      <c r="R204" s="3">
        <v>44951</v>
      </c>
      <c r="S204" s="3">
        <v>45138</v>
      </c>
      <c r="T204" s="3" t="s">
        <v>2803</v>
      </c>
      <c r="U204" s="31">
        <v>0</v>
      </c>
      <c r="V204" s="151">
        <v>5750000</v>
      </c>
      <c r="W204" s="151">
        <v>14375000</v>
      </c>
      <c r="X204" s="111">
        <v>0.21390374331550802</v>
      </c>
      <c r="Y204" s="1">
        <v>1082870070</v>
      </c>
      <c r="Z204" s="283" t="s">
        <v>3568</v>
      </c>
      <c r="AA204" s="1" t="s">
        <v>117</v>
      </c>
      <c r="AB204" s="1" t="s">
        <v>117</v>
      </c>
      <c r="AC204" s="3" t="s">
        <v>2803</v>
      </c>
      <c r="AD204" s="16" t="s">
        <v>3597</v>
      </c>
      <c r="AE204" s="16" t="s">
        <v>118</v>
      </c>
      <c r="AF204" s="16" t="s">
        <v>118</v>
      </c>
    </row>
    <row r="205" spans="1:32" s="5" customFormat="1">
      <c r="A205" s="17">
        <v>891780111</v>
      </c>
      <c r="B205" s="17" t="s">
        <v>55</v>
      </c>
      <c r="C205" s="15" t="s">
        <v>57</v>
      </c>
      <c r="D205" s="17" t="s">
        <v>61</v>
      </c>
      <c r="E205" s="89" t="s">
        <v>3598</v>
      </c>
      <c r="F205" s="17" t="s">
        <v>62</v>
      </c>
      <c r="G205" s="1" t="s">
        <v>62</v>
      </c>
      <c r="H205" s="1" t="s">
        <v>74</v>
      </c>
      <c r="I205" s="10">
        <v>13000000</v>
      </c>
      <c r="J205" s="1">
        <v>0</v>
      </c>
      <c r="K205" s="2">
        <v>0</v>
      </c>
      <c r="L205" s="2">
        <v>0</v>
      </c>
      <c r="M205" s="32">
        <f t="shared" si="3"/>
        <v>13000000</v>
      </c>
      <c r="N205" s="1">
        <v>1018493051</v>
      </c>
      <c r="O205" s="1" t="s">
        <v>3599</v>
      </c>
      <c r="P205" s="1" t="s">
        <v>3600</v>
      </c>
      <c r="Q205" s="3">
        <v>44951</v>
      </c>
      <c r="R205" s="3">
        <v>44951</v>
      </c>
      <c r="S205" s="3">
        <v>45138</v>
      </c>
      <c r="T205" s="3" t="s">
        <v>2803</v>
      </c>
      <c r="U205" s="31">
        <v>0</v>
      </c>
      <c r="V205" s="151">
        <v>3000000</v>
      </c>
      <c r="W205" s="151">
        <v>10000000</v>
      </c>
      <c r="X205" s="111">
        <v>0.21390374331550802</v>
      </c>
      <c r="Y205" s="1">
        <v>1082870070</v>
      </c>
      <c r="Z205" s="283" t="s">
        <v>3568</v>
      </c>
      <c r="AA205" s="1" t="s">
        <v>117</v>
      </c>
      <c r="AB205" s="1" t="s">
        <v>117</v>
      </c>
      <c r="AC205" s="3" t="s">
        <v>2803</v>
      </c>
      <c r="AD205" s="16" t="s">
        <v>3601</v>
      </c>
      <c r="AE205" s="16" t="s">
        <v>118</v>
      </c>
      <c r="AF205" s="16" t="s">
        <v>118</v>
      </c>
    </row>
    <row r="206" spans="1:32" s="5" customFormat="1">
      <c r="A206" s="17">
        <v>891780111</v>
      </c>
      <c r="B206" s="17" t="s">
        <v>55</v>
      </c>
      <c r="C206" s="15" t="s">
        <v>57</v>
      </c>
      <c r="D206" s="17" t="s">
        <v>61</v>
      </c>
      <c r="E206" s="89" t="s">
        <v>3602</v>
      </c>
      <c r="F206" s="17" t="s">
        <v>62</v>
      </c>
      <c r="G206" s="1" t="s">
        <v>62</v>
      </c>
      <c r="H206" s="1" t="s">
        <v>74</v>
      </c>
      <c r="I206" s="10">
        <v>20125000</v>
      </c>
      <c r="J206" s="1">
        <v>0</v>
      </c>
      <c r="K206" s="2">
        <v>0</v>
      </c>
      <c r="L206" s="2">
        <v>0</v>
      </c>
      <c r="M206" s="32">
        <f t="shared" si="3"/>
        <v>20125000</v>
      </c>
      <c r="N206" s="1">
        <v>1082941708</v>
      </c>
      <c r="O206" s="1" t="s">
        <v>3603</v>
      </c>
      <c r="P206" s="1" t="s">
        <v>3596</v>
      </c>
      <c r="Q206" s="3">
        <v>44951</v>
      </c>
      <c r="R206" s="3">
        <v>44951</v>
      </c>
      <c r="S206" s="3">
        <v>45138</v>
      </c>
      <c r="T206" s="3" t="s">
        <v>2803</v>
      </c>
      <c r="U206" s="31">
        <v>0</v>
      </c>
      <c r="V206" s="151">
        <v>5750000</v>
      </c>
      <c r="W206" s="151">
        <v>14375000</v>
      </c>
      <c r="X206" s="111">
        <v>0.21390374331550802</v>
      </c>
      <c r="Y206" s="1">
        <v>1082870070</v>
      </c>
      <c r="Z206" s="283" t="s">
        <v>3568</v>
      </c>
      <c r="AA206" s="1" t="s">
        <v>117</v>
      </c>
      <c r="AB206" s="1" t="s">
        <v>117</v>
      </c>
      <c r="AC206" s="3" t="s">
        <v>2803</v>
      </c>
      <c r="AD206" s="16" t="s">
        <v>3604</v>
      </c>
      <c r="AE206" s="16" t="s">
        <v>118</v>
      </c>
      <c r="AF206" s="16" t="s">
        <v>118</v>
      </c>
    </row>
    <row r="207" spans="1:32" s="5" customFormat="1">
      <c r="A207" s="17">
        <v>891780111</v>
      </c>
      <c r="B207" s="17" t="s">
        <v>55</v>
      </c>
      <c r="C207" s="15" t="s">
        <v>57</v>
      </c>
      <c r="D207" s="17" t="s">
        <v>61</v>
      </c>
      <c r="E207" s="89" t="s">
        <v>3605</v>
      </c>
      <c r="F207" s="17" t="s">
        <v>62</v>
      </c>
      <c r="G207" s="1" t="s">
        <v>62</v>
      </c>
      <c r="H207" s="1" t="s">
        <v>74</v>
      </c>
      <c r="I207" s="10">
        <v>16000000</v>
      </c>
      <c r="J207" s="1">
        <v>0</v>
      </c>
      <c r="K207" s="2">
        <v>0</v>
      </c>
      <c r="L207" s="2">
        <v>0</v>
      </c>
      <c r="M207" s="32">
        <f t="shared" si="3"/>
        <v>16000000</v>
      </c>
      <c r="N207" s="1">
        <v>4979940</v>
      </c>
      <c r="O207" s="1" t="s">
        <v>3606</v>
      </c>
      <c r="P207" s="1" t="s">
        <v>3607</v>
      </c>
      <c r="Q207" s="3">
        <v>44951</v>
      </c>
      <c r="R207" s="3">
        <v>44951</v>
      </c>
      <c r="S207" s="3">
        <v>45138</v>
      </c>
      <c r="T207" s="3" t="s">
        <v>2803</v>
      </c>
      <c r="U207" s="31">
        <v>0</v>
      </c>
      <c r="V207" s="151">
        <v>3500000</v>
      </c>
      <c r="W207" s="151">
        <v>12500000</v>
      </c>
      <c r="X207" s="111">
        <v>0.21390374331550802</v>
      </c>
      <c r="Y207" s="1">
        <v>36722626</v>
      </c>
      <c r="Z207" s="283" t="s">
        <v>466</v>
      </c>
      <c r="AA207" s="1" t="s">
        <v>117</v>
      </c>
      <c r="AB207" s="1" t="s">
        <v>117</v>
      </c>
      <c r="AC207" s="3" t="s">
        <v>2803</v>
      </c>
      <c r="AD207" s="16" t="s">
        <v>3608</v>
      </c>
      <c r="AE207" s="16" t="s">
        <v>118</v>
      </c>
      <c r="AF207" s="16" t="s">
        <v>118</v>
      </c>
    </row>
    <row r="208" spans="1:32" s="5" customFormat="1">
      <c r="A208" s="17">
        <v>891780111</v>
      </c>
      <c r="B208" s="17" t="s">
        <v>55</v>
      </c>
      <c r="C208" s="15" t="s">
        <v>57</v>
      </c>
      <c r="D208" s="17" t="s">
        <v>61</v>
      </c>
      <c r="E208" s="89" t="s">
        <v>3609</v>
      </c>
      <c r="F208" s="17" t="s">
        <v>62</v>
      </c>
      <c r="G208" s="1" t="s">
        <v>62</v>
      </c>
      <c r="H208" s="1" t="s">
        <v>74</v>
      </c>
      <c r="I208" s="10">
        <v>18900000</v>
      </c>
      <c r="J208" s="1">
        <v>0</v>
      </c>
      <c r="K208" s="2">
        <v>0</v>
      </c>
      <c r="L208" s="2">
        <v>0</v>
      </c>
      <c r="M208" s="32">
        <f t="shared" si="3"/>
        <v>18900000</v>
      </c>
      <c r="N208" s="1">
        <v>1082999611</v>
      </c>
      <c r="O208" s="1" t="s">
        <v>2550</v>
      </c>
      <c r="P208" s="1" t="s">
        <v>3610</v>
      </c>
      <c r="Q208" s="3">
        <v>44952</v>
      </c>
      <c r="R208" s="3">
        <v>44952</v>
      </c>
      <c r="S208" s="3">
        <v>45138</v>
      </c>
      <c r="T208" s="3" t="s">
        <v>2803</v>
      </c>
      <c r="U208" s="31">
        <v>0</v>
      </c>
      <c r="V208" s="151">
        <v>5400000</v>
      </c>
      <c r="W208" s="151">
        <v>13500000</v>
      </c>
      <c r="X208" s="111">
        <v>0.20967741935483872</v>
      </c>
      <c r="Y208" s="1">
        <v>85449357</v>
      </c>
      <c r="Z208" s="283" t="s">
        <v>2519</v>
      </c>
      <c r="AA208" s="1" t="s">
        <v>117</v>
      </c>
      <c r="AB208" s="1" t="s">
        <v>117</v>
      </c>
      <c r="AC208" s="3" t="s">
        <v>2803</v>
      </c>
      <c r="AD208" s="16" t="s">
        <v>3611</v>
      </c>
      <c r="AE208" s="16" t="s">
        <v>118</v>
      </c>
      <c r="AF208" s="16" t="s">
        <v>118</v>
      </c>
    </row>
    <row r="209" spans="1:32" s="5" customFormat="1">
      <c r="A209" s="17">
        <v>891780111</v>
      </c>
      <c r="B209" s="17" t="s">
        <v>55</v>
      </c>
      <c r="C209" s="15" t="s">
        <v>57</v>
      </c>
      <c r="D209" s="17" t="s">
        <v>61</v>
      </c>
      <c r="E209" s="89" t="s">
        <v>3612</v>
      </c>
      <c r="F209" s="17" t="s">
        <v>62</v>
      </c>
      <c r="G209" s="1" t="s">
        <v>62</v>
      </c>
      <c r="H209" s="1" t="s">
        <v>74</v>
      </c>
      <c r="I209" s="10">
        <v>14200000</v>
      </c>
      <c r="J209" s="1">
        <v>0</v>
      </c>
      <c r="K209" s="2">
        <v>0</v>
      </c>
      <c r="L209" s="2">
        <v>0</v>
      </c>
      <c r="M209" s="32">
        <f t="shared" si="3"/>
        <v>14200000</v>
      </c>
      <c r="N209" s="1">
        <v>1221976238</v>
      </c>
      <c r="O209" s="1" t="s">
        <v>3613</v>
      </c>
      <c r="P209" s="1" t="s">
        <v>3614</v>
      </c>
      <c r="Q209" s="3">
        <v>44952</v>
      </c>
      <c r="R209" s="3">
        <v>44952</v>
      </c>
      <c r="S209" s="3">
        <v>45138</v>
      </c>
      <c r="T209" s="3" t="s">
        <v>2803</v>
      </c>
      <c r="U209" s="31">
        <v>0</v>
      </c>
      <c r="V209" s="151">
        <v>3200000</v>
      </c>
      <c r="W209" s="151">
        <v>11000000</v>
      </c>
      <c r="X209" s="111">
        <v>0.20967741935483872</v>
      </c>
      <c r="Y209" s="1">
        <v>36722626</v>
      </c>
      <c r="Z209" s="283" t="s">
        <v>466</v>
      </c>
      <c r="AA209" s="1" t="s">
        <v>117</v>
      </c>
      <c r="AB209" s="1" t="s">
        <v>117</v>
      </c>
      <c r="AC209" s="3" t="s">
        <v>2803</v>
      </c>
      <c r="AD209" s="16" t="s">
        <v>3615</v>
      </c>
      <c r="AE209" s="16" t="s">
        <v>118</v>
      </c>
      <c r="AF209" s="16" t="s">
        <v>118</v>
      </c>
    </row>
    <row r="210" spans="1:32" s="5" customFormat="1">
      <c r="A210" s="17">
        <v>891780111</v>
      </c>
      <c r="B210" s="17" t="s">
        <v>55</v>
      </c>
      <c r="C210" s="15" t="s">
        <v>57</v>
      </c>
      <c r="D210" s="17" t="s">
        <v>61</v>
      </c>
      <c r="E210" s="89" t="s">
        <v>3616</v>
      </c>
      <c r="F210" s="17" t="s">
        <v>62</v>
      </c>
      <c r="G210" s="1" t="s">
        <v>62</v>
      </c>
      <c r="H210" s="1" t="s">
        <v>74</v>
      </c>
      <c r="I210" s="10">
        <v>20400000</v>
      </c>
      <c r="J210" s="1">
        <v>0</v>
      </c>
      <c r="K210" s="2">
        <v>0</v>
      </c>
      <c r="L210" s="2">
        <v>0</v>
      </c>
      <c r="M210" s="32">
        <f t="shared" si="3"/>
        <v>20400000</v>
      </c>
      <c r="N210" s="1">
        <v>72006198</v>
      </c>
      <c r="O210" s="1" t="s">
        <v>3617</v>
      </c>
      <c r="P210" s="1" t="s">
        <v>3618</v>
      </c>
      <c r="Q210" s="3">
        <v>44952</v>
      </c>
      <c r="R210" s="3">
        <v>44952</v>
      </c>
      <c r="S210" s="3">
        <v>45107</v>
      </c>
      <c r="T210" s="3" t="s">
        <v>2803</v>
      </c>
      <c r="U210" s="31">
        <v>0</v>
      </c>
      <c r="V210" s="151">
        <v>6800000</v>
      </c>
      <c r="W210" s="151">
        <v>13600000</v>
      </c>
      <c r="X210" s="111">
        <v>0.25161290322580643</v>
      </c>
      <c r="Y210" s="1">
        <v>1082870070</v>
      </c>
      <c r="Z210" s="283" t="s">
        <v>3568</v>
      </c>
      <c r="AA210" s="1" t="s">
        <v>117</v>
      </c>
      <c r="AB210" s="1" t="s">
        <v>117</v>
      </c>
      <c r="AC210" s="3" t="s">
        <v>2803</v>
      </c>
      <c r="AD210" s="16" t="s">
        <v>3619</v>
      </c>
      <c r="AE210" s="16" t="s">
        <v>118</v>
      </c>
      <c r="AF210" s="16" t="s">
        <v>118</v>
      </c>
    </row>
    <row r="211" spans="1:32" s="5" customFormat="1">
      <c r="A211" s="17">
        <v>891780111</v>
      </c>
      <c r="B211" s="17" t="s">
        <v>55</v>
      </c>
      <c r="C211" s="15" t="s">
        <v>57</v>
      </c>
      <c r="D211" s="17" t="s">
        <v>61</v>
      </c>
      <c r="E211" s="89" t="s">
        <v>3620</v>
      </c>
      <c r="F211" s="17" t="s">
        <v>62</v>
      </c>
      <c r="G211" s="1" t="s">
        <v>62</v>
      </c>
      <c r="H211" s="1" t="s">
        <v>74</v>
      </c>
      <c r="I211" s="10">
        <v>18900000</v>
      </c>
      <c r="J211" s="1">
        <v>0</v>
      </c>
      <c r="K211" s="2">
        <v>0</v>
      </c>
      <c r="L211" s="2">
        <v>0</v>
      </c>
      <c r="M211" s="32">
        <f t="shared" si="3"/>
        <v>18900000</v>
      </c>
      <c r="N211" s="1">
        <v>1082927824</v>
      </c>
      <c r="O211" s="1" t="s">
        <v>2554</v>
      </c>
      <c r="P211" s="1" t="s">
        <v>3621</v>
      </c>
      <c r="Q211" s="3">
        <v>44952</v>
      </c>
      <c r="R211" s="3">
        <v>44952</v>
      </c>
      <c r="S211" s="3">
        <v>45138</v>
      </c>
      <c r="T211" s="3" t="s">
        <v>2803</v>
      </c>
      <c r="U211" s="31">
        <v>0</v>
      </c>
      <c r="V211" s="151">
        <v>5400000</v>
      </c>
      <c r="W211" s="151">
        <v>13500000</v>
      </c>
      <c r="X211" s="111">
        <v>0.20967741935483872</v>
      </c>
      <c r="Y211" s="1">
        <v>85449357</v>
      </c>
      <c r="Z211" s="283" t="s">
        <v>2519</v>
      </c>
      <c r="AA211" s="1" t="s">
        <v>117</v>
      </c>
      <c r="AB211" s="1" t="s">
        <v>117</v>
      </c>
      <c r="AC211" s="3" t="s">
        <v>2803</v>
      </c>
      <c r="AD211" s="16" t="s">
        <v>3622</v>
      </c>
      <c r="AE211" s="16" t="s">
        <v>118</v>
      </c>
      <c r="AF211" s="16" t="s">
        <v>118</v>
      </c>
    </row>
    <row r="212" spans="1:32" s="5" customFormat="1">
      <c r="A212" s="17">
        <v>891780111</v>
      </c>
      <c r="B212" s="17" t="s">
        <v>55</v>
      </c>
      <c r="C212" s="15" t="s">
        <v>57</v>
      </c>
      <c r="D212" s="17" t="s">
        <v>61</v>
      </c>
      <c r="E212" s="89" t="s">
        <v>3623</v>
      </c>
      <c r="F212" s="17" t="s">
        <v>62</v>
      </c>
      <c r="G212" s="1" t="s">
        <v>62</v>
      </c>
      <c r="H212" s="1" t="s">
        <v>74</v>
      </c>
      <c r="I212" s="10">
        <v>18000000</v>
      </c>
      <c r="J212" s="1">
        <v>0</v>
      </c>
      <c r="K212" s="2">
        <v>0</v>
      </c>
      <c r="L212" s="2">
        <v>0</v>
      </c>
      <c r="M212" s="32">
        <f t="shared" si="3"/>
        <v>18000000</v>
      </c>
      <c r="N212" s="1">
        <v>1084742720</v>
      </c>
      <c r="O212" s="1" t="s">
        <v>3624</v>
      </c>
      <c r="P212" s="1" t="s">
        <v>3610</v>
      </c>
      <c r="Q212" s="3">
        <v>44952</v>
      </c>
      <c r="R212" s="3">
        <v>44952</v>
      </c>
      <c r="S212" s="3">
        <v>45138</v>
      </c>
      <c r="T212" s="3" t="s">
        <v>2803</v>
      </c>
      <c r="U212" s="31">
        <v>0</v>
      </c>
      <c r="V212" s="151">
        <v>4500000</v>
      </c>
      <c r="W212" s="151">
        <v>13500000</v>
      </c>
      <c r="X212" s="111">
        <v>0.20967741935483872</v>
      </c>
      <c r="Y212" s="1">
        <v>85449357</v>
      </c>
      <c r="Z212" s="283" t="s">
        <v>2519</v>
      </c>
      <c r="AA212" s="1" t="s">
        <v>117</v>
      </c>
      <c r="AB212" s="1" t="s">
        <v>117</v>
      </c>
      <c r="AC212" s="3" t="s">
        <v>2803</v>
      </c>
      <c r="AD212" s="16" t="s">
        <v>3625</v>
      </c>
      <c r="AE212" s="16" t="s">
        <v>118</v>
      </c>
      <c r="AF212" s="16" t="s">
        <v>118</v>
      </c>
    </row>
    <row r="213" spans="1:32" s="5" customFormat="1">
      <c r="A213" s="17">
        <v>891780111</v>
      </c>
      <c r="B213" s="17" t="s">
        <v>55</v>
      </c>
      <c r="C213" s="15" t="s">
        <v>57</v>
      </c>
      <c r="D213" s="17" t="s">
        <v>61</v>
      </c>
      <c r="E213" s="89" t="s">
        <v>3626</v>
      </c>
      <c r="F213" s="17" t="s">
        <v>62</v>
      </c>
      <c r="G213" s="1" t="s">
        <v>62</v>
      </c>
      <c r="H213" s="1" t="s">
        <v>74</v>
      </c>
      <c r="I213" s="10">
        <v>31500000</v>
      </c>
      <c r="J213" s="1">
        <v>0</v>
      </c>
      <c r="K213" s="2">
        <v>0</v>
      </c>
      <c r="L213" s="2">
        <v>0</v>
      </c>
      <c r="M213" s="32">
        <f t="shared" si="3"/>
        <v>31500000</v>
      </c>
      <c r="N213" s="1">
        <v>57297436</v>
      </c>
      <c r="O213" s="1" t="s">
        <v>3627</v>
      </c>
      <c r="P213" s="1" t="s">
        <v>3628</v>
      </c>
      <c r="Q213" s="3">
        <v>44952</v>
      </c>
      <c r="R213" s="3">
        <v>44952</v>
      </c>
      <c r="S213" s="3">
        <v>45138</v>
      </c>
      <c r="T213" s="3" t="s">
        <v>2803</v>
      </c>
      <c r="U213" s="31">
        <v>0</v>
      </c>
      <c r="V213" s="151">
        <v>9000000</v>
      </c>
      <c r="W213" s="151">
        <v>22500000</v>
      </c>
      <c r="X213" s="111">
        <v>0.20967741935483872</v>
      </c>
      <c r="Y213" s="1">
        <v>85471791</v>
      </c>
      <c r="Z213" s="283" t="s">
        <v>2501</v>
      </c>
      <c r="AA213" s="1" t="s">
        <v>117</v>
      </c>
      <c r="AB213" s="1" t="s">
        <v>117</v>
      </c>
      <c r="AC213" s="3" t="s">
        <v>2803</v>
      </c>
      <c r="AD213" s="16" t="s">
        <v>3629</v>
      </c>
      <c r="AE213" s="16" t="s">
        <v>118</v>
      </c>
      <c r="AF213" s="16" t="s">
        <v>118</v>
      </c>
    </row>
    <row r="214" spans="1:32" s="5" customFormat="1">
      <c r="A214" s="17">
        <v>891780111</v>
      </c>
      <c r="B214" s="17" t="s">
        <v>55</v>
      </c>
      <c r="C214" s="15" t="s">
        <v>57</v>
      </c>
      <c r="D214" s="17" t="s">
        <v>61</v>
      </c>
      <c r="E214" s="89" t="s">
        <v>3630</v>
      </c>
      <c r="F214" s="17" t="s">
        <v>62</v>
      </c>
      <c r="G214" s="1" t="s">
        <v>62</v>
      </c>
      <c r="H214" s="1" t="s">
        <v>74</v>
      </c>
      <c r="I214" s="10">
        <v>24500000</v>
      </c>
      <c r="J214" s="1">
        <v>0</v>
      </c>
      <c r="K214" s="2">
        <v>0</v>
      </c>
      <c r="L214" s="2">
        <v>0</v>
      </c>
      <c r="M214" s="32">
        <f t="shared" si="3"/>
        <v>24500000</v>
      </c>
      <c r="N214" s="1">
        <v>1143224044</v>
      </c>
      <c r="O214" s="1" t="s">
        <v>3631</v>
      </c>
      <c r="P214" s="1" t="s">
        <v>3632</v>
      </c>
      <c r="Q214" s="3">
        <v>44952</v>
      </c>
      <c r="R214" s="3">
        <v>44952</v>
      </c>
      <c r="S214" s="3">
        <v>45138</v>
      </c>
      <c r="T214" s="3" t="s">
        <v>2803</v>
      </c>
      <c r="U214" s="31">
        <v>0</v>
      </c>
      <c r="V214" s="151">
        <v>7000000</v>
      </c>
      <c r="W214" s="151">
        <v>17500000</v>
      </c>
      <c r="X214" s="111">
        <v>0.20967741935483872</v>
      </c>
      <c r="Y214" s="1">
        <v>1082870070</v>
      </c>
      <c r="Z214" s="283" t="s">
        <v>3568</v>
      </c>
      <c r="AA214" s="1" t="s">
        <v>117</v>
      </c>
      <c r="AB214" s="1" t="s">
        <v>117</v>
      </c>
      <c r="AC214" s="3" t="s">
        <v>2803</v>
      </c>
      <c r="AD214" s="16" t="s">
        <v>3633</v>
      </c>
      <c r="AE214" s="16" t="s">
        <v>118</v>
      </c>
      <c r="AF214" s="16" t="s">
        <v>118</v>
      </c>
    </row>
    <row r="215" spans="1:32" s="5" customFormat="1">
      <c r="A215" s="17">
        <v>891780111</v>
      </c>
      <c r="B215" s="17" t="s">
        <v>55</v>
      </c>
      <c r="C215" s="15" t="s">
        <v>57</v>
      </c>
      <c r="D215" s="17" t="s">
        <v>61</v>
      </c>
      <c r="E215" s="89" t="s">
        <v>3634</v>
      </c>
      <c r="F215" s="17" t="s">
        <v>62</v>
      </c>
      <c r="G215" s="1" t="s">
        <v>62</v>
      </c>
      <c r="H215" s="1" t="s">
        <v>74</v>
      </c>
      <c r="I215" s="10">
        <v>18900000</v>
      </c>
      <c r="J215" s="1">
        <v>0</v>
      </c>
      <c r="K215" s="2">
        <v>0</v>
      </c>
      <c r="L215" s="2">
        <v>0</v>
      </c>
      <c r="M215" s="32">
        <f t="shared" si="3"/>
        <v>18900000</v>
      </c>
      <c r="N215" s="1">
        <v>1082948644</v>
      </c>
      <c r="O215" s="1" t="s">
        <v>2558</v>
      </c>
      <c r="P215" s="1" t="s">
        <v>3635</v>
      </c>
      <c r="Q215" s="3">
        <v>44952</v>
      </c>
      <c r="R215" s="3">
        <v>44952</v>
      </c>
      <c r="S215" s="3">
        <v>45138</v>
      </c>
      <c r="T215" s="3" t="s">
        <v>2803</v>
      </c>
      <c r="U215" s="31">
        <v>0</v>
      </c>
      <c r="V215" s="151">
        <v>5400000</v>
      </c>
      <c r="W215" s="151">
        <v>13500000</v>
      </c>
      <c r="X215" s="111">
        <v>0.20967741935483872</v>
      </c>
      <c r="Y215" s="1">
        <v>85449357</v>
      </c>
      <c r="Z215" s="283" t="s">
        <v>2519</v>
      </c>
      <c r="AA215" s="1" t="s">
        <v>117</v>
      </c>
      <c r="AB215" s="1" t="s">
        <v>117</v>
      </c>
      <c r="AC215" s="3" t="s">
        <v>2803</v>
      </c>
      <c r="AD215" s="16" t="s">
        <v>3636</v>
      </c>
      <c r="AE215" s="16" t="s">
        <v>118</v>
      </c>
      <c r="AF215" s="16" t="s">
        <v>118</v>
      </c>
    </row>
    <row r="216" spans="1:32" s="5" customFormat="1">
      <c r="A216" s="17">
        <v>891780111</v>
      </c>
      <c r="B216" s="17" t="s">
        <v>55</v>
      </c>
      <c r="C216" s="15" t="s">
        <v>57</v>
      </c>
      <c r="D216" s="17" t="s">
        <v>61</v>
      </c>
      <c r="E216" s="89" t="s">
        <v>3637</v>
      </c>
      <c r="F216" s="17" t="s">
        <v>62</v>
      </c>
      <c r="G216" s="1" t="s">
        <v>62</v>
      </c>
      <c r="H216" s="1" t="s">
        <v>74</v>
      </c>
      <c r="I216" s="10">
        <v>13253000</v>
      </c>
      <c r="J216" s="1">
        <v>0</v>
      </c>
      <c r="K216" s="2">
        <v>0</v>
      </c>
      <c r="L216" s="2">
        <v>0</v>
      </c>
      <c r="M216" s="32">
        <f t="shared" si="3"/>
        <v>13253000</v>
      </c>
      <c r="N216" s="1">
        <v>57427768</v>
      </c>
      <c r="O216" s="1" t="s">
        <v>3638</v>
      </c>
      <c r="P216" s="1" t="s">
        <v>3639</v>
      </c>
      <c r="Q216" s="3">
        <v>44952</v>
      </c>
      <c r="R216" s="3">
        <v>44952</v>
      </c>
      <c r="S216" s="3">
        <v>45084</v>
      </c>
      <c r="T216" s="3" t="s">
        <v>2803</v>
      </c>
      <c r="U216" s="31">
        <v>0</v>
      </c>
      <c r="V216" s="151">
        <v>4200000</v>
      </c>
      <c r="W216" s="151">
        <v>9053000</v>
      </c>
      <c r="X216" s="111">
        <v>0.29545454545454547</v>
      </c>
      <c r="Y216" s="1">
        <v>36557666</v>
      </c>
      <c r="Z216" s="283" t="s">
        <v>3321</v>
      </c>
      <c r="AA216" s="1" t="s">
        <v>117</v>
      </c>
      <c r="AB216" s="1" t="s">
        <v>117</v>
      </c>
      <c r="AC216" s="3" t="s">
        <v>2803</v>
      </c>
      <c r="AD216" s="16" t="s">
        <v>3640</v>
      </c>
      <c r="AE216" s="16" t="s">
        <v>118</v>
      </c>
      <c r="AF216" s="16" t="s">
        <v>118</v>
      </c>
    </row>
    <row r="217" spans="1:32" s="5" customFormat="1">
      <c r="A217" s="17">
        <v>891780111</v>
      </c>
      <c r="B217" s="17" t="s">
        <v>55</v>
      </c>
      <c r="C217" s="15" t="s">
        <v>57</v>
      </c>
      <c r="D217" s="17" t="s">
        <v>61</v>
      </c>
      <c r="E217" s="89" t="s">
        <v>3641</v>
      </c>
      <c r="F217" s="17" t="s">
        <v>62</v>
      </c>
      <c r="G217" s="1" t="s">
        <v>62</v>
      </c>
      <c r="H217" s="1" t="s">
        <v>74</v>
      </c>
      <c r="I217" s="10">
        <v>15293000</v>
      </c>
      <c r="J217" s="1">
        <v>0</v>
      </c>
      <c r="K217" s="2">
        <v>0</v>
      </c>
      <c r="L217" s="2">
        <v>0</v>
      </c>
      <c r="M217" s="32">
        <f t="shared" si="3"/>
        <v>15293000</v>
      </c>
      <c r="N217" s="1">
        <v>36563913</v>
      </c>
      <c r="O217" s="1" t="s">
        <v>3642</v>
      </c>
      <c r="P217" s="1" t="s">
        <v>3643</v>
      </c>
      <c r="Q217" s="3">
        <v>44952</v>
      </c>
      <c r="R217" s="3">
        <v>44952</v>
      </c>
      <c r="S217" s="3">
        <v>45084</v>
      </c>
      <c r="T217" s="3" t="s">
        <v>2803</v>
      </c>
      <c r="U217" s="31">
        <v>0</v>
      </c>
      <c r="V217" s="151">
        <v>5270000</v>
      </c>
      <c r="W217" s="151">
        <v>10023000</v>
      </c>
      <c r="X217" s="111">
        <v>0.29545454545454547</v>
      </c>
      <c r="Y217" s="1">
        <v>57461216</v>
      </c>
      <c r="Z217" s="283" t="s">
        <v>2916</v>
      </c>
      <c r="AA217" s="1" t="s">
        <v>117</v>
      </c>
      <c r="AB217" s="1" t="s">
        <v>117</v>
      </c>
      <c r="AC217" s="3" t="s">
        <v>2803</v>
      </c>
      <c r="AD217" s="16" t="s">
        <v>3644</v>
      </c>
      <c r="AE217" s="16" t="s">
        <v>118</v>
      </c>
      <c r="AF217" s="16" t="s">
        <v>118</v>
      </c>
    </row>
    <row r="218" spans="1:32" s="5" customFormat="1">
      <c r="A218" s="17">
        <v>891780111</v>
      </c>
      <c r="B218" s="17" t="s">
        <v>55</v>
      </c>
      <c r="C218" s="15" t="s">
        <v>57</v>
      </c>
      <c r="D218" s="17" t="s">
        <v>61</v>
      </c>
      <c r="E218" s="89" t="s">
        <v>3645</v>
      </c>
      <c r="F218" s="17" t="s">
        <v>62</v>
      </c>
      <c r="G218" s="1" t="s">
        <v>62</v>
      </c>
      <c r="H218" s="1" t="s">
        <v>74</v>
      </c>
      <c r="I218" s="10">
        <v>3800000</v>
      </c>
      <c r="J218" s="1">
        <v>0</v>
      </c>
      <c r="K218" s="2">
        <v>0</v>
      </c>
      <c r="L218" s="2">
        <v>0</v>
      </c>
      <c r="M218" s="32">
        <f t="shared" si="3"/>
        <v>3800000</v>
      </c>
      <c r="N218" s="1">
        <v>1004346785</v>
      </c>
      <c r="O218" s="1" t="s">
        <v>3646</v>
      </c>
      <c r="P218" s="1" t="s">
        <v>3555</v>
      </c>
      <c r="Q218" s="3">
        <v>44952</v>
      </c>
      <c r="R218" s="3">
        <v>44952</v>
      </c>
      <c r="S218" s="3">
        <v>45001</v>
      </c>
      <c r="T218" s="3" t="s">
        <v>2803</v>
      </c>
      <c r="U218" s="31">
        <v>0</v>
      </c>
      <c r="V218" s="151">
        <v>2787000</v>
      </c>
      <c r="W218" s="151">
        <v>1013000</v>
      </c>
      <c r="X218" s="111">
        <v>0.79591836734693877</v>
      </c>
      <c r="Y218" s="1">
        <v>7631392</v>
      </c>
      <c r="Z218" s="283" t="s">
        <v>3035</v>
      </c>
      <c r="AA218" s="1" t="s">
        <v>117</v>
      </c>
      <c r="AB218" s="1" t="s">
        <v>117</v>
      </c>
      <c r="AC218" s="3" t="s">
        <v>2803</v>
      </c>
      <c r="AD218" s="16" t="s">
        <v>3647</v>
      </c>
      <c r="AE218" s="16" t="s">
        <v>118</v>
      </c>
      <c r="AF218" s="16" t="s">
        <v>118</v>
      </c>
    </row>
    <row r="219" spans="1:32" s="5" customFormat="1">
      <c r="A219" s="17">
        <v>891780111</v>
      </c>
      <c r="B219" s="17" t="s">
        <v>55</v>
      </c>
      <c r="C219" s="15" t="s">
        <v>57</v>
      </c>
      <c r="D219" s="17" t="s">
        <v>61</v>
      </c>
      <c r="E219" s="89" t="s">
        <v>3648</v>
      </c>
      <c r="F219" s="17" t="s">
        <v>62</v>
      </c>
      <c r="G219" s="1" t="s">
        <v>62</v>
      </c>
      <c r="H219" s="1" t="s">
        <v>74</v>
      </c>
      <c r="I219" s="10">
        <v>16093000</v>
      </c>
      <c r="J219" s="1">
        <v>0</v>
      </c>
      <c r="K219" s="2">
        <v>0</v>
      </c>
      <c r="L219" s="2">
        <v>0</v>
      </c>
      <c r="M219" s="32">
        <f t="shared" si="3"/>
        <v>16093000</v>
      </c>
      <c r="N219" s="1">
        <v>1083024578</v>
      </c>
      <c r="O219" s="1" t="s">
        <v>3649</v>
      </c>
      <c r="P219" s="1" t="s">
        <v>3650</v>
      </c>
      <c r="Q219" s="3">
        <v>44952</v>
      </c>
      <c r="R219" s="3">
        <v>44952</v>
      </c>
      <c r="S219" s="3">
        <v>45084</v>
      </c>
      <c r="T219" s="3" t="s">
        <v>2803</v>
      </c>
      <c r="U219" s="31">
        <v>0</v>
      </c>
      <c r="V219" s="151">
        <v>5100000</v>
      </c>
      <c r="W219" s="151">
        <v>10993000</v>
      </c>
      <c r="X219" s="111">
        <v>0.29545454545454547</v>
      </c>
      <c r="Y219" s="1">
        <v>12539351</v>
      </c>
      <c r="Z219" s="283" t="s">
        <v>2949</v>
      </c>
      <c r="AA219" s="1" t="s">
        <v>117</v>
      </c>
      <c r="AB219" s="1" t="s">
        <v>117</v>
      </c>
      <c r="AC219" s="3" t="s">
        <v>2803</v>
      </c>
      <c r="AD219" s="16" t="s">
        <v>3651</v>
      </c>
      <c r="AE219" s="16" t="s">
        <v>118</v>
      </c>
      <c r="AF219" s="16" t="s">
        <v>118</v>
      </c>
    </row>
    <row r="220" spans="1:32" s="5" customFormat="1">
      <c r="A220" s="17">
        <v>891780111</v>
      </c>
      <c r="B220" s="17" t="s">
        <v>55</v>
      </c>
      <c r="C220" s="15" t="s">
        <v>57</v>
      </c>
      <c r="D220" s="17" t="s">
        <v>61</v>
      </c>
      <c r="E220" s="89" t="s">
        <v>3652</v>
      </c>
      <c r="F220" s="17" t="s">
        <v>62</v>
      </c>
      <c r="G220" s="1" t="s">
        <v>62</v>
      </c>
      <c r="H220" s="1" t="s">
        <v>74</v>
      </c>
      <c r="I220" s="10">
        <v>14570000</v>
      </c>
      <c r="J220" s="1">
        <v>0</v>
      </c>
      <c r="K220" s="2">
        <v>0</v>
      </c>
      <c r="L220" s="2">
        <v>0</v>
      </c>
      <c r="M220" s="32">
        <f t="shared" si="3"/>
        <v>14570000</v>
      </c>
      <c r="N220" s="1">
        <v>1216966715</v>
      </c>
      <c r="O220" s="1" t="s">
        <v>3653</v>
      </c>
      <c r="P220" s="1" t="s">
        <v>3654</v>
      </c>
      <c r="Q220" s="3">
        <v>44952</v>
      </c>
      <c r="R220" s="3">
        <v>44952</v>
      </c>
      <c r="S220" s="3">
        <v>45084</v>
      </c>
      <c r="T220" s="3" t="s">
        <v>2803</v>
      </c>
      <c r="U220" s="31">
        <v>0</v>
      </c>
      <c r="V220" s="151">
        <v>4547000</v>
      </c>
      <c r="W220" s="151">
        <v>10023000</v>
      </c>
      <c r="X220" s="111">
        <v>0.29545454545454547</v>
      </c>
      <c r="Y220" s="1">
        <v>57438212</v>
      </c>
      <c r="Z220" s="283" t="s">
        <v>2660</v>
      </c>
      <c r="AA220" s="1" t="s">
        <v>117</v>
      </c>
      <c r="AB220" s="1" t="s">
        <v>117</v>
      </c>
      <c r="AC220" s="3" t="s">
        <v>2803</v>
      </c>
      <c r="AD220" s="16" t="s">
        <v>3655</v>
      </c>
      <c r="AE220" s="16" t="s">
        <v>118</v>
      </c>
      <c r="AF220" s="16" t="s">
        <v>118</v>
      </c>
    </row>
    <row r="221" spans="1:32" s="5" customFormat="1">
      <c r="A221" s="17">
        <v>891780111</v>
      </c>
      <c r="B221" s="17" t="s">
        <v>55</v>
      </c>
      <c r="C221" s="15" t="s">
        <v>57</v>
      </c>
      <c r="D221" s="17" t="s">
        <v>61</v>
      </c>
      <c r="E221" s="89" t="s">
        <v>3656</v>
      </c>
      <c r="F221" s="17" t="s">
        <v>62</v>
      </c>
      <c r="G221" s="1" t="s">
        <v>62</v>
      </c>
      <c r="H221" s="1" t="s">
        <v>74</v>
      </c>
      <c r="I221" s="10">
        <v>9120000</v>
      </c>
      <c r="J221" s="1">
        <v>0</v>
      </c>
      <c r="K221" s="2">
        <v>0</v>
      </c>
      <c r="L221" s="2">
        <v>0</v>
      </c>
      <c r="M221" s="32">
        <f t="shared" si="3"/>
        <v>9120000</v>
      </c>
      <c r="N221" s="1">
        <v>36727735</v>
      </c>
      <c r="O221" s="1" t="s">
        <v>3657</v>
      </c>
      <c r="P221" s="1" t="s">
        <v>3658</v>
      </c>
      <c r="Q221" s="3">
        <v>44952</v>
      </c>
      <c r="R221" s="3">
        <v>44952</v>
      </c>
      <c r="S221" s="3">
        <v>45093</v>
      </c>
      <c r="T221" s="3" t="s">
        <v>2803</v>
      </c>
      <c r="U221" s="31">
        <v>0</v>
      </c>
      <c r="V221" s="151">
        <v>2407000</v>
      </c>
      <c r="W221" s="151">
        <v>6713000</v>
      </c>
      <c r="X221" s="111">
        <v>0.27659574468085107</v>
      </c>
      <c r="Y221" s="1">
        <v>7633815</v>
      </c>
      <c r="Z221" s="283" t="s">
        <v>2697</v>
      </c>
      <c r="AA221" s="1" t="s">
        <v>117</v>
      </c>
      <c r="AB221" s="1" t="s">
        <v>117</v>
      </c>
      <c r="AC221" s="3" t="s">
        <v>2803</v>
      </c>
      <c r="AD221" s="16" t="s">
        <v>3659</v>
      </c>
      <c r="AE221" s="16" t="s">
        <v>118</v>
      </c>
      <c r="AF221" s="16" t="s">
        <v>118</v>
      </c>
    </row>
    <row r="222" spans="1:32" s="5" customFormat="1">
      <c r="A222" s="17">
        <v>891780111</v>
      </c>
      <c r="B222" s="17" t="s">
        <v>55</v>
      </c>
      <c r="C222" s="15" t="s">
        <v>57</v>
      </c>
      <c r="D222" s="17" t="s">
        <v>61</v>
      </c>
      <c r="E222" s="89" t="s">
        <v>3660</v>
      </c>
      <c r="F222" s="17" t="s">
        <v>62</v>
      </c>
      <c r="G222" s="1" t="s">
        <v>62</v>
      </c>
      <c r="H222" s="1" t="s">
        <v>74</v>
      </c>
      <c r="I222" s="10">
        <v>2500000</v>
      </c>
      <c r="J222" s="1">
        <v>0</v>
      </c>
      <c r="K222" s="2">
        <v>0</v>
      </c>
      <c r="L222" s="2">
        <v>0</v>
      </c>
      <c r="M222" s="32">
        <f t="shared" si="3"/>
        <v>2500000</v>
      </c>
      <c r="N222" s="1">
        <v>1082841917</v>
      </c>
      <c r="O222" s="1" t="s">
        <v>3661</v>
      </c>
      <c r="P222" s="1" t="s">
        <v>3662</v>
      </c>
      <c r="Q222" s="3">
        <v>44952</v>
      </c>
      <c r="R222" s="3">
        <v>44952</v>
      </c>
      <c r="S222" s="3">
        <v>44980</v>
      </c>
      <c r="T222" s="3" t="s">
        <v>2803</v>
      </c>
      <c r="U222" s="31">
        <v>0</v>
      </c>
      <c r="V222" s="151">
        <v>2500000</v>
      </c>
      <c r="W222" s="151">
        <v>0</v>
      </c>
      <c r="X222" s="111">
        <v>1</v>
      </c>
      <c r="Y222" s="1">
        <v>1082868728</v>
      </c>
      <c r="Z222" s="283" t="s">
        <v>3311</v>
      </c>
      <c r="AA222" s="1" t="s">
        <v>117</v>
      </c>
      <c r="AB222" s="1" t="s">
        <v>117</v>
      </c>
      <c r="AC222" s="3" t="s">
        <v>2803</v>
      </c>
      <c r="AD222" s="16" t="s">
        <v>3663</v>
      </c>
      <c r="AE222" s="16" t="s">
        <v>118</v>
      </c>
      <c r="AF222" s="16" t="s">
        <v>118</v>
      </c>
    </row>
    <row r="223" spans="1:32" s="5" customFormat="1">
      <c r="A223" s="17">
        <v>891780111</v>
      </c>
      <c r="B223" s="17" t="s">
        <v>55</v>
      </c>
      <c r="C223" s="15" t="s">
        <v>57</v>
      </c>
      <c r="D223" s="17" t="s">
        <v>61</v>
      </c>
      <c r="E223" s="89" t="s">
        <v>3664</v>
      </c>
      <c r="F223" s="17" t="s">
        <v>62</v>
      </c>
      <c r="G223" s="1" t="s">
        <v>62</v>
      </c>
      <c r="H223" s="1" t="s">
        <v>74</v>
      </c>
      <c r="I223" s="10">
        <v>11073000</v>
      </c>
      <c r="J223" s="1">
        <v>0</v>
      </c>
      <c r="K223" s="2">
        <v>0</v>
      </c>
      <c r="L223" s="2">
        <v>0</v>
      </c>
      <c r="M223" s="32">
        <f t="shared" si="3"/>
        <v>11073000</v>
      </c>
      <c r="N223" s="1">
        <v>1084727795</v>
      </c>
      <c r="O223" s="1" t="s">
        <v>3665</v>
      </c>
      <c r="P223" s="1" t="s">
        <v>3104</v>
      </c>
      <c r="Q223" s="3">
        <v>44952</v>
      </c>
      <c r="R223" s="3">
        <v>44952</v>
      </c>
      <c r="S223" s="3">
        <v>45093</v>
      </c>
      <c r="T223" s="3" t="s">
        <v>2803</v>
      </c>
      <c r="U223" s="31">
        <v>0</v>
      </c>
      <c r="V223" s="151">
        <v>3300000</v>
      </c>
      <c r="W223" s="151">
        <v>7773000</v>
      </c>
      <c r="X223" s="111">
        <v>0.27659574468085107</v>
      </c>
      <c r="Y223" s="1">
        <v>85465146</v>
      </c>
      <c r="Z223" s="283" t="s">
        <v>460</v>
      </c>
      <c r="AA223" s="1" t="s">
        <v>117</v>
      </c>
      <c r="AB223" s="1" t="s">
        <v>117</v>
      </c>
      <c r="AC223" s="3" t="s">
        <v>2803</v>
      </c>
      <c r="AD223" s="16" t="s">
        <v>3666</v>
      </c>
      <c r="AE223" s="16" t="s">
        <v>118</v>
      </c>
      <c r="AF223" s="16" t="s">
        <v>118</v>
      </c>
    </row>
    <row r="224" spans="1:32" s="5" customFormat="1">
      <c r="A224" s="17">
        <v>891780111</v>
      </c>
      <c r="B224" s="17" t="s">
        <v>55</v>
      </c>
      <c r="C224" s="15" t="s">
        <v>57</v>
      </c>
      <c r="D224" s="17" t="s">
        <v>61</v>
      </c>
      <c r="E224" s="89" t="s">
        <v>3667</v>
      </c>
      <c r="F224" s="17" t="s">
        <v>62</v>
      </c>
      <c r="G224" s="1" t="s">
        <v>62</v>
      </c>
      <c r="H224" s="1" t="s">
        <v>74</v>
      </c>
      <c r="I224" s="10">
        <v>11833000</v>
      </c>
      <c r="J224" s="1">
        <v>0</v>
      </c>
      <c r="K224" s="2">
        <v>0</v>
      </c>
      <c r="L224" s="2">
        <v>0</v>
      </c>
      <c r="M224" s="32">
        <f t="shared" si="3"/>
        <v>11833000</v>
      </c>
      <c r="N224" s="1">
        <v>84456169</v>
      </c>
      <c r="O224" s="1" t="s">
        <v>3668</v>
      </c>
      <c r="P224" s="1" t="s">
        <v>3669</v>
      </c>
      <c r="Q224" s="3">
        <v>44952</v>
      </c>
      <c r="R224" s="3">
        <v>44952</v>
      </c>
      <c r="S224" s="3">
        <v>45084</v>
      </c>
      <c r="T224" s="3" t="s">
        <v>2803</v>
      </c>
      <c r="U224" s="31">
        <v>0</v>
      </c>
      <c r="V224" s="151">
        <v>3750000</v>
      </c>
      <c r="W224" s="151">
        <v>8083000</v>
      </c>
      <c r="X224" s="111">
        <v>0.29545454545454547</v>
      </c>
      <c r="Y224" s="1">
        <v>45507423</v>
      </c>
      <c r="Z224" s="283" t="s">
        <v>3316</v>
      </c>
      <c r="AA224" s="1" t="s">
        <v>117</v>
      </c>
      <c r="AB224" s="1" t="s">
        <v>117</v>
      </c>
      <c r="AC224" s="3" t="s">
        <v>2803</v>
      </c>
      <c r="AD224" s="16" t="s">
        <v>3670</v>
      </c>
      <c r="AE224" s="16" t="s">
        <v>118</v>
      </c>
      <c r="AF224" s="16" t="s">
        <v>118</v>
      </c>
    </row>
    <row r="225" spans="1:32" s="5" customFormat="1">
      <c r="A225" s="17">
        <v>891780111</v>
      </c>
      <c r="B225" s="17" t="s">
        <v>55</v>
      </c>
      <c r="C225" s="15" t="s">
        <v>57</v>
      </c>
      <c r="D225" s="17" t="s">
        <v>61</v>
      </c>
      <c r="E225" s="89" t="s">
        <v>3671</v>
      </c>
      <c r="F225" s="17" t="s">
        <v>62</v>
      </c>
      <c r="G225" s="1" t="s">
        <v>62</v>
      </c>
      <c r="H225" s="1" t="s">
        <v>74</v>
      </c>
      <c r="I225" s="10">
        <v>15750000</v>
      </c>
      <c r="J225" s="1">
        <v>0</v>
      </c>
      <c r="K225" s="2">
        <v>0</v>
      </c>
      <c r="L225" s="2">
        <v>0</v>
      </c>
      <c r="M225" s="32">
        <f t="shared" si="3"/>
        <v>15750000</v>
      </c>
      <c r="N225" s="1">
        <v>57298641</v>
      </c>
      <c r="O225" s="1" t="s">
        <v>3672</v>
      </c>
      <c r="P225" s="1" t="s">
        <v>3673</v>
      </c>
      <c r="Q225" s="3">
        <v>44952</v>
      </c>
      <c r="R225" s="3">
        <v>44952</v>
      </c>
      <c r="S225" s="3">
        <v>45084</v>
      </c>
      <c r="T225" s="3" t="s">
        <v>2803</v>
      </c>
      <c r="U225" s="31">
        <v>0</v>
      </c>
      <c r="V225" s="151">
        <v>4433000</v>
      </c>
      <c r="W225" s="151">
        <v>11317000</v>
      </c>
      <c r="X225" s="111">
        <v>0.29545454545454547</v>
      </c>
      <c r="Y225" s="1">
        <v>45507423</v>
      </c>
      <c r="Z225" s="283" t="s">
        <v>3316</v>
      </c>
      <c r="AA225" s="1" t="s">
        <v>117</v>
      </c>
      <c r="AB225" s="1" t="s">
        <v>117</v>
      </c>
      <c r="AC225" s="3" t="s">
        <v>2803</v>
      </c>
      <c r="AD225" s="16" t="s">
        <v>3674</v>
      </c>
      <c r="AE225" s="16" t="s">
        <v>118</v>
      </c>
      <c r="AF225" s="16" t="s">
        <v>118</v>
      </c>
    </row>
    <row r="226" spans="1:32" s="5" customFormat="1">
      <c r="A226" s="17">
        <v>891780111</v>
      </c>
      <c r="B226" s="17" t="s">
        <v>55</v>
      </c>
      <c r="C226" s="15" t="s">
        <v>57</v>
      </c>
      <c r="D226" s="17" t="s">
        <v>61</v>
      </c>
      <c r="E226" s="89" t="s">
        <v>3675</v>
      </c>
      <c r="F226" s="17" t="s">
        <v>62</v>
      </c>
      <c r="G226" s="1" t="s">
        <v>62</v>
      </c>
      <c r="H226" s="1" t="s">
        <v>74</v>
      </c>
      <c r="I226" s="10">
        <v>26520000</v>
      </c>
      <c r="J226" s="1">
        <v>0</v>
      </c>
      <c r="K226" s="2">
        <v>0</v>
      </c>
      <c r="L226" s="2">
        <v>0</v>
      </c>
      <c r="M226" s="32">
        <f t="shared" si="3"/>
        <v>26520000</v>
      </c>
      <c r="N226" s="1">
        <v>51807152</v>
      </c>
      <c r="O226" s="1" t="s">
        <v>3676</v>
      </c>
      <c r="P226" s="1" t="s">
        <v>3677</v>
      </c>
      <c r="Q226" s="3">
        <v>44952</v>
      </c>
      <c r="R226" s="3">
        <v>44952</v>
      </c>
      <c r="S226" s="3">
        <v>45093</v>
      </c>
      <c r="T226" s="3" t="s">
        <v>2803</v>
      </c>
      <c r="U226" s="31">
        <v>0</v>
      </c>
      <c r="V226" s="151">
        <v>8500000</v>
      </c>
      <c r="W226" s="151">
        <v>18020000</v>
      </c>
      <c r="X226" s="111">
        <v>0.27659574468085107</v>
      </c>
      <c r="Y226" s="1">
        <v>85449357</v>
      </c>
      <c r="Z226" s="283" t="s">
        <v>2519</v>
      </c>
      <c r="AA226" s="1" t="s">
        <v>117</v>
      </c>
      <c r="AB226" s="1" t="s">
        <v>117</v>
      </c>
      <c r="AC226" s="3" t="s">
        <v>2803</v>
      </c>
      <c r="AD226" s="16" t="s">
        <v>3678</v>
      </c>
      <c r="AE226" s="16" t="s">
        <v>118</v>
      </c>
      <c r="AF226" s="16" t="s">
        <v>118</v>
      </c>
    </row>
    <row r="227" spans="1:32" s="5" customFormat="1">
      <c r="A227" s="17">
        <v>891780111</v>
      </c>
      <c r="B227" s="17" t="s">
        <v>55</v>
      </c>
      <c r="C227" s="15" t="s">
        <v>57</v>
      </c>
      <c r="D227" s="17" t="s">
        <v>61</v>
      </c>
      <c r="E227" s="89" t="s">
        <v>3679</v>
      </c>
      <c r="F227" s="17" t="s">
        <v>62</v>
      </c>
      <c r="G227" s="1" t="s">
        <v>62</v>
      </c>
      <c r="H227" s="1" t="s">
        <v>74</v>
      </c>
      <c r="I227" s="10">
        <v>12600000</v>
      </c>
      <c r="J227" s="1">
        <v>0</v>
      </c>
      <c r="K227" s="2">
        <v>0</v>
      </c>
      <c r="L227" s="2">
        <v>0</v>
      </c>
      <c r="M227" s="32">
        <f t="shared" si="3"/>
        <v>12600000</v>
      </c>
      <c r="N227" s="1">
        <v>57296816</v>
      </c>
      <c r="O227" s="1" t="s">
        <v>3680</v>
      </c>
      <c r="P227" s="1" t="s">
        <v>3681</v>
      </c>
      <c r="Q227" s="3">
        <v>44952</v>
      </c>
      <c r="R227" s="3">
        <v>44952</v>
      </c>
      <c r="S227" s="3">
        <v>45084</v>
      </c>
      <c r="T227" s="3" t="s">
        <v>2803</v>
      </c>
      <c r="U227" s="31">
        <v>0</v>
      </c>
      <c r="V227" s="151">
        <v>3547000</v>
      </c>
      <c r="W227" s="151">
        <v>9053000</v>
      </c>
      <c r="X227" s="111">
        <v>0.29545454545454547</v>
      </c>
      <c r="Y227" s="1">
        <v>41947381</v>
      </c>
      <c r="Z227" s="283" t="s">
        <v>152</v>
      </c>
      <c r="AA227" s="1" t="s">
        <v>117</v>
      </c>
      <c r="AB227" s="1" t="s">
        <v>117</v>
      </c>
      <c r="AC227" s="3" t="s">
        <v>2803</v>
      </c>
      <c r="AD227" s="16" t="s">
        <v>3682</v>
      </c>
      <c r="AE227" s="16" t="s">
        <v>118</v>
      </c>
      <c r="AF227" s="16" t="s">
        <v>118</v>
      </c>
    </row>
    <row r="228" spans="1:32" s="5" customFormat="1">
      <c r="A228" s="17">
        <v>891780111</v>
      </c>
      <c r="B228" s="17" t="s">
        <v>55</v>
      </c>
      <c r="C228" s="15" t="s">
        <v>57</v>
      </c>
      <c r="D228" s="17" t="s">
        <v>61</v>
      </c>
      <c r="E228" s="89" t="s">
        <v>3683</v>
      </c>
      <c r="F228" s="17" t="s">
        <v>62</v>
      </c>
      <c r="G228" s="1" t="s">
        <v>62</v>
      </c>
      <c r="H228" s="1" t="s">
        <v>74</v>
      </c>
      <c r="I228" s="10">
        <v>10413000</v>
      </c>
      <c r="J228" s="1">
        <v>0</v>
      </c>
      <c r="K228" s="2">
        <v>0</v>
      </c>
      <c r="L228" s="2">
        <v>0</v>
      </c>
      <c r="M228" s="32">
        <f t="shared" si="3"/>
        <v>10413000</v>
      </c>
      <c r="N228" s="1">
        <v>1082976415</v>
      </c>
      <c r="O228" s="1" t="s">
        <v>3684</v>
      </c>
      <c r="P228" s="1" t="s">
        <v>3685</v>
      </c>
      <c r="Q228" s="3">
        <v>44952</v>
      </c>
      <c r="R228" s="3">
        <v>44952</v>
      </c>
      <c r="S228" s="3">
        <v>45084</v>
      </c>
      <c r="T228" s="3" t="s">
        <v>2803</v>
      </c>
      <c r="U228" s="31">
        <v>0</v>
      </c>
      <c r="V228" s="151">
        <v>3300000</v>
      </c>
      <c r="W228" s="151">
        <v>7113000</v>
      </c>
      <c r="X228" s="111">
        <v>0.29545454545454547</v>
      </c>
      <c r="Y228" s="1">
        <v>85152695</v>
      </c>
      <c r="Z228" s="283" t="s">
        <v>2666</v>
      </c>
      <c r="AA228" s="1" t="s">
        <v>117</v>
      </c>
      <c r="AB228" s="1" t="s">
        <v>117</v>
      </c>
      <c r="AC228" s="3" t="s">
        <v>2803</v>
      </c>
      <c r="AD228" s="16" t="s">
        <v>3686</v>
      </c>
      <c r="AE228" s="16" t="s">
        <v>118</v>
      </c>
      <c r="AF228" s="16" t="s">
        <v>118</v>
      </c>
    </row>
    <row r="229" spans="1:32" s="5" customFormat="1">
      <c r="A229" s="17">
        <v>891780111</v>
      </c>
      <c r="B229" s="17" t="s">
        <v>55</v>
      </c>
      <c r="C229" s="15" t="s">
        <v>57</v>
      </c>
      <c r="D229" s="17" t="s">
        <v>61</v>
      </c>
      <c r="E229" s="89" t="s">
        <v>3687</v>
      </c>
      <c r="F229" s="17" t="s">
        <v>62</v>
      </c>
      <c r="G229" s="1" t="s">
        <v>62</v>
      </c>
      <c r="H229" s="1" t="s">
        <v>74</v>
      </c>
      <c r="I229" s="10">
        <v>17000000</v>
      </c>
      <c r="J229" s="1">
        <v>0</v>
      </c>
      <c r="K229" s="2">
        <v>0</v>
      </c>
      <c r="L229" s="2">
        <v>0</v>
      </c>
      <c r="M229" s="32">
        <f t="shared" si="3"/>
        <v>17000000</v>
      </c>
      <c r="N229" s="1">
        <v>1082977841</v>
      </c>
      <c r="O229" s="1" t="s">
        <v>3688</v>
      </c>
      <c r="P229" s="1" t="s">
        <v>3689</v>
      </c>
      <c r="Q229" s="3">
        <v>44952</v>
      </c>
      <c r="R229" s="3">
        <v>44952</v>
      </c>
      <c r="S229" s="3">
        <v>45093</v>
      </c>
      <c r="T229" s="3" t="s">
        <v>2803</v>
      </c>
      <c r="U229" s="31">
        <v>0</v>
      </c>
      <c r="V229" s="151">
        <v>4987000</v>
      </c>
      <c r="W229" s="151">
        <v>12013000</v>
      </c>
      <c r="X229" s="111">
        <v>0.27659574468085107</v>
      </c>
      <c r="Y229" s="1">
        <v>85460304</v>
      </c>
      <c r="Z229" s="283" t="s">
        <v>3690</v>
      </c>
      <c r="AA229" s="1" t="s">
        <v>117</v>
      </c>
      <c r="AB229" s="1" t="s">
        <v>117</v>
      </c>
      <c r="AC229" s="3" t="s">
        <v>2803</v>
      </c>
      <c r="AD229" s="16" t="s">
        <v>3691</v>
      </c>
      <c r="AE229" s="16" t="s">
        <v>118</v>
      </c>
      <c r="AF229" s="16" t="s">
        <v>118</v>
      </c>
    </row>
    <row r="230" spans="1:32" s="5" customFormat="1">
      <c r="A230" s="17">
        <v>891780111</v>
      </c>
      <c r="B230" s="17" t="s">
        <v>55</v>
      </c>
      <c r="C230" s="15" t="s">
        <v>57</v>
      </c>
      <c r="D230" s="17" t="s">
        <v>61</v>
      </c>
      <c r="E230" s="89" t="s">
        <v>3692</v>
      </c>
      <c r="F230" s="17" t="s">
        <v>62</v>
      </c>
      <c r="G230" s="1" t="s">
        <v>62</v>
      </c>
      <c r="H230" s="1" t="s">
        <v>74</v>
      </c>
      <c r="I230" s="10">
        <v>13253000</v>
      </c>
      <c r="J230" s="1">
        <v>0</v>
      </c>
      <c r="K230" s="2">
        <v>0</v>
      </c>
      <c r="L230" s="2">
        <v>0</v>
      </c>
      <c r="M230" s="32">
        <f t="shared" si="3"/>
        <v>13253000</v>
      </c>
      <c r="N230" s="1">
        <v>1122812358</v>
      </c>
      <c r="O230" s="1" t="s">
        <v>3693</v>
      </c>
      <c r="P230" s="1" t="s">
        <v>3694</v>
      </c>
      <c r="Q230" s="3">
        <v>44952</v>
      </c>
      <c r="R230" s="3">
        <v>44952</v>
      </c>
      <c r="S230" s="3">
        <v>45084</v>
      </c>
      <c r="T230" s="3" t="s">
        <v>2803</v>
      </c>
      <c r="U230" s="31">
        <v>0</v>
      </c>
      <c r="V230" s="151">
        <v>4200000</v>
      </c>
      <c r="W230" s="151">
        <v>9053000</v>
      </c>
      <c r="X230" s="111">
        <v>0.29545454545454547</v>
      </c>
      <c r="Y230" s="1">
        <v>79732773</v>
      </c>
      <c r="Z230" s="283" t="s">
        <v>1017</v>
      </c>
      <c r="AA230" s="1" t="s">
        <v>117</v>
      </c>
      <c r="AB230" s="1" t="s">
        <v>117</v>
      </c>
      <c r="AC230" s="3" t="s">
        <v>2803</v>
      </c>
      <c r="AD230" s="16" t="s">
        <v>3695</v>
      </c>
      <c r="AE230" s="16" t="s">
        <v>118</v>
      </c>
      <c r="AF230" s="16" t="s">
        <v>118</v>
      </c>
    </row>
    <row r="231" spans="1:32" s="5" customFormat="1">
      <c r="A231" s="17">
        <v>891780111</v>
      </c>
      <c r="B231" s="17" t="s">
        <v>55</v>
      </c>
      <c r="C231" s="15" t="s">
        <v>57</v>
      </c>
      <c r="D231" s="17" t="s">
        <v>61</v>
      </c>
      <c r="E231" s="89" t="s">
        <v>3696</v>
      </c>
      <c r="F231" s="17" t="s">
        <v>62</v>
      </c>
      <c r="G231" s="1" t="s">
        <v>62</v>
      </c>
      <c r="H231" s="1" t="s">
        <v>74</v>
      </c>
      <c r="I231" s="10">
        <v>2500000</v>
      </c>
      <c r="J231" s="1">
        <v>0</v>
      </c>
      <c r="K231" s="2">
        <v>0</v>
      </c>
      <c r="L231" s="2">
        <v>0</v>
      </c>
      <c r="M231" s="32">
        <f t="shared" si="3"/>
        <v>2500000</v>
      </c>
      <c r="N231" s="1">
        <v>1082984067</v>
      </c>
      <c r="O231" s="1" t="s">
        <v>3697</v>
      </c>
      <c r="P231" s="1" t="s">
        <v>3698</v>
      </c>
      <c r="Q231" s="3">
        <v>44952</v>
      </c>
      <c r="R231" s="3">
        <v>44952</v>
      </c>
      <c r="S231" s="3">
        <v>44980</v>
      </c>
      <c r="T231" s="3" t="s">
        <v>2803</v>
      </c>
      <c r="U231" s="31">
        <v>0</v>
      </c>
      <c r="V231" s="151">
        <v>2500000</v>
      </c>
      <c r="W231" s="151">
        <v>0</v>
      </c>
      <c r="X231" s="111">
        <v>1</v>
      </c>
      <c r="Y231" s="1">
        <v>1082868728</v>
      </c>
      <c r="Z231" s="283" t="s">
        <v>3311</v>
      </c>
      <c r="AA231" s="1" t="s">
        <v>117</v>
      </c>
      <c r="AB231" s="1" t="s">
        <v>117</v>
      </c>
      <c r="AC231" s="3" t="s">
        <v>2803</v>
      </c>
      <c r="AD231" s="16" t="s">
        <v>3699</v>
      </c>
      <c r="AE231" s="16" t="s">
        <v>118</v>
      </c>
      <c r="AF231" s="16" t="s">
        <v>118</v>
      </c>
    </row>
    <row r="232" spans="1:32" s="5" customFormat="1">
      <c r="A232" s="17">
        <v>891780111</v>
      </c>
      <c r="B232" s="17" t="s">
        <v>55</v>
      </c>
      <c r="C232" s="15" t="s">
        <v>57</v>
      </c>
      <c r="D232" s="17" t="s">
        <v>61</v>
      </c>
      <c r="E232" s="89" t="s">
        <v>3700</v>
      </c>
      <c r="F232" s="17" t="s">
        <v>62</v>
      </c>
      <c r="G232" s="1" t="s">
        <v>62</v>
      </c>
      <c r="H232" s="1" t="s">
        <v>74</v>
      </c>
      <c r="I232" s="10">
        <v>24750000</v>
      </c>
      <c r="J232" s="1">
        <v>0</v>
      </c>
      <c r="K232" s="2">
        <v>0</v>
      </c>
      <c r="L232" s="2">
        <v>0</v>
      </c>
      <c r="M232" s="32">
        <f t="shared" si="3"/>
        <v>24750000</v>
      </c>
      <c r="N232" s="1">
        <v>63315351</v>
      </c>
      <c r="O232" s="1" t="s">
        <v>3701</v>
      </c>
      <c r="P232" s="1" t="s">
        <v>3702</v>
      </c>
      <c r="Q232" s="3">
        <v>44952</v>
      </c>
      <c r="R232" s="3">
        <v>44952</v>
      </c>
      <c r="S232" s="3">
        <v>45084</v>
      </c>
      <c r="T232" s="3" t="s">
        <v>2803</v>
      </c>
      <c r="U232" s="31">
        <v>0</v>
      </c>
      <c r="V232" s="151">
        <v>6967000</v>
      </c>
      <c r="W232" s="151">
        <v>17783000</v>
      </c>
      <c r="X232" s="111">
        <v>0.29545454545454547</v>
      </c>
      <c r="Y232" s="1">
        <v>41947381</v>
      </c>
      <c r="Z232" s="283" t="s">
        <v>152</v>
      </c>
      <c r="AA232" s="1" t="s">
        <v>117</v>
      </c>
      <c r="AB232" s="1" t="s">
        <v>117</v>
      </c>
      <c r="AC232" s="3" t="s">
        <v>2803</v>
      </c>
      <c r="AD232" s="16" t="s">
        <v>3703</v>
      </c>
      <c r="AE232" s="16" t="s">
        <v>118</v>
      </c>
      <c r="AF232" s="16" t="s">
        <v>118</v>
      </c>
    </row>
    <row r="233" spans="1:32" s="5" customFormat="1">
      <c r="A233" s="17">
        <v>891780111</v>
      </c>
      <c r="B233" s="17" t="s">
        <v>55</v>
      </c>
      <c r="C233" s="15" t="s">
        <v>57</v>
      </c>
      <c r="D233" s="17" t="s">
        <v>61</v>
      </c>
      <c r="E233" s="89" t="s">
        <v>3704</v>
      </c>
      <c r="F233" s="17" t="s">
        <v>62</v>
      </c>
      <c r="G233" s="1" t="s">
        <v>62</v>
      </c>
      <c r="H233" s="1" t="s">
        <v>74</v>
      </c>
      <c r="I233" s="10">
        <v>8993000</v>
      </c>
      <c r="J233" s="1">
        <v>0</v>
      </c>
      <c r="K233" s="2">
        <v>0</v>
      </c>
      <c r="L233" s="2">
        <v>0</v>
      </c>
      <c r="M233" s="32">
        <f t="shared" si="3"/>
        <v>8993000</v>
      </c>
      <c r="N233" s="1">
        <v>19517646</v>
      </c>
      <c r="O233" s="1" t="s">
        <v>3705</v>
      </c>
      <c r="P233" s="1" t="s">
        <v>3706</v>
      </c>
      <c r="Q233" s="3">
        <v>44952</v>
      </c>
      <c r="R233" s="3">
        <v>44952</v>
      </c>
      <c r="S233" s="3">
        <v>45084</v>
      </c>
      <c r="T233" s="3" t="s">
        <v>2803</v>
      </c>
      <c r="U233" s="31">
        <v>0</v>
      </c>
      <c r="V233" s="151">
        <v>2850000</v>
      </c>
      <c r="W233" s="151">
        <v>6143000</v>
      </c>
      <c r="X233" s="111">
        <v>0.29545454545454547</v>
      </c>
      <c r="Y233" s="1">
        <v>85152695</v>
      </c>
      <c r="Z233" s="283" t="s">
        <v>2666</v>
      </c>
      <c r="AA233" s="1" t="s">
        <v>117</v>
      </c>
      <c r="AB233" s="1" t="s">
        <v>117</v>
      </c>
      <c r="AC233" s="3" t="s">
        <v>2803</v>
      </c>
      <c r="AD233" s="16" t="s">
        <v>3707</v>
      </c>
      <c r="AE233" s="16" t="s">
        <v>118</v>
      </c>
      <c r="AF233" s="16" t="s">
        <v>118</v>
      </c>
    </row>
    <row r="234" spans="1:32" s="5" customFormat="1">
      <c r="A234" s="17">
        <v>891780111</v>
      </c>
      <c r="B234" s="17" t="s">
        <v>55</v>
      </c>
      <c r="C234" s="15" t="s">
        <v>57</v>
      </c>
      <c r="D234" s="17" t="s">
        <v>61</v>
      </c>
      <c r="E234" s="89" t="s">
        <v>3708</v>
      </c>
      <c r="F234" s="17" t="s">
        <v>62</v>
      </c>
      <c r="G234" s="1" t="s">
        <v>62</v>
      </c>
      <c r="H234" s="1" t="s">
        <v>74</v>
      </c>
      <c r="I234" s="10">
        <v>17000000</v>
      </c>
      <c r="J234" s="1">
        <v>0</v>
      </c>
      <c r="K234" s="2">
        <v>0</v>
      </c>
      <c r="L234" s="2">
        <v>0</v>
      </c>
      <c r="M234" s="32">
        <f t="shared" si="3"/>
        <v>17000000</v>
      </c>
      <c r="N234" s="1">
        <v>1004370372</v>
      </c>
      <c r="O234" s="1" t="s">
        <v>3709</v>
      </c>
      <c r="P234" s="1" t="s">
        <v>3710</v>
      </c>
      <c r="Q234" s="3">
        <v>44952</v>
      </c>
      <c r="R234" s="3">
        <v>44952</v>
      </c>
      <c r="S234" s="3">
        <v>45093</v>
      </c>
      <c r="T234" s="3" t="s">
        <v>2803</v>
      </c>
      <c r="U234" s="31">
        <v>0</v>
      </c>
      <c r="V234" s="151">
        <v>4987000</v>
      </c>
      <c r="W234" s="151">
        <v>12013000</v>
      </c>
      <c r="X234" s="111">
        <v>0.27659574468085107</v>
      </c>
      <c r="Y234" s="1">
        <v>85460304</v>
      </c>
      <c r="Z234" s="283" t="s">
        <v>3690</v>
      </c>
      <c r="AA234" s="1" t="s">
        <v>117</v>
      </c>
      <c r="AB234" s="1" t="s">
        <v>117</v>
      </c>
      <c r="AC234" s="3" t="s">
        <v>2803</v>
      </c>
      <c r="AD234" s="16" t="s">
        <v>3711</v>
      </c>
      <c r="AE234" s="16" t="s">
        <v>118</v>
      </c>
      <c r="AF234" s="16" t="s">
        <v>118</v>
      </c>
    </row>
    <row r="235" spans="1:32" s="5" customFormat="1">
      <c r="A235" s="17">
        <v>891780111</v>
      </c>
      <c r="B235" s="17" t="s">
        <v>55</v>
      </c>
      <c r="C235" s="15" t="s">
        <v>57</v>
      </c>
      <c r="D235" s="17" t="s">
        <v>61</v>
      </c>
      <c r="E235" s="89" t="s">
        <v>3712</v>
      </c>
      <c r="F235" s="17" t="s">
        <v>62</v>
      </c>
      <c r="G235" s="1" t="s">
        <v>62</v>
      </c>
      <c r="H235" s="1" t="s">
        <v>74</v>
      </c>
      <c r="I235" s="10">
        <v>13253000</v>
      </c>
      <c r="J235" s="1">
        <v>0</v>
      </c>
      <c r="K235" s="2">
        <v>0</v>
      </c>
      <c r="L235" s="2">
        <v>0</v>
      </c>
      <c r="M235" s="32">
        <f t="shared" si="3"/>
        <v>13253000</v>
      </c>
      <c r="N235" s="1">
        <v>1082982732</v>
      </c>
      <c r="O235" s="1" t="s">
        <v>3713</v>
      </c>
      <c r="P235" s="1" t="s">
        <v>3714</v>
      </c>
      <c r="Q235" s="3">
        <v>44952</v>
      </c>
      <c r="R235" s="3">
        <v>44952</v>
      </c>
      <c r="S235" s="3">
        <v>45084</v>
      </c>
      <c r="T235" s="3" t="s">
        <v>2803</v>
      </c>
      <c r="U235" s="31">
        <v>0</v>
      </c>
      <c r="V235" s="151">
        <v>4200000</v>
      </c>
      <c r="W235" s="151">
        <v>9053000</v>
      </c>
      <c r="X235" s="111">
        <v>0.29545454545454547</v>
      </c>
      <c r="Y235" s="1">
        <v>57461216</v>
      </c>
      <c r="Z235" s="283" t="s">
        <v>2916</v>
      </c>
      <c r="AA235" s="1" t="s">
        <v>117</v>
      </c>
      <c r="AB235" s="1" t="s">
        <v>117</v>
      </c>
      <c r="AC235" s="3" t="s">
        <v>2803</v>
      </c>
      <c r="AD235" s="16" t="s">
        <v>3715</v>
      </c>
      <c r="AE235" s="16" t="s">
        <v>118</v>
      </c>
      <c r="AF235" s="16" t="s">
        <v>118</v>
      </c>
    </row>
    <row r="236" spans="1:32" s="5" customFormat="1">
      <c r="A236" s="17">
        <v>891780111</v>
      </c>
      <c r="B236" s="17" t="s">
        <v>55</v>
      </c>
      <c r="C236" s="15" t="s">
        <v>57</v>
      </c>
      <c r="D236" s="17" t="s">
        <v>61</v>
      </c>
      <c r="E236" s="89" t="s">
        <v>3716</v>
      </c>
      <c r="F236" s="17" t="s">
        <v>62</v>
      </c>
      <c r="G236" s="1" t="s">
        <v>62</v>
      </c>
      <c r="H236" s="1" t="s">
        <v>74</v>
      </c>
      <c r="I236" s="10">
        <v>13160000</v>
      </c>
      <c r="J236" s="1">
        <v>0</v>
      </c>
      <c r="K236" s="2">
        <v>0</v>
      </c>
      <c r="L236" s="2">
        <v>0</v>
      </c>
      <c r="M236" s="32">
        <f t="shared" si="3"/>
        <v>13160000</v>
      </c>
      <c r="N236" s="1">
        <v>1082973181</v>
      </c>
      <c r="O236" s="1" t="s">
        <v>3717</v>
      </c>
      <c r="P236" s="1" t="s">
        <v>3718</v>
      </c>
      <c r="Q236" s="3">
        <v>44952</v>
      </c>
      <c r="R236" s="3">
        <v>44952</v>
      </c>
      <c r="S236" s="3">
        <v>45084</v>
      </c>
      <c r="T236" s="3" t="s">
        <v>2803</v>
      </c>
      <c r="U236" s="31">
        <v>0</v>
      </c>
      <c r="V236" s="151">
        <v>4107000</v>
      </c>
      <c r="W236" s="151">
        <v>9053000</v>
      </c>
      <c r="X236" s="111">
        <v>0.29545454545454547</v>
      </c>
      <c r="Y236" s="1">
        <v>12548945</v>
      </c>
      <c r="Z236" s="283" t="s">
        <v>3330</v>
      </c>
      <c r="AA236" s="1" t="s">
        <v>117</v>
      </c>
      <c r="AB236" s="1" t="s">
        <v>117</v>
      </c>
      <c r="AC236" s="3" t="s">
        <v>2803</v>
      </c>
      <c r="AD236" s="16" t="s">
        <v>3719</v>
      </c>
      <c r="AE236" s="16" t="s">
        <v>118</v>
      </c>
      <c r="AF236" s="16" t="s">
        <v>118</v>
      </c>
    </row>
    <row r="237" spans="1:32" s="5" customFormat="1">
      <c r="A237" s="17">
        <v>891780111</v>
      </c>
      <c r="B237" s="17" t="s">
        <v>55</v>
      </c>
      <c r="C237" s="15" t="s">
        <v>57</v>
      </c>
      <c r="D237" s="17" t="s">
        <v>61</v>
      </c>
      <c r="E237" s="89" t="s">
        <v>3720</v>
      </c>
      <c r="F237" s="17" t="s">
        <v>62</v>
      </c>
      <c r="G237" s="1" t="s">
        <v>62</v>
      </c>
      <c r="H237" s="1" t="s">
        <v>74</v>
      </c>
      <c r="I237" s="10">
        <v>13253000</v>
      </c>
      <c r="J237" s="1">
        <v>0</v>
      </c>
      <c r="K237" s="2">
        <v>0</v>
      </c>
      <c r="L237" s="2">
        <v>0</v>
      </c>
      <c r="M237" s="32">
        <f t="shared" si="3"/>
        <v>13253000</v>
      </c>
      <c r="N237" s="1">
        <v>1082904561</v>
      </c>
      <c r="O237" s="1" t="s">
        <v>3721</v>
      </c>
      <c r="P237" s="1" t="s">
        <v>3722</v>
      </c>
      <c r="Q237" s="3">
        <v>44952</v>
      </c>
      <c r="R237" s="3">
        <v>44952</v>
      </c>
      <c r="S237" s="3">
        <v>45084</v>
      </c>
      <c r="T237" s="3" t="s">
        <v>2803</v>
      </c>
      <c r="U237" s="31">
        <v>0</v>
      </c>
      <c r="V237" s="151">
        <v>4200000</v>
      </c>
      <c r="W237" s="151">
        <v>9053000</v>
      </c>
      <c r="X237" s="111">
        <v>0.29545454545454547</v>
      </c>
      <c r="Y237" s="1">
        <v>72255882</v>
      </c>
      <c r="Z237" s="283" t="s">
        <v>3723</v>
      </c>
      <c r="AA237" s="1" t="s">
        <v>117</v>
      </c>
      <c r="AB237" s="1" t="s">
        <v>117</v>
      </c>
      <c r="AC237" s="3" t="s">
        <v>2803</v>
      </c>
      <c r="AD237" s="16" t="s">
        <v>3724</v>
      </c>
      <c r="AE237" s="16" t="s">
        <v>118</v>
      </c>
      <c r="AF237" s="16" t="s">
        <v>118</v>
      </c>
    </row>
    <row r="238" spans="1:32" s="5" customFormat="1">
      <c r="A238" s="17">
        <v>891780111</v>
      </c>
      <c r="B238" s="17" t="s">
        <v>55</v>
      </c>
      <c r="C238" s="15" t="s">
        <v>57</v>
      </c>
      <c r="D238" s="17" t="s">
        <v>61</v>
      </c>
      <c r="E238" s="89" t="s">
        <v>3725</v>
      </c>
      <c r="F238" s="17" t="s">
        <v>62</v>
      </c>
      <c r="G238" s="1" t="s">
        <v>62</v>
      </c>
      <c r="H238" s="1" t="s">
        <v>74</v>
      </c>
      <c r="I238" s="10">
        <v>9943000</v>
      </c>
      <c r="J238" s="1">
        <v>0</v>
      </c>
      <c r="K238" s="2">
        <v>0</v>
      </c>
      <c r="L238" s="2">
        <v>0</v>
      </c>
      <c r="M238" s="32">
        <f t="shared" si="3"/>
        <v>9943000</v>
      </c>
      <c r="N238" s="1">
        <v>1082963378</v>
      </c>
      <c r="O238" s="1" t="s">
        <v>3726</v>
      </c>
      <c r="P238" s="1" t="s">
        <v>3727</v>
      </c>
      <c r="Q238" s="3">
        <v>44952</v>
      </c>
      <c r="R238" s="3">
        <v>44952</v>
      </c>
      <c r="S238" s="3">
        <v>45093</v>
      </c>
      <c r="T238" s="3" t="s">
        <v>2803</v>
      </c>
      <c r="U238" s="31">
        <v>0</v>
      </c>
      <c r="V238" s="151">
        <v>3230000</v>
      </c>
      <c r="W238" s="151">
        <v>6713000</v>
      </c>
      <c r="X238" s="111">
        <v>0.27659574468085107</v>
      </c>
      <c r="Y238" s="1">
        <v>7631392</v>
      </c>
      <c r="Z238" s="283" t="s">
        <v>3243</v>
      </c>
      <c r="AA238" s="1" t="s">
        <v>117</v>
      </c>
      <c r="AB238" s="1" t="s">
        <v>117</v>
      </c>
      <c r="AC238" s="3" t="s">
        <v>2803</v>
      </c>
      <c r="AD238" s="16" t="s">
        <v>3728</v>
      </c>
      <c r="AE238" s="16" t="s">
        <v>118</v>
      </c>
      <c r="AF238" s="16" t="s">
        <v>118</v>
      </c>
    </row>
    <row r="239" spans="1:32" s="5" customFormat="1">
      <c r="A239" s="17">
        <v>891780111</v>
      </c>
      <c r="B239" s="17" t="s">
        <v>55</v>
      </c>
      <c r="C239" s="15" t="s">
        <v>57</v>
      </c>
      <c r="D239" s="17" t="s">
        <v>61</v>
      </c>
      <c r="E239" s="89" t="s">
        <v>3729</v>
      </c>
      <c r="F239" s="17" t="s">
        <v>62</v>
      </c>
      <c r="G239" s="1" t="s">
        <v>62</v>
      </c>
      <c r="H239" s="1" t="s">
        <v>74</v>
      </c>
      <c r="I239" s="10">
        <v>11833000</v>
      </c>
      <c r="J239" s="1">
        <v>0</v>
      </c>
      <c r="K239" s="2">
        <v>0</v>
      </c>
      <c r="L239" s="2">
        <v>0</v>
      </c>
      <c r="M239" s="32">
        <f t="shared" si="3"/>
        <v>11833000</v>
      </c>
      <c r="N239" s="1">
        <v>84454876</v>
      </c>
      <c r="O239" s="1" t="s">
        <v>3730</v>
      </c>
      <c r="P239" s="1" t="s">
        <v>3731</v>
      </c>
      <c r="Q239" s="3">
        <v>44952</v>
      </c>
      <c r="R239" s="3">
        <v>44952</v>
      </c>
      <c r="S239" s="3">
        <v>45084</v>
      </c>
      <c r="T239" s="3" t="s">
        <v>2803</v>
      </c>
      <c r="U239" s="31">
        <v>0</v>
      </c>
      <c r="V239" s="151">
        <v>3750000</v>
      </c>
      <c r="W239" s="151">
        <v>8083000</v>
      </c>
      <c r="X239" s="111">
        <v>0.29545454545454547</v>
      </c>
      <c r="Y239" s="1">
        <v>45507423</v>
      </c>
      <c r="Z239" s="283" t="s">
        <v>3316</v>
      </c>
      <c r="AA239" s="1" t="s">
        <v>117</v>
      </c>
      <c r="AB239" s="1" t="s">
        <v>117</v>
      </c>
      <c r="AC239" s="3" t="s">
        <v>2803</v>
      </c>
      <c r="AD239" s="16" t="s">
        <v>3732</v>
      </c>
      <c r="AE239" s="16" t="s">
        <v>118</v>
      </c>
      <c r="AF239" s="16" t="s">
        <v>118</v>
      </c>
    </row>
    <row r="240" spans="1:32" s="5" customFormat="1">
      <c r="A240" s="17">
        <v>891780111</v>
      </c>
      <c r="B240" s="17" t="s">
        <v>55</v>
      </c>
      <c r="C240" s="15" t="s">
        <v>57</v>
      </c>
      <c r="D240" s="17" t="s">
        <v>61</v>
      </c>
      <c r="E240" s="89" t="s">
        <v>3733</v>
      </c>
      <c r="F240" s="17" t="s">
        <v>62</v>
      </c>
      <c r="G240" s="1" t="s">
        <v>62</v>
      </c>
      <c r="H240" s="1" t="s">
        <v>74</v>
      </c>
      <c r="I240" s="10">
        <v>11833000</v>
      </c>
      <c r="J240" s="1">
        <v>0</v>
      </c>
      <c r="K240" s="2">
        <v>0</v>
      </c>
      <c r="L240" s="2">
        <v>0</v>
      </c>
      <c r="M240" s="32">
        <f t="shared" si="3"/>
        <v>11833000</v>
      </c>
      <c r="N240" s="1">
        <v>1082946247</v>
      </c>
      <c r="O240" s="1" t="s">
        <v>3734</v>
      </c>
      <c r="P240" s="1" t="s">
        <v>3735</v>
      </c>
      <c r="Q240" s="3">
        <v>44952</v>
      </c>
      <c r="R240" s="3">
        <v>44952</v>
      </c>
      <c r="S240" s="3">
        <v>45084</v>
      </c>
      <c r="T240" s="3" t="s">
        <v>2803</v>
      </c>
      <c r="U240" s="31">
        <v>0</v>
      </c>
      <c r="V240" s="151">
        <v>3750000</v>
      </c>
      <c r="W240" s="151">
        <v>8083000</v>
      </c>
      <c r="X240" s="111">
        <v>0.29545454545454547</v>
      </c>
      <c r="Y240" s="1">
        <v>85152695</v>
      </c>
      <c r="Z240" s="283" t="s">
        <v>2666</v>
      </c>
      <c r="AA240" s="1" t="s">
        <v>117</v>
      </c>
      <c r="AB240" s="1" t="s">
        <v>117</v>
      </c>
      <c r="AC240" s="3" t="s">
        <v>2803</v>
      </c>
      <c r="AD240" s="16" t="s">
        <v>3736</v>
      </c>
      <c r="AE240" s="16" t="s">
        <v>118</v>
      </c>
      <c r="AF240" s="16" t="s">
        <v>118</v>
      </c>
    </row>
    <row r="241" spans="1:32" s="5" customFormat="1">
      <c r="A241" s="17">
        <v>891780111</v>
      </c>
      <c r="B241" s="17" t="s">
        <v>55</v>
      </c>
      <c r="C241" s="15" t="s">
        <v>57</v>
      </c>
      <c r="D241" s="17" t="s">
        <v>61</v>
      </c>
      <c r="E241" s="89" t="s">
        <v>3737</v>
      </c>
      <c r="F241" s="17" t="s">
        <v>62</v>
      </c>
      <c r="G241" s="1" t="s">
        <v>62</v>
      </c>
      <c r="H241" s="1" t="s">
        <v>74</v>
      </c>
      <c r="I241" s="10">
        <v>23800000</v>
      </c>
      <c r="J241" s="1">
        <v>0</v>
      </c>
      <c r="K241" s="2">
        <v>0</v>
      </c>
      <c r="L241" s="2">
        <v>0</v>
      </c>
      <c r="M241" s="32">
        <f t="shared" si="3"/>
        <v>23800000</v>
      </c>
      <c r="N241" s="1">
        <v>1082909211</v>
      </c>
      <c r="O241" s="1" t="s">
        <v>3738</v>
      </c>
      <c r="P241" s="1" t="s">
        <v>3739</v>
      </c>
      <c r="Q241" s="3">
        <v>44953</v>
      </c>
      <c r="R241" s="3">
        <v>44953</v>
      </c>
      <c r="S241" s="3">
        <v>45138</v>
      </c>
      <c r="T241" s="3" t="s">
        <v>2803</v>
      </c>
      <c r="U241" s="31">
        <v>0</v>
      </c>
      <c r="V241" s="151">
        <v>6800000</v>
      </c>
      <c r="W241" s="151">
        <v>17000000</v>
      </c>
      <c r="X241" s="111">
        <v>0.20540540540540542</v>
      </c>
      <c r="Y241" s="1">
        <v>1082870070</v>
      </c>
      <c r="Z241" s="283" t="s">
        <v>3568</v>
      </c>
      <c r="AA241" s="1" t="s">
        <v>117</v>
      </c>
      <c r="AB241" s="1" t="s">
        <v>117</v>
      </c>
      <c r="AC241" s="3" t="s">
        <v>2803</v>
      </c>
      <c r="AD241" s="16" t="s">
        <v>3740</v>
      </c>
      <c r="AE241" s="16" t="s">
        <v>118</v>
      </c>
      <c r="AF241" s="16" t="s">
        <v>118</v>
      </c>
    </row>
    <row r="242" spans="1:32" s="5" customFormat="1">
      <c r="A242" s="17">
        <v>891780111</v>
      </c>
      <c r="B242" s="17" t="s">
        <v>55</v>
      </c>
      <c r="C242" s="15" t="s">
        <v>57</v>
      </c>
      <c r="D242" s="17" t="s">
        <v>61</v>
      </c>
      <c r="E242" s="89" t="s">
        <v>3741</v>
      </c>
      <c r="F242" s="17" t="s">
        <v>62</v>
      </c>
      <c r="G242" s="1" t="s">
        <v>62</v>
      </c>
      <c r="H242" s="1" t="s">
        <v>74</v>
      </c>
      <c r="I242" s="10">
        <v>31200000</v>
      </c>
      <c r="J242" s="1">
        <v>0</v>
      </c>
      <c r="K242" s="2">
        <v>0</v>
      </c>
      <c r="L242" s="2">
        <v>0</v>
      </c>
      <c r="M242" s="32">
        <f t="shared" si="3"/>
        <v>31200000</v>
      </c>
      <c r="N242" s="1">
        <v>85461666</v>
      </c>
      <c r="O242" s="1" t="s">
        <v>3742</v>
      </c>
      <c r="P242" s="1" t="s">
        <v>3743</v>
      </c>
      <c r="Q242" s="3">
        <v>44953</v>
      </c>
      <c r="R242" s="3">
        <v>44958</v>
      </c>
      <c r="S242" s="3">
        <v>45138</v>
      </c>
      <c r="T242" s="3" t="s">
        <v>2803</v>
      </c>
      <c r="U242" s="31">
        <v>0</v>
      </c>
      <c r="V242" s="151">
        <v>5200000</v>
      </c>
      <c r="W242" s="151">
        <v>26000000</v>
      </c>
      <c r="X242" s="111">
        <v>0.18333333333333332</v>
      </c>
      <c r="Y242" s="1">
        <v>72220242</v>
      </c>
      <c r="Z242" s="283" t="s">
        <v>3744</v>
      </c>
      <c r="AA242" s="1" t="s">
        <v>117</v>
      </c>
      <c r="AB242" s="1" t="s">
        <v>117</v>
      </c>
      <c r="AC242" s="3" t="s">
        <v>2803</v>
      </c>
      <c r="AD242" s="16" t="s">
        <v>3745</v>
      </c>
      <c r="AE242" s="16" t="s">
        <v>118</v>
      </c>
      <c r="AF242" s="16" t="s">
        <v>118</v>
      </c>
    </row>
    <row r="243" spans="1:32" s="5" customFormat="1">
      <c r="A243" s="17">
        <v>891780111</v>
      </c>
      <c r="B243" s="17" t="s">
        <v>55</v>
      </c>
      <c r="C243" s="15" t="s">
        <v>57</v>
      </c>
      <c r="D243" s="17" t="s">
        <v>61</v>
      </c>
      <c r="E243" s="89" t="s">
        <v>3746</v>
      </c>
      <c r="F243" s="17" t="s">
        <v>62</v>
      </c>
      <c r="G243" s="1" t="s">
        <v>62</v>
      </c>
      <c r="H243" s="1" t="s">
        <v>74</v>
      </c>
      <c r="I243" s="10">
        <v>14400000</v>
      </c>
      <c r="J243" s="1">
        <v>0</v>
      </c>
      <c r="K243" s="2">
        <v>0</v>
      </c>
      <c r="L243" s="2">
        <v>0</v>
      </c>
      <c r="M243" s="32">
        <f t="shared" si="3"/>
        <v>14400000</v>
      </c>
      <c r="N243" s="1">
        <v>33224219</v>
      </c>
      <c r="O243" s="1" t="s">
        <v>714</v>
      </c>
      <c r="P243" s="1" t="s">
        <v>3747</v>
      </c>
      <c r="Q243" s="3">
        <v>44953</v>
      </c>
      <c r="R243" s="3">
        <v>44958</v>
      </c>
      <c r="S243" s="3">
        <v>45138</v>
      </c>
      <c r="T243" s="3" t="s">
        <v>2803</v>
      </c>
      <c r="U243" s="31">
        <v>0</v>
      </c>
      <c r="V243" s="151">
        <v>2400000</v>
      </c>
      <c r="W243" s="151">
        <v>12000000</v>
      </c>
      <c r="X243" s="111">
        <v>0.18333333333333332</v>
      </c>
      <c r="Y243" s="1">
        <v>1082870070</v>
      </c>
      <c r="Z243" s="283" t="s">
        <v>3568</v>
      </c>
      <c r="AA243" s="1" t="s">
        <v>117</v>
      </c>
      <c r="AB243" s="1" t="s">
        <v>117</v>
      </c>
      <c r="AC243" s="3" t="s">
        <v>2803</v>
      </c>
      <c r="AD243" s="16" t="s">
        <v>3748</v>
      </c>
      <c r="AE243" s="16" t="s">
        <v>118</v>
      </c>
      <c r="AF243" s="16" t="s">
        <v>118</v>
      </c>
    </row>
    <row r="244" spans="1:32" s="5" customFormat="1">
      <c r="A244" s="17">
        <v>891780111</v>
      </c>
      <c r="B244" s="17" t="s">
        <v>55</v>
      </c>
      <c r="C244" s="15" t="s">
        <v>57</v>
      </c>
      <c r="D244" s="17" t="s">
        <v>61</v>
      </c>
      <c r="E244" s="89" t="s">
        <v>3749</v>
      </c>
      <c r="F244" s="17" t="s">
        <v>62</v>
      </c>
      <c r="G244" s="1" t="s">
        <v>62</v>
      </c>
      <c r="H244" s="1" t="s">
        <v>74</v>
      </c>
      <c r="I244" s="10">
        <v>22000000</v>
      </c>
      <c r="J244" s="1">
        <v>0</v>
      </c>
      <c r="K244" s="2">
        <v>0</v>
      </c>
      <c r="L244" s="2">
        <v>0</v>
      </c>
      <c r="M244" s="32">
        <f t="shared" si="3"/>
        <v>22000000</v>
      </c>
      <c r="N244" s="1">
        <v>1114816077</v>
      </c>
      <c r="O244" s="1" t="s">
        <v>3571</v>
      </c>
      <c r="P244" s="1" t="s">
        <v>3750</v>
      </c>
      <c r="Q244" s="3">
        <v>44953</v>
      </c>
      <c r="R244" s="3">
        <v>44953</v>
      </c>
      <c r="S244" s="3">
        <v>45091</v>
      </c>
      <c r="T244" s="3" t="s">
        <v>2803</v>
      </c>
      <c r="U244" s="31">
        <v>0</v>
      </c>
      <c r="V244" s="151">
        <v>4400000</v>
      </c>
      <c r="W244" s="151">
        <v>17600000</v>
      </c>
      <c r="X244" s="111">
        <v>0.27536231884057971</v>
      </c>
      <c r="Y244" s="1">
        <v>8746547</v>
      </c>
      <c r="Z244" s="283" t="s">
        <v>3751</v>
      </c>
      <c r="AA244" s="1" t="s">
        <v>117</v>
      </c>
      <c r="AB244" s="1" t="s">
        <v>117</v>
      </c>
      <c r="AC244" s="3" t="s">
        <v>2803</v>
      </c>
      <c r="AD244" s="16" t="s">
        <v>3752</v>
      </c>
      <c r="AE244" s="16" t="s">
        <v>118</v>
      </c>
      <c r="AF244" s="16" t="s">
        <v>118</v>
      </c>
    </row>
    <row r="245" spans="1:32" s="5" customFormat="1">
      <c r="A245" s="17">
        <v>891780111</v>
      </c>
      <c r="B245" s="17" t="s">
        <v>55</v>
      </c>
      <c r="C245" s="15" t="s">
        <v>57</v>
      </c>
      <c r="D245" s="17" t="s">
        <v>61</v>
      </c>
      <c r="E245" s="89" t="s">
        <v>3753</v>
      </c>
      <c r="F245" s="17" t="s">
        <v>62</v>
      </c>
      <c r="G245" s="1" t="s">
        <v>62</v>
      </c>
      <c r="H245" s="1" t="s">
        <v>74</v>
      </c>
      <c r="I245" s="10">
        <v>9120000</v>
      </c>
      <c r="J245" s="1">
        <v>0</v>
      </c>
      <c r="K245" s="2">
        <v>0</v>
      </c>
      <c r="L245" s="2">
        <v>0</v>
      </c>
      <c r="M245" s="32">
        <f t="shared" si="3"/>
        <v>9120000</v>
      </c>
      <c r="N245" s="1">
        <v>36668600</v>
      </c>
      <c r="O245" s="1" t="s">
        <v>3754</v>
      </c>
      <c r="P245" s="1" t="s">
        <v>3755</v>
      </c>
      <c r="Q245" s="3">
        <v>44953</v>
      </c>
      <c r="R245" s="3">
        <v>44953</v>
      </c>
      <c r="S245" s="3">
        <v>45093</v>
      </c>
      <c r="T245" s="3" t="s">
        <v>2803</v>
      </c>
      <c r="U245" s="31">
        <v>0</v>
      </c>
      <c r="V245" s="151">
        <v>2407000</v>
      </c>
      <c r="W245" s="151">
        <v>6713000</v>
      </c>
      <c r="X245" s="111">
        <v>0.27142857142857141</v>
      </c>
      <c r="Y245" s="1">
        <v>7633815</v>
      </c>
      <c r="Z245" s="283" t="s">
        <v>2697</v>
      </c>
      <c r="AA245" s="1" t="s">
        <v>117</v>
      </c>
      <c r="AB245" s="1" t="s">
        <v>117</v>
      </c>
      <c r="AC245" s="3" t="s">
        <v>2803</v>
      </c>
      <c r="AD245" s="16" t="s">
        <v>3756</v>
      </c>
      <c r="AE245" s="16" t="s">
        <v>118</v>
      </c>
      <c r="AF245" s="16" t="s">
        <v>118</v>
      </c>
    </row>
    <row r="246" spans="1:32" s="5" customFormat="1">
      <c r="A246" s="17">
        <v>891780111</v>
      </c>
      <c r="B246" s="17" t="s">
        <v>55</v>
      </c>
      <c r="C246" s="15" t="s">
        <v>57</v>
      </c>
      <c r="D246" s="17" t="s">
        <v>61</v>
      </c>
      <c r="E246" s="89" t="s">
        <v>3757</v>
      </c>
      <c r="F246" s="17" t="s">
        <v>62</v>
      </c>
      <c r="G246" s="1" t="s">
        <v>62</v>
      </c>
      <c r="H246" s="1" t="s">
        <v>74</v>
      </c>
      <c r="I246" s="10">
        <v>10450000</v>
      </c>
      <c r="J246" s="1">
        <v>0</v>
      </c>
      <c r="K246" s="2">
        <v>0</v>
      </c>
      <c r="L246" s="2">
        <v>0</v>
      </c>
      <c r="M246" s="32">
        <f t="shared" si="3"/>
        <v>10450000</v>
      </c>
      <c r="N246" s="1">
        <v>1079934757</v>
      </c>
      <c r="O246" s="1" t="s">
        <v>3758</v>
      </c>
      <c r="P246" s="1" t="s">
        <v>3759</v>
      </c>
      <c r="Q246" s="3">
        <v>44953</v>
      </c>
      <c r="R246" s="3">
        <v>44953</v>
      </c>
      <c r="S246" s="3">
        <v>45093</v>
      </c>
      <c r="T246" s="3" t="s">
        <v>2803</v>
      </c>
      <c r="U246" s="31">
        <v>0</v>
      </c>
      <c r="V246" s="151">
        <v>3737000</v>
      </c>
      <c r="W246" s="151">
        <v>6713000</v>
      </c>
      <c r="X246" s="111">
        <v>0.27142857142857141</v>
      </c>
      <c r="Y246" s="1">
        <v>85459497</v>
      </c>
      <c r="Z246" s="283" t="s">
        <v>439</v>
      </c>
      <c r="AA246" s="1" t="s">
        <v>117</v>
      </c>
      <c r="AB246" s="1" t="s">
        <v>117</v>
      </c>
      <c r="AC246" s="3" t="s">
        <v>2803</v>
      </c>
      <c r="AD246" s="16" t="s">
        <v>3760</v>
      </c>
      <c r="AE246" s="16" t="s">
        <v>118</v>
      </c>
      <c r="AF246" s="16" t="s">
        <v>118</v>
      </c>
    </row>
    <row r="247" spans="1:32" s="5" customFormat="1">
      <c r="A247" s="17">
        <v>891780111</v>
      </c>
      <c r="B247" s="17" t="s">
        <v>55</v>
      </c>
      <c r="C247" s="15" t="s">
        <v>57</v>
      </c>
      <c r="D247" s="17" t="s">
        <v>61</v>
      </c>
      <c r="E247" s="89" t="s">
        <v>3761</v>
      </c>
      <c r="F247" s="17" t="s">
        <v>62</v>
      </c>
      <c r="G247" s="1" t="s">
        <v>62</v>
      </c>
      <c r="H247" s="1" t="s">
        <v>74</v>
      </c>
      <c r="I247" s="10">
        <v>14880000</v>
      </c>
      <c r="J247" s="1">
        <v>0</v>
      </c>
      <c r="K247" s="2">
        <v>0</v>
      </c>
      <c r="L247" s="2">
        <v>0</v>
      </c>
      <c r="M247" s="32">
        <f t="shared" si="3"/>
        <v>14880000</v>
      </c>
      <c r="N247" s="1">
        <v>1216968632</v>
      </c>
      <c r="O247" s="1" t="s">
        <v>3762</v>
      </c>
      <c r="P247" s="1" t="s">
        <v>3763</v>
      </c>
      <c r="Q247" s="3">
        <v>44953</v>
      </c>
      <c r="R247" s="3">
        <v>44953</v>
      </c>
      <c r="S247" s="3">
        <v>45093</v>
      </c>
      <c r="T247" s="3" t="s">
        <v>2803</v>
      </c>
      <c r="U247" s="31">
        <v>0</v>
      </c>
      <c r="V247" s="151">
        <v>3927000</v>
      </c>
      <c r="W247" s="151">
        <v>10953000</v>
      </c>
      <c r="X247" s="111">
        <v>0.27142857142857141</v>
      </c>
      <c r="Y247" s="1">
        <v>7633815</v>
      </c>
      <c r="Z247" s="283" t="s">
        <v>2697</v>
      </c>
      <c r="AA247" s="1" t="s">
        <v>117</v>
      </c>
      <c r="AB247" s="1" t="s">
        <v>117</v>
      </c>
      <c r="AC247" s="3" t="s">
        <v>2803</v>
      </c>
      <c r="AD247" s="16" t="s">
        <v>3764</v>
      </c>
      <c r="AE247" s="16" t="s">
        <v>118</v>
      </c>
      <c r="AF247" s="16" t="s">
        <v>118</v>
      </c>
    </row>
    <row r="248" spans="1:32" s="5" customFormat="1">
      <c r="A248" s="17">
        <v>891780111</v>
      </c>
      <c r="B248" s="17" t="s">
        <v>55</v>
      </c>
      <c r="C248" s="15" t="s">
        <v>57</v>
      </c>
      <c r="D248" s="17" t="s">
        <v>61</v>
      </c>
      <c r="E248" s="89" t="s">
        <v>3765</v>
      </c>
      <c r="F248" s="17" t="s">
        <v>62</v>
      </c>
      <c r="G248" s="1" t="s">
        <v>62</v>
      </c>
      <c r="H248" s="1" t="s">
        <v>74</v>
      </c>
      <c r="I248" s="10">
        <v>13950000</v>
      </c>
      <c r="J248" s="1">
        <v>0</v>
      </c>
      <c r="K248" s="2">
        <v>0</v>
      </c>
      <c r="L248" s="2">
        <v>0</v>
      </c>
      <c r="M248" s="32">
        <f t="shared" si="3"/>
        <v>13950000</v>
      </c>
      <c r="N248" s="1">
        <v>1083020695</v>
      </c>
      <c r="O248" s="1" t="s">
        <v>3766</v>
      </c>
      <c r="P248" s="1" t="s">
        <v>3767</v>
      </c>
      <c r="Q248" s="3">
        <v>44953</v>
      </c>
      <c r="R248" s="3">
        <v>44953</v>
      </c>
      <c r="S248" s="3">
        <v>45084</v>
      </c>
      <c r="T248" s="3" t="s">
        <v>2803</v>
      </c>
      <c r="U248" s="31">
        <v>0</v>
      </c>
      <c r="V248" s="151">
        <v>3927000</v>
      </c>
      <c r="W248" s="151">
        <v>10023000</v>
      </c>
      <c r="X248" s="111">
        <v>0.29007633587786258</v>
      </c>
      <c r="Y248" s="1">
        <v>85471791</v>
      </c>
      <c r="Z248" s="283" t="s">
        <v>2501</v>
      </c>
      <c r="AA248" s="1" t="s">
        <v>117</v>
      </c>
      <c r="AB248" s="1" t="s">
        <v>117</v>
      </c>
      <c r="AC248" s="3" t="s">
        <v>2803</v>
      </c>
      <c r="AD248" s="16" t="s">
        <v>3768</v>
      </c>
      <c r="AE248" s="16" t="s">
        <v>118</v>
      </c>
      <c r="AF248" s="16" t="s">
        <v>118</v>
      </c>
    </row>
    <row r="249" spans="1:32" s="5" customFormat="1">
      <c r="A249" s="17">
        <v>891780111</v>
      </c>
      <c r="B249" s="17" t="s">
        <v>55</v>
      </c>
      <c r="C249" s="15" t="s">
        <v>57</v>
      </c>
      <c r="D249" s="17" t="s">
        <v>61</v>
      </c>
      <c r="E249" s="89" t="s">
        <v>3769</v>
      </c>
      <c r="F249" s="17" t="s">
        <v>62</v>
      </c>
      <c r="G249" s="1" t="s">
        <v>62</v>
      </c>
      <c r="H249" s="1" t="s">
        <v>74</v>
      </c>
      <c r="I249" s="10">
        <v>9563000</v>
      </c>
      <c r="J249" s="1">
        <v>0</v>
      </c>
      <c r="K249" s="2">
        <v>0</v>
      </c>
      <c r="L249" s="2">
        <v>0</v>
      </c>
      <c r="M249" s="32">
        <f t="shared" si="3"/>
        <v>9563000</v>
      </c>
      <c r="N249" s="1">
        <v>85465984</v>
      </c>
      <c r="O249" s="1" t="s">
        <v>3770</v>
      </c>
      <c r="P249" s="1" t="s">
        <v>2944</v>
      </c>
      <c r="Q249" s="3">
        <v>44953</v>
      </c>
      <c r="R249" s="3">
        <v>44953</v>
      </c>
      <c r="S249" s="3">
        <v>45093</v>
      </c>
      <c r="T249" s="3" t="s">
        <v>2803</v>
      </c>
      <c r="U249" s="31">
        <v>0</v>
      </c>
      <c r="V249" s="151">
        <v>2850000</v>
      </c>
      <c r="W249" s="151">
        <v>6713000</v>
      </c>
      <c r="X249" s="111">
        <v>0.27142857142857141</v>
      </c>
      <c r="Y249" s="1">
        <v>85459497</v>
      </c>
      <c r="Z249" s="283" t="s">
        <v>439</v>
      </c>
      <c r="AA249" s="1" t="s">
        <v>117</v>
      </c>
      <c r="AB249" s="1" t="s">
        <v>117</v>
      </c>
      <c r="AC249" s="3" t="s">
        <v>2803</v>
      </c>
      <c r="AD249" s="16" t="s">
        <v>3771</v>
      </c>
      <c r="AE249" s="16" t="s">
        <v>118</v>
      </c>
      <c r="AF249" s="16" t="s">
        <v>118</v>
      </c>
    </row>
    <row r="250" spans="1:32" s="5" customFormat="1">
      <c r="A250" s="17">
        <v>891780111</v>
      </c>
      <c r="B250" s="17" t="s">
        <v>55</v>
      </c>
      <c r="C250" s="15" t="s">
        <v>57</v>
      </c>
      <c r="D250" s="17" t="s">
        <v>61</v>
      </c>
      <c r="E250" s="89" t="s">
        <v>3772</v>
      </c>
      <c r="F250" s="17" t="s">
        <v>62</v>
      </c>
      <c r="G250" s="1" t="s">
        <v>62</v>
      </c>
      <c r="H250" s="1" t="s">
        <v>74</v>
      </c>
      <c r="I250" s="10">
        <v>10560000</v>
      </c>
      <c r="J250" s="1">
        <v>0</v>
      </c>
      <c r="K250" s="2">
        <v>0</v>
      </c>
      <c r="L250" s="2">
        <v>0</v>
      </c>
      <c r="M250" s="32">
        <f t="shared" si="3"/>
        <v>10560000</v>
      </c>
      <c r="N250" s="1">
        <v>1082974742</v>
      </c>
      <c r="O250" s="1" t="s">
        <v>3773</v>
      </c>
      <c r="P250" s="1" t="s">
        <v>3774</v>
      </c>
      <c r="Q250" s="3">
        <v>44953</v>
      </c>
      <c r="R250" s="3">
        <v>44953</v>
      </c>
      <c r="S250" s="3">
        <v>45093</v>
      </c>
      <c r="T250" s="3" t="s">
        <v>2803</v>
      </c>
      <c r="U250" s="31">
        <v>0</v>
      </c>
      <c r="V250" s="151">
        <v>2787000</v>
      </c>
      <c r="W250" s="151">
        <v>7773000</v>
      </c>
      <c r="X250" s="111">
        <v>0.27142857142857141</v>
      </c>
      <c r="Y250" s="1">
        <v>57297693</v>
      </c>
      <c r="Z250" s="283" t="s">
        <v>2718</v>
      </c>
      <c r="AA250" s="1" t="s">
        <v>117</v>
      </c>
      <c r="AB250" s="1" t="s">
        <v>117</v>
      </c>
      <c r="AC250" s="3" t="s">
        <v>2803</v>
      </c>
      <c r="AD250" s="16" t="s">
        <v>3775</v>
      </c>
      <c r="AE250" s="16" t="s">
        <v>118</v>
      </c>
      <c r="AF250" s="16" t="s">
        <v>118</v>
      </c>
    </row>
    <row r="251" spans="1:32" s="5" customFormat="1">
      <c r="A251" s="17">
        <v>891780111</v>
      </c>
      <c r="B251" s="17" t="s">
        <v>55</v>
      </c>
      <c r="C251" s="15" t="s">
        <v>57</v>
      </c>
      <c r="D251" s="17" t="s">
        <v>61</v>
      </c>
      <c r="E251" s="89" t="s">
        <v>3776</v>
      </c>
      <c r="F251" s="17" t="s">
        <v>62</v>
      </c>
      <c r="G251" s="1" t="s">
        <v>62</v>
      </c>
      <c r="H251" s="1" t="s">
        <v>74</v>
      </c>
      <c r="I251" s="10">
        <v>10340000</v>
      </c>
      <c r="J251" s="1">
        <v>0</v>
      </c>
      <c r="K251" s="2">
        <v>0</v>
      </c>
      <c r="L251" s="2">
        <v>0</v>
      </c>
      <c r="M251" s="32">
        <f t="shared" si="3"/>
        <v>10340000</v>
      </c>
      <c r="N251" s="1">
        <v>1082840247</v>
      </c>
      <c r="O251" s="1" t="s">
        <v>3777</v>
      </c>
      <c r="P251" s="1" t="s">
        <v>3778</v>
      </c>
      <c r="Q251" s="3">
        <v>44953</v>
      </c>
      <c r="R251" s="3">
        <v>44953</v>
      </c>
      <c r="S251" s="3">
        <v>45084</v>
      </c>
      <c r="T251" s="3" t="s">
        <v>2803</v>
      </c>
      <c r="U251" s="31">
        <v>0</v>
      </c>
      <c r="V251" s="151">
        <v>3227000</v>
      </c>
      <c r="W251" s="151">
        <v>7113000</v>
      </c>
      <c r="X251" s="111">
        <v>0.29007633587786258</v>
      </c>
      <c r="Y251" s="1">
        <v>57438212</v>
      </c>
      <c r="Z251" s="283" t="s">
        <v>2660</v>
      </c>
      <c r="AA251" s="1" t="s">
        <v>117</v>
      </c>
      <c r="AB251" s="1" t="s">
        <v>117</v>
      </c>
      <c r="AC251" s="3" t="s">
        <v>2803</v>
      </c>
      <c r="AD251" s="16" t="s">
        <v>3779</v>
      </c>
      <c r="AE251" s="16" t="s">
        <v>118</v>
      </c>
      <c r="AF251" s="16" t="s">
        <v>118</v>
      </c>
    </row>
    <row r="252" spans="1:32" s="5" customFormat="1">
      <c r="A252" s="17">
        <v>891780111</v>
      </c>
      <c r="B252" s="17" t="s">
        <v>55</v>
      </c>
      <c r="C252" s="15" t="s">
        <v>57</v>
      </c>
      <c r="D252" s="17" t="s">
        <v>61</v>
      </c>
      <c r="E252" s="89" t="s">
        <v>3780</v>
      </c>
      <c r="F252" s="17" t="s">
        <v>62</v>
      </c>
      <c r="G252" s="1" t="s">
        <v>62</v>
      </c>
      <c r="H252" s="1" t="s">
        <v>74</v>
      </c>
      <c r="I252" s="10">
        <v>14000000</v>
      </c>
      <c r="J252" s="1">
        <v>0</v>
      </c>
      <c r="K252" s="2">
        <v>0</v>
      </c>
      <c r="L252" s="2">
        <v>0</v>
      </c>
      <c r="M252" s="32">
        <f t="shared" si="3"/>
        <v>14000000</v>
      </c>
      <c r="N252" s="1">
        <v>1082859194</v>
      </c>
      <c r="O252" s="1" t="s">
        <v>3781</v>
      </c>
      <c r="P252" s="1" t="s">
        <v>3782</v>
      </c>
      <c r="Q252" s="3">
        <v>44953</v>
      </c>
      <c r="R252" s="3">
        <v>44953</v>
      </c>
      <c r="S252" s="3">
        <v>45093</v>
      </c>
      <c r="T252" s="3" t="s">
        <v>2803</v>
      </c>
      <c r="U252" s="31">
        <v>0</v>
      </c>
      <c r="V252" s="151">
        <v>4107000</v>
      </c>
      <c r="W252" s="151">
        <v>9893000</v>
      </c>
      <c r="X252" s="111">
        <v>0.27142857142857141</v>
      </c>
      <c r="Y252" s="1">
        <v>7632607</v>
      </c>
      <c r="Z252" s="283" t="s">
        <v>742</v>
      </c>
      <c r="AA252" s="1" t="s">
        <v>117</v>
      </c>
      <c r="AB252" s="1" t="s">
        <v>117</v>
      </c>
      <c r="AC252" s="3" t="s">
        <v>2803</v>
      </c>
      <c r="AD252" s="16" t="s">
        <v>3783</v>
      </c>
      <c r="AE252" s="16" t="s">
        <v>118</v>
      </c>
      <c r="AF252" s="16" t="s">
        <v>118</v>
      </c>
    </row>
    <row r="253" spans="1:32" s="5" customFormat="1">
      <c r="A253" s="17">
        <v>891780111</v>
      </c>
      <c r="B253" s="17" t="s">
        <v>55</v>
      </c>
      <c r="C253" s="15" t="s">
        <v>57</v>
      </c>
      <c r="D253" s="17" t="s">
        <v>61</v>
      </c>
      <c r="E253" s="89" t="s">
        <v>3784</v>
      </c>
      <c r="F253" s="17" t="s">
        <v>62</v>
      </c>
      <c r="G253" s="1" t="s">
        <v>62</v>
      </c>
      <c r="H253" s="1" t="s">
        <v>74</v>
      </c>
      <c r="I253" s="10">
        <v>8550000</v>
      </c>
      <c r="J253" s="1">
        <v>0</v>
      </c>
      <c r="K253" s="2">
        <v>0</v>
      </c>
      <c r="L253" s="2">
        <v>0</v>
      </c>
      <c r="M253" s="32">
        <f t="shared" si="3"/>
        <v>8550000</v>
      </c>
      <c r="N253" s="1">
        <v>57443446</v>
      </c>
      <c r="O253" s="1" t="s">
        <v>3785</v>
      </c>
      <c r="P253" s="1" t="s">
        <v>3786</v>
      </c>
      <c r="Q253" s="3">
        <v>44953</v>
      </c>
      <c r="R253" s="3">
        <v>44953</v>
      </c>
      <c r="S253" s="3">
        <v>45084</v>
      </c>
      <c r="T253" s="3" t="s">
        <v>2803</v>
      </c>
      <c r="U253" s="31">
        <v>0</v>
      </c>
      <c r="V253" s="151">
        <v>2407000</v>
      </c>
      <c r="W253" s="151">
        <v>6143000</v>
      </c>
      <c r="X253" s="111">
        <v>0.29007633587786258</v>
      </c>
      <c r="Y253" s="1">
        <v>45507423</v>
      </c>
      <c r="Z253" s="283" t="s">
        <v>3316</v>
      </c>
      <c r="AA253" s="1" t="s">
        <v>117</v>
      </c>
      <c r="AB253" s="1" t="s">
        <v>117</v>
      </c>
      <c r="AC253" s="3" t="s">
        <v>2803</v>
      </c>
      <c r="AD253" s="16" t="s">
        <v>3787</v>
      </c>
      <c r="AE253" s="16" t="s">
        <v>118</v>
      </c>
      <c r="AF253" s="16" t="s">
        <v>118</v>
      </c>
    </row>
    <row r="254" spans="1:32" s="5" customFormat="1">
      <c r="A254" s="17">
        <v>891780111</v>
      </c>
      <c r="B254" s="17" t="s">
        <v>55</v>
      </c>
      <c r="C254" s="15" t="s">
        <v>57</v>
      </c>
      <c r="D254" s="17" t="s">
        <v>61</v>
      </c>
      <c r="E254" s="89" t="s">
        <v>3788</v>
      </c>
      <c r="F254" s="17" t="s">
        <v>62</v>
      </c>
      <c r="G254" s="1" t="s">
        <v>62</v>
      </c>
      <c r="H254" s="1" t="s">
        <v>74</v>
      </c>
      <c r="I254" s="10">
        <v>14673000</v>
      </c>
      <c r="J254" s="1">
        <v>0</v>
      </c>
      <c r="K254" s="2">
        <v>0</v>
      </c>
      <c r="L254" s="2">
        <v>0</v>
      </c>
      <c r="M254" s="32">
        <f t="shared" si="3"/>
        <v>14673000</v>
      </c>
      <c r="N254" s="1">
        <v>57463967</v>
      </c>
      <c r="O254" s="1" t="s">
        <v>3789</v>
      </c>
      <c r="P254" s="1" t="s">
        <v>3790</v>
      </c>
      <c r="Q254" s="3">
        <v>44953</v>
      </c>
      <c r="R254" s="3">
        <v>44953</v>
      </c>
      <c r="S254" s="3">
        <v>45084</v>
      </c>
      <c r="T254" s="3" t="s">
        <v>2803</v>
      </c>
      <c r="U254" s="31">
        <v>0</v>
      </c>
      <c r="V254" s="151">
        <v>4650000</v>
      </c>
      <c r="W254" s="151">
        <v>10023000</v>
      </c>
      <c r="X254" s="111">
        <v>0.29007633587786258</v>
      </c>
      <c r="Y254" s="1">
        <v>7601831</v>
      </c>
      <c r="Z254" s="283" t="s">
        <v>3791</v>
      </c>
      <c r="AA254" s="1" t="s">
        <v>117</v>
      </c>
      <c r="AB254" s="1" t="s">
        <v>117</v>
      </c>
      <c r="AC254" s="3" t="s">
        <v>2803</v>
      </c>
      <c r="AD254" s="16" t="s">
        <v>3792</v>
      </c>
      <c r="AE254" s="16" t="s">
        <v>118</v>
      </c>
      <c r="AF254" s="16" t="s">
        <v>118</v>
      </c>
    </row>
    <row r="255" spans="1:32" s="5" customFormat="1">
      <c r="A255" s="17">
        <v>891780111</v>
      </c>
      <c r="B255" s="17" t="s">
        <v>55</v>
      </c>
      <c r="C255" s="15" t="s">
        <v>57</v>
      </c>
      <c r="D255" s="17" t="s">
        <v>61</v>
      </c>
      <c r="E255" s="89" t="s">
        <v>3793</v>
      </c>
      <c r="F255" s="17" t="s">
        <v>62</v>
      </c>
      <c r="G255" s="1" t="s">
        <v>62</v>
      </c>
      <c r="H255" s="1" t="s">
        <v>74</v>
      </c>
      <c r="I255" s="10">
        <v>16567000</v>
      </c>
      <c r="J255" s="1">
        <v>0</v>
      </c>
      <c r="K255" s="2">
        <v>0</v>
      </c>
      <c r="L255" s="2">
        <v>0</v>
      </c>
      <c r="M255" s="32">
        <f t="shared" si="3"/>
        <v>16567000</v>
      </c>
      <c r="N255" s="1">
        <v>1082977003</v>
      </c>
      <c r="O255" s="1" t="s">
        <v>3794</v>
      </c>
      <c r="P255" s="1" t="s">
        <v>3795</v>
      </c>
      <c r="Q255" s="3">
        <v>44953</v>
      </c>
      <c r="R255" s="3">
        <v>44953</v>
      </c>
      <c r="S255" s="3">
        <v>45084</v>
      </c>
      <c r="T255" s="3" t="s">
        <v>2803</v>
      </c>
      <c r="U255" s="31">
        <v>0</v>
      </c>
      <c r="V255" s="151">
        <v>5250000</v>
      </c>
      <c r="W255" s="151">
        <v>11317000</v>
      </c>
      <c r="X255" s="111">
        <v>0.29007633587786258</v>
      </c>
      <c r="Y255" s="1">
        <v>12539351</v>
      </c>
      <c r="Z255" s="283" t="s">
        <v>2949</v>
      </c>
      <c r="AA255" s="1" t="s">
        <v>117</v>
      </c>
      <c r="AB255" s="1" t="s">
        <v>117</v>
      </c>
      <c r="AC255" s="3" t="s">
        <v>2803</v>
      </c>
      <c r="AD255" s="16" t="s">
        <v>3796</v>
      </c>
      <c r="AE255" s="16" t="s">
        <v>118</v>
      </c>
      <c r="AF255" s="16" t="s">
        <v>118</v>
      </c>
    </row>
    <row r="256" spans="1:32" s="5" customFormat="1">
      <c r="A256" s="17">
        <v>891780111</v>
      </c>
      <c r="B256" s="17" t="s">
        <v>55</v>
      </c>
      <c r="C256" s="15" t="s">
        <v>57</v>
      </c>
      <c r="D256" s="17" t="s">
        <v>61</v>
      </c>
      <c r="E256" s="89" t="s">
        <v>3797</v>
      </c>
      <c r="F256" s="17" t="s">
        <v>62</v>
      </c>
      <c r="G256" s="1" t="s">
        <v>62</v>
      </c>
      <c r="H256" s="1" t="s">
        <v>74</v>
      </c>
      <c r="I256" s="10">
        <v>9817000</v>
      </c>
      <c r="J256" s="1">
        <v>0</v>
      </c>
      <c r="K256" s="2">
        <v>0</v>
      </c>
      <c r="L256" s="2">
        <v>0</v>
      </c>
      <c r="M256" s="32">
        <f t="shared" si="3"/>
        <v>9817000</v>
      </c>
      <c r="N256" s="1">
        <v>19617471</v>
      </c>
      <c r="O256" s="1" t="s">
        <v>3798</v>
      </c>
      <c r="P256" s="1" t="s">
        <v>3799</v>
      </c>
      <c r="Q256" s="3">
        <v>44953</v>
      </c>
      <c r="R256" s="3">
        <v>44953</v>
      </c>
      <c r="S256" s="3">
        <v>45093</v>
      </c>
      <c r="T256" s="3" t="s">
        <v>2803</v>
      </c>
      <c r="U256" s="31">
        <v>0</v>
      </c>
      <c r="V256" s="151">
        <v>3103000</v>
      </c>
      <c r="W256" s="151">
        <v>6714000</v>
      </c>
      <c r="X256" s="111">
        <v>0.27142857142857141</v>
      </c>
      <c r="Y256" s="1">
        <v>85459497</v>
      </c>
      <c r="Z256" s="283" t="s">
        <v>439</v>
      </c>
      <c r="AA256" s="1" t="s">
        <v>117</v>
      </c>
      <c r="AB256" s="1" t="s">
        <v>117</v>
      </c>
      <c r="AC256" s="3" t="s">
        <v>2803</v>
      </c>
      <c r="AD256" s="16" t="s">
        <v>3800</v>
      </c>
      <c r="AE256" s="16" t="s">
        <v>118</v>
      </c>
      <c r="AF256" s="16" t="s">
        <v>118</v>
      </c>
    </row>
    <row r="257" spans="1:32" s="5" customFormat="1">
      <c r="A257" s="17">
        <v>891780111</v>
      </c>
      <c r="B257" s="17" t="s">
        <v>55</v>
      </c>
      <c r="C257" s="15" t="s">
        <v>57</v>
      </c>
      <c r="D257" s="17" t="s">
        <v>61</v>
      </c>
      <c r="E257" s="89" t="s">
        <v>3801</v>
      </c>
      <c r="F257" s="17" t="s">
        <v>62</v>
      </c>
      <c r="G257" s="1" t="s">
        <v>62</v>
      </c>
      <c r="H257" s="1" t="s">
        <v>74</v>
      </c>
      <c r="I257" s="10">
        <v>11250000</v>
      </c>
      <c r="J257" s="1">
        <v>0</v>
      </c>
      <c r="K257" s="2">
        <v>0</v>
      </c>
      <c r="L257" s="2">
        <v>0</v>
      </c>
      <c r="M257" s="32">
        <f t="shared" si="3"/>
        <v>11250000</v>
      </c>
      <c r="N257" s="1">
        <v>1082915040</v>
      </c>
      <c r="O257" s="1" t="s">
        <v>3802</v>
      </c>
      <c r="P257" s="1" t="s">
        <v>3803</v>
      </c>
      <c r="Q257" s="3">
        <v>44953</v>
      </c>
      <c r="R257" s="3">
        <v>44953</v>
      </c>
      <c r="S257" s="3">
        <v>45084</v>
      </c>
      <c r="T257" s="3" t="s">
        <v>2803</v>
      </c>
      <c r="U257" s="31">
        <v>0</v>
      </c>
      <c r="V257" s="151">
        <v>667000</v>
      </c>
      <c r="W257" s="151">
        <v>10583000</v>
      </c>
      <c r="X257" s="111">
        <v>0.29007633587786258</v>
      </c>
      <c r="Y257" s="1">
        <v>41947381</v>
      </c>
      <c r="Z257" s="283" t="s">
        <v>152</v>
      </c>
      <c r="AA257" s="1" t="s">
        <v>117</v>
      </c>
      <c r="AB257" s="1" t="s">
        <v>117</v>
      </c>
      <c r="AC257" s="3" t="s">
        <v>2803</v>
      </c>
      <c r="AD257" s="16" t="s">
        <v>3804</v>
      </c>
      <c r="AE257" s="16" t="s">
        <v>118</v>
      </c>
      <c r="AF257" s="16" t="s">
        <v>118</v>
      </c>
    </row>
    <row r="258" spans="1:32" s="5" customFormat="1">
      <c r="A258" s="17">
        <v>891780111</v>
      </c>
      <c r="B258" s="17" t="s">
        <v>55</v>
      </c>
      <c r="C258" s="15" t="s">
        <v>57</v>
      </c>
      <c r="D258" s="17" t="s">
        <v>61</v>
      </c>
      <c r="E258" s="89" t="s">
        <v>3805</v>
      </c>
      <c r="F258" s="17" t="s">
        <v>62</v>
      </c>
      <c r="G258" s="1" t="s">
        <v>62</v>
      </c>
      <c r="H258" s="1" t="s">
        <v>74</v>
      </c>
      <c r="I258" s="10">
        <v>35737000</v>
      </c>
      <c r="J258" s="1">
        <v>0</v>
      </c>
      <c r="K258" s="2">
        <v>0</v>
      </c>
      <c r="L258" s="2">
        <v>0</v>
      </c>
      <c r="M258" s="32">
        <f t="shared" si="3"/>
        <v>35737000</v>
      </c>
      <c r="N258" s="1">
        <v>79488380</v>
      </c>
      <c r="O258" s="1" t="s">
        <v>3806</v>
      </c>
      <c r="P258" s="1" t="s">
        <v>3807</v>
      </c>
      <c r="Q258" s="3">
        <v>44953</v>
      </c>
      <c r="R258" s="3">
        <v>44953</v>
      </c>
      <c r="S258" s="3">
        <v>45093</v>
      </c>
      <c r="T258" s="3" t="s">
        <v>2803</v>
      </c>
      <c r="U258" s="31">
        <v>0</v>
      </c>
      <c r="V258" s="151">
        <v>10650000</v>
      </c>
      <c r="W258" s="151">
        <v>25087000</v>
      </c>
      <c r="X258" s="111">
        <v>0.27142857142857141</v>
      </c>
      <c r="Y258" s="1">
        <v>85455983</v>
      </c>
      <c r="Z258" s="283" t="s">
        <v>2820</v>
      </c>
      <c r="AA258" s="1" t="s">
        <v>117</v>
      </c>
      <c r="AB258" s="1" t="s">
        <v>117</v>
      </c>
      <c r="AC258" s="3" t="s">
        <v>2803</v>
      </c>
      <c r="AD258" s="16" t="s">
        <v>3808</v>
      </c>
      <c r="AE258" s="16" t="s">
        <v>118</v>
      </c>
      <c r="AF258" s="16" t="s">
        <v>118</v>
      </c>
    </row>
    <row r="259" spans="1:32" s="5" customFormat="1">
      <c r="A259" s="17">
        <v>891780111</v>
      </c>
      <c r="B259" s="17" t="s">
        <v>55</v>
      </c>
      <c r="C259" s="15" t="s">
        <v>57</v>
      </c>
      <c r="D259" s="17" t="s">
        <v>61</v>
      </c>
      <c r="E259" s="89" t="s">
        <v>3809</v>
      </c>
      <c r="F259" s="17" t="s">
        <v>62</v>
      </c>
      <c r="G259" s="1" t="s">
        <v>62</v>
      </c>
      <c r="H259" s="1" t="s">
        <v>74</v>
      </c>
      <c r="I259" s="10">
        <v>16773000</v>
      </c>
      <c r="J259" s="1">
        <v>0</v>
      </c>
      <c r="K259" s="2">
        <v>0</v>
      </c>
      <c r="L259" s="2">
        <v>0</v>
      </c>
      <c r="M259" s="32">
        <f t="shared" si="3"/>
        <v>16773000</v>
      </c>
      <c r="N259" s="1">
        <v>1140877757</v>
      </c>
      <c r="O259" s="1" t="s">
        <v>3810</v>
      </c>
      <c r="P259" s="1" t="s">
        <v>3811</v>
      </c>
      <c r="Q259" s="3">
        <v>44953</v>
      </c>
      <c r="R259" s="3">
        <v>44953</v>
      </c>
      <c r="S259" s="3">
        <v>45084</v>
      </c>
      <c r="T259" s="3" t="s">
        <v>2803</v>
      </c>
      <c r="U259" s="31">
        <v>0</v>
      </c>
      <c r="V259" s="151">
        <v>5780000</v>
      </c>
      <c r="W259" s="151">
        <v>10993000</v>
      </c>
      <c r="X259" s="111">
        <v>0.29007633587786258</v>
      </c>
      <c r="Y259" s="1">
        <v>85471791</v>
      </c>
      <c r="Z259" s="283" t="s">
        <v>2501</v>
      </c>
      <c r="AA259" s="1" t="s">
        <v>117</v>
      </c>
      <c r="AB259" s="1" t="s">
        <v>117</v>
      </c>
      <c r="AC259" s="3" t="s">
        <v>2803</v>
      </c>
      <c r="AD259" s="16" t="s">
        <v>3812</v>
      </c>
      <c r="AE259" s="16" t="s">
        <v>118</v>
      </c>
      <c r="AF259" s="16" t="s">
        <v>118</v>
      </c>
    </row>
    <row r="260" spans="1:32" s="5" customFormat="1">
      <c r="A260" s="17">
        <v>891780111</v>
      </c>
      <c r="B260" s="17" t="s">
        <v>55</v>
      </c>
      <c r="C260" s="15" t="s">
        <v>57</v>
      </c>
      <c r="D260" s="17" t="s">
        <v>61</v>
      </c>
      <c r="E260" s="89" t="s">
        <v>3813</v>
      </c>
      <c r="F260" s="17" t="s">
        <v>62</v>
      </c>
      <c r="G260" s="1" t="s">
        <v>62</v>
      </c>
      <c r="H260" s="1" t="s">
        <v>74</v>
      </c>
      <c r="I260" s="10">
        <v>17000000</v>
      </c>
      <c r="J260" s="1">
        <v>0</v>
      </c>
      <c r="K260" s="2">
        <v>0</v>
      </c>
      <c r="L260" s="2">
        <v>0</v>
      </c>
      <c r="M260" s="32">
        <f t="shared" si="3"/>
        <v>17000000</v>
      </c>
      <c r="N260" s="1">
        <v>1082951480</v>
      </c>
      <c r="O260" s="1" t="s">
        <v>3814</v>
      </c>
      <c r="P260" s="1" t="s">
        <v>3815</v>
      </c>
      <c r="Q260" s="3">
        <v>44953</v>
      </c>
      <c r="R260" s="3">
        <v>44953</v>
      </c>
      <c r="S260" s="3">
        <v>45093</v>
      </c>
      <c r="T260" s="3" t="s">
        <v>2803</v>
      </c>
      <c r="U260" s="31">
        <v>0</v>
      </c>
      <c r="V260" s="151">
        <v>4987000</v>
      </c>
      <c r="W260" s="151">
        <v>12013000</v>
      </c>
      <c r="X260" s="111">
        <v>0.27142857142857141</v>
      </c>
      <c r="Y260" s="1">
        <v>7632607</v>
      </c>
      <c r="Z260" s="283" t="s">
        <v>742</v>
      </c>
      <c r="AA260" s="1" t="s">
        <v>117</v>
      </c>
      <c r="AB260" s="1" t="s">
        <v>117</v>
      </c>
      <c r="AC260" s="3" t="s">
        <v>2803</v>
      </c>
      <c r="AD260" s="16" t="s">
        <v>3816</v>
      </c>
      <c r="AE260" s="16" t="s">
        <v>118</v>
      </c>
      <c r="AF260" s="16" t="s">
        <v>118</v>
      </c>
    </row>
    <row r="261" spans="1:32" s="5" customFormat="1">
      <c r="A261" s="17">
        <v>891780111</v>
      </c>
      <c r="B261" s="17" t="s">
        <v>55</v>
      </c>
      <c r="C261" s="15" t="s">
        <v>57</v>
      </c>
      <c r="D261" s="17" t="s">
        <v>61</v>
      </c>
      <c r="E261" s="89" t="s">
        <v>3817</v>
      </c>
      <c r="F261" s="17" t="s">
        <v>62</v>
      </c>
      <c r="G261" s="1" t="s">
        <v>62</v>
      </c>
      <c r="H261" s="1" t="s">
        <v>74</v>
      </c>
      <c r="I261" s="10">
        <v>13000000</v>
      </c>
      <c r="J261" s="1">
        <v>0</v>
      </c>
      <c r="K261" s="2">
        <v>0</v>
      </c>
      <c r="L261" s="2">
        <v>0</v>
      </c>
      <c r="M261" s="32">
        <f t="shared" si="3"/>
        <v>13000000</v>
      </c>
      <c r="N261" s="1">
        <v>1082250050</v>
      </c>
      <c r="O261" s="1" t="s">
        <v>3818</v>
      </c>
      <c r="P261" s="1" t="s">
        <v>3819</v>
      </c>
      <c r="Q261" s="3">
        <v>44953</v>
      </c>
      <c r="R261" s="3">
        <v>44953</v>
      </c>
      <c r="S261" s="3">
        <v>45093</v>
      </c>
      <c r="T261" s="3" t="s">
        <v>2803</v>
      </c>
      <c r="U261" s="31">
        <v>0</v>
      </c>
      <c r="V261" s="151">
        <v>4167000</v>
      </c>
      <c r="W261" s="151">
        <v>8833000</v>
      </c>
      <c r="X261" s="111">
        <v>0.27142857142857141</v>
      </c>
      <c r="Y261" s="1">
        <v>85449357</v>
      </c>
      <c r="Z261" s="283" t="s">
        <v>2519</v>
      </c>
      <c r="AA261" s="1" t="s">
        <v>117</v>
      </c>
      <c r="AB261" s="1" t="s">
        <v>117</v>
      </c>
      <c r="AC261" s="3" t="s">
        <v>2803</v>
      </c>
      <c r="AD261" s="16" t="s">
        <v>3820</v>
      </c>
      <c r="AE261" s="16" t="s">
        <v>118</v>
      </c>
      <c r="AF261" s="16" t="s">
        <v>118</v>
      </c>
    </row>
    <row r="262" spans="1:32" s="5" customFormat="1">
      <c r="A262" s="17">
        <v>891780111</v>
      </c>
      <c r="B262" s="17" t="s">
        <v>55</v>
      </c>
      <c r="C262" s="15" t="s">
        <v>57</v>
      </c>
      <c r="D262" s="17" t="s">
        <v>61</v>
      </c>
      <c r="E262" s="89" t="s">
        <v>3821</v>
      </c>
      <c r="F262" s="17" t="s">
        <v>62</v>
      </c>
      <c r="G262" s="1" t="s">
        <v>62</v>
      </c>
      <c r="H262" s="1" t="s">
        <v>74</v>
      </c>
      <c r="I262" s="10">
        <v>8550000</v>
      </c>
      <c r="J262" s="1">
        <v>0</v>
      </c>
      <c r="K262" s="2">
        <v>0</v>
      </c>
      <c r="L262" s="2">
        <v>0</v>
      </c>
      <c r="M262" s="32">
        <f t="shared" si="3"/>
        <v>8550000</v>
      </c>
      <c r="N262" s="1">
        <v>36641670</v>
      </c>
      <c r="O262" s="1" t="s">
        <v>3822</v>
      </c>
      <c r="P262" s="1" t="s">
        <v>3823</v>
      </c>
      <c r="Q262" s="3">
        <v>44953</v>
      </c>
      <c r="R262" s="3">
        <v>44953</v>
      </c>
      <c r="S262" s="3">
        <v>45084</v>
      </c>
      <c r="T262" s="3" t="s">
        <v>2803</v>
      </c>
      <c r="U262" s="31">
        <v>0</v>
      </c>
      <c r="V262" s="151">
        <v>2407000</v>
      </c>
      <c r="W262" s="151">
        <v>6143000</v>
      </c>
      <c r="X262" s="111">
        <v>0.29007633587786258</v>
      </c>
      <c r="Y262" s="1">
        <v>45507423</v>
      </c>
      <c r="Z262" s="283" t="s">
        <v>3316</v>
      </c>
      <c r="AA262" s="1" t="s">
        <v>117</v>
      </c>
      <c r="AB262" s="1" t="s">
        <v>117</v>
      </c>
      <c r="AC262" s="3" t="s">
        <v>2803</v>
      </c>
      <c r="AD262" s="16" t="s">
        <v>3824</v>
      </c>
      <c r="AE262" s="16" t="s">
        <v>118</v>
      </c>
      <c r="AF262" s="16" t="s">
        <v>118</v>
      </c>
    </row>
    <row r="263" spans="1:32" s="5" customFormat="1">
      <c r="A263" s="17">
        <v>891780111</v>
      </c>
      <c r="B263" s="17" t="s">
        <v>55</v>
      </c>
      <c r="C263" s="15" t="s">
        <v>57</v>
      </c>
      <c r="D263" s="17" t="s">
        <v>61</v>
      </c>
      <c r="E263" s="89" t="s">
        <v>3825</v>
      </c>
      <c r="F263" s="17" t="s">
        <v>62</v>
      </c>
      <c r="G263" s="1" t="s">
        <v>62</v>
      </c>
      <c r="H263" s="1" t="s">
        <v>74</v>
      </c>
      <c r="I263" s="10">
        <v>11250000</v>
      </c>
      <c r="J263" s="1">
        <v>0</v>
      </c>
      <c r="K263" s="2">
        <v>0</v>
      </c>
      <c r="L263" s="2">
        <v>0</v>
      </c>
      <c r="M263" s="32">
        <f t="shared" ref="M263:M326" si="4">I263+K263-L263</f>
        <v>11250000</v>
      </c>
      <c r="N263" s="1">
        <v>1143451176</v>
      </c>
      <c r="O263" s="1" t="s">
        <v>3826</v>
      </c>
      <c r="P263" s="1" t="s">
        <v>3827</v>
      </c>
      <c r="Q263" s="3">
        <v>44953</v>
      </c>
      <c r="R263" s="3">
        <v>44953</v>
      </c>
      <c r="S263" s="3">
        <v>45084</v>
      </c>
      <c r="T263" s="3" t="s">
        <v>2803</v>
      </c>
      <c r="U263" s="31">
        <v>0</v>
      </c>
      <c r="V263" s="151">
        <v>3167000</v>
      </c>
      <c r="W263" s="151">
        <v>8083000</v>
      </c>
      <c r="X263" s="111">
        <v>0.29007633587786258</v>
      </c>
      <c r="Y263" s="1">
        <v>41947381</v>
      </c>
      <c r="Z263" s="283" t="s">
        <v>152</v>
      </c>
      <c r="AA263" s="1" t="s">
        <v>117</v>
      </c>
      <c r="AB263" s="1" t="s">
        <v>117</v>
      </c>
      <c r="AC263" s="3" t="s">
        <v>2803</v>
      </c>
      <c r="AD263" s="16" t="s">
        <v>3828</v>
      </c>
      <c r="AE263" s="16" t="s">
        <v>118</v>
      </c>
      <c r="AF263" s="16" t="s">
        <v>118</v>
      </c>
    </row>
    <row r="264" spans="1:32" s="5" customFormat="1">
      <c r="A264" s="17">
        <v>891780111</v>
      </c>
      <c r="B264" s="17" t="s">
        <v>55</v>
      </c>
      <c r="C264" s="15" t="s">
        <v>57</v>
      </c>
      <c r="D264" s="17" t="s">
        <v>61</v>
      </c>
      <c r="E264" s="89" t="s">
        <v>3829</v>
      </c>
      <c r="F264" s="17" t="s">
        <v>62</v>
      </c>
      <c r="G264" s="1" t="s">
        <v>62</v>
      </c>
      <c r="H264" s="1" t="s">
        <v>74</v>
      </c>
      <c r="I264" s="10">
        <v>13067000</v>
      </c>
      <c r="J264" s="1">
        <v>0</v>
      </c>
      <c r="K264" s="2">
        <v>0</v>
      </c>
      <c r="L264" s="2">
        <v>0</v>
      </c>
      <c r="M264" s="32">
        <f t="shared" si="4"/>
        <v>13067000</v>
      </c>
      <c r="N264" s="1">
        <v>1102864782</v>
      </c>
      <c r="O264" s="1" t="s">
        <v>3830</v>
      </c>
      <c r="P264" s="1" t="s">
        <v>3831</v>
      </c>
      <c r="Q264" s="3">
        <v>44953</v>
      </c>
      <c r="R264" s="3">
        <v>44953</v>
      </c>
      <c r="S264" s="3">
        <v>45084</v>
      </c>
      <c r="T264" s="3" t="s">
        <v>2803</v>
      </c>
      <c r="U264" s="31">
        <v>0</v>
      </c>
      <c r="V264" s="151">
        <v>4013000</v>
      </c>
      <c r="W264" s="151">
        <v>9054000</v>
      </c>
      <c r="X264" s="111">
        <v>0.29007633587786258</v>
      </c>
      <c r="Y264" s="1">
        <v>72221403</v>
      </c>
      <c r="Z264" s="283" t="s">
        <v>3832</v>
      </c>
      <c r="AA264" s="1" t="s">
        <v>117</v>
      </c>
      <c r="AB264" s="1" t="s">
        <v>117</v>
      </c>
      <c r="AC264" s="3" t="s">
        <v>2803</v>
      </c>
      <c r="AD264" s="16" t="s">
        <v>3833</v>
      </c>
      <c r="AE264" s="16" t="s">
        <v>118</v>
      </c>
      <c r="AF264" s="16" t="s">
        <v>118</v>
      </c>
    </row>
    <row r="265" spans="1:32" s="5" customFormat="1">
      <c r="A265" s="17">
        <v>891780111</v>
      </c>
      <c r="B265" s="17" t="s">
        <v>55</v>
      </c>
      <c r="C265" s="15" t="s">
        <v>57</v>
      </c>
      <c r="D265" s="17" t="s">
        <v>61</v>
      </c>
      <c r="E265" s="89" t="s">
        <v>3834</v>
      </c>
      <c r="F265" s="17" t="s">
        <v>62</v>
      </c>
      <c r="G265" s="1" t="s">
        <v>62</v>
      </c>
      <c r="H265" s="1" t="s">
        <v>74</v>
      </c>
      <c r="I265" s="10">
        <v>10927000</v>
      </c>
      <c r="J265" s="1">
        <v>0</v>
      </c>
      <c r="K265" s="2">
        <v>0</v>
      </c>
      <c r="L265" s="2">
        <v>0</v>
      </c>
      <c r="M265" s="32">
        <f t="shared" si="4"/>
        <v>10927000</v>
      </c>
      <c r="N265" s="1">
        <v>57434959</v>
      </c>
      <c r="O265" s="1" t="s">
        <v>3835</v>
      </c>
      <c r="P265" s="1" t="s">
        <v>3836</v>
      </c>
      <c r="Q265" s="3">
        <v>44953</v>
      </c>
      <c r="R265" s="3">
        <v>44953</v>
      </c>
      <c r="S265" s="3">
        <v>45093</v>
      </c>
      <c r="T265" s="3" t="s">
        <v>2803</v>
      </c>
      <c r="U265" s="31">
        <v>0</v>
      </c>
      <c r="V265" s="151">
        <v>3153000</v>
      </c>
      <c r="W265" s="151">
        <v>7774000</v>
      </c>
      <c r="X265" s="111">
        <v>0.27142857142857141</v>
      </c>
      <c r="Y265" s="1">
        <v>26668285</v>
      </c>
      <c r="Z265" s="283" t="s">
        <v>3293</v>
      </c>
      <c r="AA265" s="1" t="s">
        <v>117</v>
      </c>
      <c r="AB265" s="1" t="s">
        <v>117</v>
      </c>
      <c r="AC265" s="3" t="s">
        <v>2803</v>
      </c>
      <c r="AD265" s="16" t="s">
        <v>3837</v>
      </c>
      <c r="AE265" s="16" t="s">
        <v>118</v>
      </c>
      <c r="AF265" s="16" t="s">
        <v>118</v>
      </c>
    </row>
    <row r="266" spans="1:32" s="5" customFormat="1">
      <c r="A266" s="17">
        <v>891780111</v>
      </c>
      <c r="B266" s="17" t="s">
        <v>55</v>
      </c>
      <c r="C266" s="15" t="s">
        <v>57</v>
      </c>
      <c r="D266" s="17" t="s">
        <v>61</v>
      </c>
      <c r="E266" s="89" t="s">
        <v>3838</v>
      </c>
      <c r="F266" s="17" t="s">
        <v>62</v>
      </c>
      <c r="G266" s="1" t="s">
        <v>62</v>
      </c>
      <c r="H266" s="1" t="s">
        <v>74</v>
      </c>
      <c r="I266" s="10">
        <v>10413000</v>
      </c>
      <c r="J266" s="1">
        <v>0</v>
      </c>
      <c r="K266" s="2">
        <v>0</v>
      </c>
      <c r="L266" s="2">
        <v>0</v>
      </c>
      <c r="M266" s="32">
        <f t="shared" si="4"/>
        <v>10413000</v>
      </c>
      <c r="N266" s="1">
        <v>57427809</v>
      </c>
      <c r="O266" s="1" t="s">
        <v>3839</v>
      </c>
      <c r="P266" s="1" t="s">
        <v>3840</v>
      </c>
      <c r="Q266" s="3">
        <v>44953</v>
      </c>
      <c r="R266" s="3">
        <v>44953</v>
      </c>
      <c r="S266" s="3">
        <v>45084</v>
      </c>
      <c r="T266" s="3" t="s">
        <v>2803</v>
      </c>
      <c r="U266" s="31">
        <v>0</v>
      </c>
      <c r="V266" s="151">
        <v>3300000</v>
      </c>
      <c r="W266" s="151">
        <v>7113000</v>
      </c>
      <c r="X266" s="111">
        <v>0.29007633587786258</v>
      </c>
      <c r="Y266" s="1">
        <v>36557666</v>
      </c>
      <c r="Z266" s="283" t="s">
        <v>3321</v>
      </c>
      <c r="AA266" s="1" t="s">
        <v>117</v>
      </c>
      <c r="AB266" s="1" t="s">
        <v>117</v>
      </c>
      <c r="AC266" s="3" t="s">
        <v>2803</v>
      </c>
      <c r="AD266" s="16" t="s">
        <v>3841</v>
      </c>
      <c r="AE266" s="16" t="s">
        <v>118</v>
      </c>
      <c r="AF266" s="16" t="s">
        <v>118</v>
      </c>
    </row>
    <row r="267" spans="1:32" s="5" customFormat="1">
      <c r="A267" s="17">
        <v>891780111</v>
      </c>
      <c r="B267" s="17" t="s">
        <v>55</v>
      </c>
      <c r="C267" s="15" t="s">
        <v>57</v>
      </c>
      <c r="D267" s="17" t="s">
        <v>61</v>
      </c>
      <c r="E267" s="89" t="s">
        <v>3842</v>
      </c>
      <c r="F267" s="17" t="s">
        <v>62</v>
      </c>
      <c r="G267" s="1" t="s">
        <v>62</v>
      </c>
      <c r="H267" s="1" t="s">
        <v>74</v>
      </c>
      <c r="I267" s="10">
        <v>14673000</v>
      </c>
      <c r="J267" s="1">
        <v>0</v>
      </c>
      <c r="K267" s="2">
        <v>0</v>
      </c>
      <c r="L267" s="2">
        <v>0</v>
      </c>
      <c r="M267" s="32">
        <f t="shared" si="4"/>
        <v>14673000</v>
      </c>
      <c r="N267" s="1">
        <v>75035405</v>
      </c>
      <c r="O267" s="1" t="s">
        <v>3843</v>
      </c>
      <c r="P267" s="1" t="s">
        <v>3844</v>
      </c>
      <c r="Q267" s="3">
        <v>44953</v>
      </c>
      <c r="R267" s="3">
        <v>44953</v>
      </c>
      <c r="S267" s="3">
        <v>45084</v>
      </c>
      <c r="T267" s="3" t="s">
        <v>2803</v>
      </c>
      <c r="U267" s="31">
        <v>0</v>
      </c>
      <c r="V267" s="151">
        <v>4650000</v>
      </c>
      <c r="W267" s="151">
        <v>10023000</v>
      </c>
      <c r="X267" s="111">
        <v>0.29007633587786258</v>
      </c>
      <c r="Y267" s="1">
        <v>85152695</v>
      </c>
      <c r="Z267" s="283" t="s">
        <v>2666</v>
      </c>
      <c r="AA267" s="1" t="s">
        <v>117</v>
      </c>
      <c r="AB267" s="1" t="s">
        <v>117</v>
      </c>
      <c r="AC267" s="3" t="s">
        <v>2803</v>
      </c>
      <c r="AD267" s="16" t="s">
        <v>3845</v>
      </c>
      <c r="AE267" s="16" t="s">
        <v>118</v>
      </c>
      <c r="AF267" s="16" t="s">
        <v>118</v>
      </c>
    </row>
    <row r="268" spans="1:32" s="5" customFormat="1">
      <c r="A268" s="17">
        <v>891780111</v>
      </c>
      <c r="B268" s="17" t="s">
        <v>55</v>
      </c>
      <c r="C268" s="15" t="s">
        <v>57</v>
      </c>
      <c r="D268" s="17" t="s">
        <v>61</v>
      </c>
      <c r="E268" s="89" t="s">
        <v>3846</v>
      </c>
      <c r="F268" s="17" t="s">
        <v>62</v>
      </c>
      <c r="G268" s="1" t="s">
        <v>62</v>
      </c>
      <c r="H268" s="1" t="s">
        <v>74</v>
      </c>
      <c r="I268" s="10">
        <v>3400000</v>
      </c>
      <c r="J268" s="1">
        <v>0</v>
      </c>
      <c r="K268" s="2">
        <v>0</v>
      </c>
      <c r="L268" s="2">
        <v>0</v>
      </c>
      <c r="M268" s="32">
        <f t="shared" si="4"/>
        <v>3400000</v>
      </c>
      <c r="N268" s="1">
        <v>1082938941</v>
      </c>
      <c r="O268" s="1" t="s">
        <v>3847</v>
      </c>
      <c r="P268" s="1" t="s">
        <v>3848</v>
      </c>
      <c r="Q268" s="3">
        <v>44956</v>
      </c>
      <c r="R268" s="3">
        <v>44956</v>
      </c>
      <c r="S268" s="3">
        <v>44974</v>
      </c>
      <c r="T268" s="3" t="s">
        <v>2803</v>
      </c>
      <c r="U268" s="31">
        <v>0</v>
      </c>
      <c r="V268" s="151">
        <v>3400000</v>
      </c>
      <c r="W268" s="151">
        <v>0</v>
      </c>
      <c r="X268" s="111">
        <v>1</v>
      </c>
      <c r="Y268" s="1">
        <v>1082868728</v>
      </c>
      <c r="Z268" s="283" t="s">
        <v>3311</v>
      </c>
      <c r="AA268" s="1" t="s">
        <v>117</v>
      </c>
      <c r="AB268" s="1" t="s">
        <v>117</v>
      </c>
      <c r="AC268" s="3" t="s">
        <v>2803</v>
      </c>
      <c r="AD268" s="16" t="s">
        <v>3849</v>
      </c>
      <c r="AE268" s="16" t="s">
        <v>118</v>
      </c>
      <c r="AF268" s="16" t="s">
        <v>118</v>
      </c>
    </row>
    <row r="269" spans="1:32" s="5" customFormat="1">
      <c r="A269" s="17">
        <v>891780111</v>
      </c>
      <c r="B269" s="17" t="s">
        <v>55</v>
      </c>
      <c r="C269" s="15" t="s">
        <v>57</v>
      </c>
      <c r="D269" s="17" t="s">
        <v>61</v>
      </c>
      <c r="E269" s="89" t="s">
        <v>3850</v>
      </c>
      <c r="F269" s="17" t="s">
        <v>62</v>
      </c>
      <c r="G269" s="1" t="s">
        <v>62</v>
      </c>
      <c r="H269" s="1" t="s">
        <v>74</v>
      </c>
      <c r="I269" s="10">
        <v>12973000</v>
      </c>
      <c r="J269" s="1">
        <v>0</v>
      </c>
      <c r="K269" s="2">
        <v>0</v>
      </c>
      <c r="L269" s="2">
        <v>0</v>
      </c>
      <c r="M269" s="32">
        <f t="shared" si="4"/>
        <v>12973000</v>
      </c>
      <c r="N269" s="1">
        <v>1083045649</v>
      </c>
      <c r="O269" s="1" t="s">
        <v>3851</v>
      </c>
      <c r="P269" s="1" t="s">
        <v>3852</v>
      </c>
      <c r="Q269" s="3">
        <v>44956</v>
      </c>
      <c r="R269" s="3">
        <v>44956</v>
      </c>
      <c r="S269" s="3">
        <v>45084</v>
      </c>
      <c r="T269" s="3" t="s">
        <v>2803</v>
      </c>
      <c r="U269" s="31">
        <v>1</v>
      </c>
      <c r="V269" s="151">
        <v>3920000</v>
      </c>
      <c r="W269" s="151">
        <v>9053000</v>
      </c>
      <c r="X269" s="111">
        <v>0.2734375</v>
      </c>
      <c r="Y269" s="1">
        <v>1082868728</v>
      </c>
      <c r="Z269" s="283" t="s">
        <v>3311</v>
      </c>
      <c r="AA269" s="1" t="s">
        <v>117</v>
      </c>
      <c r="AB269" s="1" t="s">
        <v>117</v>
      </c>
      <c r="AC269" s="3" t="s">
        <v>2803</v>
      </c>
      <c r="AD269" s="16" t="s">
        <v>3853</v>
      </c>
      <c r="AE269" s="16" t="s">
        <v>118</v>
      </c>
      <c r="AF269" s="16" t="s">
        <v>118</v>
      </c>
    </row>
    <row r="270" spans="1:32" s="5" customFormat="1">
      <c r="A270" s="17">
        <v>891780111</v>
      </c>
      <c r="B270" s="17" t="s">
        <v>55</v>
      </c>
      <c r="C270" s="15" t="s">
        <v>57</v>
      </c>
      <c r="D270" s="17" t="s">
        <v>61</v>
      </c>
      <c r="E270" s="89" t="s">
        <v>3854</v>
      </c>
      <c r="F270" s="17" t="s">
        <v>62</v>
      </c>
      <c r="G270" s="1" t="s">
        <v>62</v>
      </c>
      <c r="H270" s="1" t="s">
        <v>74</v>
      </c>
      <c r="I270" s="10">
        <v>17600000</v>
      </c>
      <c r="J270" s="1">
        <v>0</v>
      </c>
      <c r="K270" s="2">
        <v>0</v>
      </c>
      <c r="L270" s="2">
        <v>0</v>
      </c>
      <c r="M270" s="32">
        <f t="shared" si="4"/>
        <v>17600000</v>
      </c>
      <c r="N270" s="1">
        <v>1020757081</v>
      </c>
      <c r="O270" s="1" t="s">
        <v>3855</v>
      </c>
      <c r="P270" s="1" t="s">
        <v>3856</v>
      </c>
      <c r="Q270" s="3">
        <v>44956</v>
      </c>
      <c r="R270" s="3">
        <v>44956</v>
      </c>
      <c r="S270" s="3">
        <v>45091</v>
      </c>
      <c r="T270" s="3" t="s">
        <v>2803</v>
      </c>
      <c r="U270" s="31">
        <v>0</v>
      </c>
      <c r="V270" s="151">
        <v>0</v>
      </c>
      <c r="W270" s="151">
        <v>17600000</v>
      </c>
      <c r="X270" s="111">
        <v>0.25925925925925924</v>
      </c>
      <c r="Y270" s="1">
        <v>8746547</v>
      </c>
      <c r="Z270" s="283" t="s">
        <v>3751</v>
      </c>
      <c r="AA270" s="1" t="s">
        <v>117</v>
      </c>
      <c r="AB270" s="1" t="s">
        <v>117</v>
      </c>
      <c r="AC270" s="3" t="s">
        <v>2803</v>
      </c>
      <c r="AD270" s="16" t="s">
        <v>3857</v>
      </c>
      <c r="AE270" s="16" t="s">
        <v>118</v>
      </c>
      <c r="AF270" s="16" t="s">
        <v>118</v>
      </c>
    </row>
    <row r="271" spans="1:32" s="5" customFormat="1">
      <c r="A271" s="17">
        <v>891780111</v>
      </c>
      <c r="B271" s="17" t="s">
        <v>55</v>
      </c>
      <c r="C271" s="15" t="s">
        <v>57</v>
      </c>
      <c r="D271" s="17" t="s">
        <v>61</v>
      </c>
      <c r="E271" s="89" t="s">
        <v>3858</v>
      </c>
      <c r="F271" s="17" t="s">
        <v>62</v>
      </c>
      <c r="G271" s="1" t="s">
        <v>62</v>
      </c>
      <c r="H271" s="1" t="s">
        <v>74</v>
      </c>
      <c r="I271" s="10">
        <v>10450000</v>
      </c>
      <c r="J271" s="1">
        <v>0</v>
      </c>
      <c r="K271" s="2">
        <v>0</v>
      </c>
      <c r="L271" s="2">
        <v>0</v>
      </c>
      <c r="M271" s="32">
        <f t="shared" si="4"/>
        <v>10450000</v>
      </c>
      <c r="N271" s="1">
        <v>1079941098</v>
      </c>
      <c r="O271" s="1" t="s">
        <v>3859</v>
      </c>
      <c r="P271" s="1" t="s">
        <v>3860</v>
      </c>
      <c r="Q271" s="3">
        <v>44956</v>
      </c>
      <c r="R271" s="3">
        <v>44956</v>
      </c>
      <c r="S271" s="3">
        <v>45093</v>
      </c>
      <c r="T271" s="3" t="s">
        <v>2803</v>
      </c>
      <c r="U271" s="31">
        <v>0</v>
      </c>
      <c r="V271" s="151">
        <v>3737000</v>
      </c>
      <c r="W271" s="151">
        <v>6713000</v>
      </c>
      <c r="X271" s="111">
        <v>0.25547445255474455</v>
      </c>
      <c r="Y271" s="1">
        <v>85459497</v>
      </c>
      <c r="Z271" s="283" t="s">
        <v>439</v>
      </c>
      <c r="AA271" s="1" t="s">
        <v>117</v>
      </c>
      <c r="AB271" s="1" t="s">
        <v>117</v>
      </c>
      <c r="AC271" s="3" t="s">
        <v>2803</v>
      </c>
      <c r="AD271" s="16" t="s">
        <v>3861</v>
      </c>
      <c r="AE271" s="16" t="s">
        <v>118</v>
      </c>
      <c r="AF271" s="16" t="s">
        <v>118</v>
      </c>
    </row>
    <row r="272" spans="1:32" s="5" customFormat="1">
      <c r="A272" s="17">
        <v>891780111</v>
      </c>
      <c r="B272" s="17" t="s">
        <v>55</v>
      </c>
      <c r="C272" s="15" t="s">
        <v>57</v>
      </c>
      <c r="D272" s="17" t="s">
        <v>61</v>
      </c>
      <c r="E272" s="89" t="s">
        <v>3862</v>
      </c>
      <c r="F272" s="17" t="s">
        <v>62</v>
      </c>
      <c r="G272" s="1" t="s">
        <v>62</v>
      </c>
      <c r="H272" s="1" t="s">
        <v>74</v>
      </c>
      <c r="I272" s="10">
        <v>9753000</v>
      </c>
      <c r="J272" s="1">
        <v>0</v>
      </c>
      <c r="K272" s="2">
        <v>0</v>
      </c>
      <c r="L272" s="2">
        <v>0</v>
      </c>
      <c r="M272" s="32">
        <f t="shared" si="4"/>
        <v>9753000</v>
      </c>
      <c r="N272" s="1">
        <v>84455698</v>
      </c>
      <c r="O272" s="1" t="s">
        <v>3863</v>
      </c>
      <c r="P272" s="1" t="s">
        <v>3116</v>
      </c>
      <c r="Q272" s="258">
        <v>44959</v>
      </c>
      <c r="R272" s="258">
        <v>44959</v>
      </c>
      <c r="S272" s="258">
        <v>45093</v>
      </c>
      <c r="T272" s="3" t="s">
        <v>2803</v>
      </c>
      <c r="U272" s="31">
        <v>0</v>
      </c>
      <c r="V272" s="151">
        <v>1140000</v>
      </c>
      <c r="W272" s="151">
        <v>8613000</v>
      </c>
      <c r="X272" s="111">
        <v>0.23880597014925373</v>
      </c>
      <c r="Y272" s="1">
        <v>85459497</v>
      </c>
      <c r="Z272" s="283" t="s">
        <v>439</v>
      </c>
      <c r="AA272" s="1" t="s">
        <v>117</v>
      </c>
      <c r="AB272" s="1" t="s">
        <v>117</v>
      </c>
      <c r="AC272" s="3" t="s">
        <v>2803</v>
      </c>
      <c r="AD272" s="259" t="s">
        <v>3864</v>
      </c>
      <c r="AE272" s="16" t="s">
        <v>118</v>
      </c>
      <c r="AF272" s="16" t="s">
        <v>118</v>
      </c>
    </row>
    <row r="273" spans="1:32" s="5" customFormat="1">
      <c r="A273" s="17">
        <v>891780111</v>
      </c>
      <c r="B273" s="17" t="s">
        <v>55</v>
      </c>
      <c r="C273" s="15" t="s">
        <v>57</v>
      </c>
      <c r="D273" s="17" t="s">
        <v>61</v>
      </c>
      <c r="E273" s="89" t="s">
        <v>3865</v>
      </c>
      <c r="F273" s="17" t="s">
        <v>62</v>
      </c>
      <c r="G273" s="1" t="s">
        <v>62</v>
      </c>
      <c r="H273" s="1" t="s">
        <v>74</v>
      </c>
      <c r="I273" s="10">
        <v>14570000</v>
      </c>
      <c r="J273" s="1">
        <v>0</v>
      </c>
      <c r="K273" s="2">
        <v>0</v>
      </c>
      <c r="L273" s="2">
        <v>0</v>
      </c>
      <c r="M273" s="32">
        <f t="shared" si="4"/>
        <v>14570000</v>
      </c>
      <c r="N273" s="1">
        <v>1082956335</v>
      </c>
      <c r="O273" s="1" t="s">
        <v>3866</v>
      </c>
      <c r="P273" s="1" t="s">
        <v>3867</v>
      </c>
      <c r="Q273" s="258">
        <v>44959</v>
      </c>
      <c r="R273" s="258">
        <v>44959</v>
      </c>
      <c r="S273" s="258">
        <v>45084</v>
      </c>
      <c r="T273" s="3" t="s">
        <v>2803</v>
      </c>
      <c r="U273" s="31">
        <v>0</v>
      </c>
      <c r="V273" s="151">
        <v>4547000</v>
      </c>
      <c r="W273" s="151">
        <v>10023000</v>
      </c>
      <c r="X273" s="111">
        <v>0.25600000000000001</v>
      </c>
      <c r="Y273" s="1">
        <v>36665858</v>
      </c>
      <c r="Z273" s="283" t="s">
        <v>3868</v>
      </c>
      <c r="AA273" s="1" t="s">
        <v>117</v>
      </c>
      <c r="AB273" s="1" t="s">
        <v>117</v>
      </c>
      <c r="AC273" s="3" t="s">
        <v>2803</v>
      </c>
      <c r="AD273" s="259" t="s">
        <v>3869</v>
      </c>
      <c r="AE273" s="16" t="s">
        <v>118</v>
      </c>
      <c r="AF273" s="16" t="s">
        <v>118</v>
      </c>
    </row>
    <row r="274" spans="1:32" s="5" customFormat="1">
      <c r="A274" s="17">
        <v>891780111</v>
      </c>
      <c r="B274" s="17" t="s">
        <v>55</v>
      </c>
      <c r="C274" s="15" t="s">
        <v>57</v>
      </c>
      <c r="D274" s="17" t="s">
        <v>61</v>
      </c>
      <c r="E274" s="89" t="s">
        <v>3870</v>
      </c>
      <c r="F274" s="17" t="s">
        <v>62</v>
      </c>
      <c r="G274" s="1" t="s">
        <v>62</v>
      </c>
      <c r="H274" s="1" t="s">
        <v>74</v>
      </c>
      <c r="I274" s="10">
        <v>2200000</v>
      </c>
      <c r="J274" s="1">
        <v>0</v>
      </c>
      <c r="K274" s="2">
        <v>0</v>
      </c>
      <c r="L274" s="2">
        <v>0</v>
      </c>
      <c r="M274" s="32">
        <f t="shared" si="4"/>
        <v>2200000</v>
      </c>
      <c r="N274" s="1">
        <v>1052088292</v>
      </c>
      <c r="O274" s="1" t="s">
        <v>3871</v>
      </c>
      <c r="P274" s="1" t="s">
        <v>3872</v>
      </c>
      <c r="Q274" s="258">
        <v>44959</v>
      </c>
      <c r="R274" s="258">
        <v>44959</v>
      </c>
      <c r="S274" s="258">
        <v>44980</v>
      </c>
      <c r="T274" s="3" t="s">
        <v>2803</v>
      </c>
      <c r="U274" s="31">
        <v>0</v>
      </c>
      <c r="V274" s="151">
        <v>2200000</v>
      </c>
      <c r="W274" s="151">
        <v>0</v>
      </c>
      <c r="X274" s="111">
        <v>1</v>
      </c>
      <c r="Y274" s="1">
        <v>1082868728</v>
      </c>
      <c r="Z274" s="283" t="s">
        <v>3311</v>
      </c>
      <c r="AA274" s="1" t="s">
        <v>117</v>
      </c>
      <c r="AB274" s="1" t="s">
        <v>117</v>
      </c>
      <c r="AC274" s="3" t="s">
        <v>2803</v>
      </c>
      <c r="AD274" s="259" t="s">
        <v>3873</v>
      </c>
      <c r="AE274" s="16" t="s">
        <v>118</v>
      </c>
      <c r="AF274" s="16" t="s">
        <v>118</v>
      </c>
    </row>
    <row r="275" spans="1:32" s="5" customFormat="1">
      <c r="A275" s="17">
        <v>891780111</v>
      </c>
      <c r="B275" s="17" t="s">
        <v>55</v>
      </c>
      <c r="C275" s="15" t="s">
        <v>58</v>
      </c>
      <c r="D275" s="17" t="s">
        <v>61</v>
      </c>
      <c r="E275" s="89" t="s">
        <v>3874</v>
      </c>
      <c r="F275" s="17" t="s">
        <v>62</v>
      </c>
      <c r="G275" s="1" t="s">
        <v>62</v>
      </c>
      <c r="H275" s="1" t="s">
        <v>74</v>
      </c>
      <c r="I275" s="10">
        <v>8750000</v>
      </c>
      <c r="J275" s="1">
        <v>0</v>
      </c>
      <c r="K275" s="2">
        <v>0</v>
      </c>
      <c r="L275" s="2">
        <v>0</v>
      </c>
      <c r="M275" s="32">
        <f t="shared" si="4"/>
        <v>8750000</v>
      </c>
      <c r="N275" s="1">
        <v>1082926063</v>
      </c>
      <c r="O275" s="1" t="s">
        <v>2862</v>
      </c>
      <c r="P275" s="1" t="s">
        <v>3875</v>
      </c>
      <c r="Q275" s="258">
        <v>44959</v>
      </c>
      <c r="R275" s="258">
        <v>44959</v>
      </c>
      <c r="S275" s="258">
        <v>45077</v>
      </c>
      <c r="T275" s="3" t="s">
        <v>2803</v>
      </c>
      <c r="U275" s="31">
        <v>0</v>
      </c>
      <c r="V275" s="151">
        <v>2450000</v>
      </c>
      <c r="W275" s="151">
        <v>6300000</v>
      </c>
      <c r="X275" s="111">
        <v>0.2711864406779661</v>
      </c>
      <c r="Y275" s="1">
        <v>36726018</v>
      </c>
      <c r="Z275" s="283" t="s">
        <v>3876</v>
      </c>
      <c r="AA275" s="1" t="s">
        <v>117</v>
      </c>
      <c r="AB275" s="1" t="s">
        <v>117</v>
      </c>
      <c r="AC275" s="3" t="s">
        <v>2803</v>
      </c>
      <c r="AD275" s="259" t="s">
        <v>3877</v>
      </c>
      <c r="AE275" s="16" t="s">
        <v>118</v>
      </c>
      <c r="AF275" s="16" t="s">
        <v>118</v>
      </c>
    </row>
    <row r="276" spans="1:32" s="5" customFormat="1">
      <c r="A276" s="17">
        <v>891780111</v>
      </c>
      <c r="B276" s="17" t="s">
        <v>55</v>
      </c>
      <c r="C276" s="15" t="s">
        <v>58</v>
      </c>
      <c r="D276" s="17" t="s">
        <v>61</v>
      </c>
      <c r="E276" s="89" t="s">
        <v>3878</v>
      </c>
      <c r="F276" s="17" t="s">
        <v>62</v>
      </c>
      <c r="G276" s="1" t="s">
        <v>62</v>
      </c>
      <c r="H276" s="1" t="s">
        <v>74</v>
      </c>
      <c r="I276" s="10">
        <v>8400000</v>
      </c>
      <c r="J276" s="1">
        <v>0</v>
      </c>
      <c r="K276" s="2">
        <v>0</v>
      </c>
      <c r="L276" s="2">
        <v>0</v>
      </c>
      <c r="M276" s="32">
        <f t="shared" si="4"/>
        <v>8400000</v>
      </c>
      <c r="N276" s="1">
        <v>1082935774</v>
      </c>
      <c r="O276" s="1" t="s">
        <v>3879</v>
      </c>
      <c r="P276" s="1" t="s">
        <v>3880</v>
      </c>
      <c r="Q276" s="258">
        <v>44959</v>
      </c>
      <c r="R276" s="258">
        <v>44959</v>
      </c>
      <c r="S276" s="258">
        <v>45077</v>
      </c>
      <c r="T276" s="3" t="s">
        <v>2803</v>
      </c>
      <c r="U276" s="31">
        <v>0</v>
      </c>
      <c r="V276" s="151">
        <v>2100000</v>
      </c>
      <c r="W276" s="151">
        <v>6300000</v>
      </c>
      <c r="X276" s="111">
        <v>0.2711864406779661</v>
      </c>
      <c r="Y276" s="1">
        <v>36726018</v>
      </c>
      <c r="Z276" s="283" t="s">
        <v>3876</v>
      </c>
      <c r="AA276" s="1" t="s">
        <v>117</v>
      </c>
      <c r="AB276" s="1" t="s">
        <v>117</v>
      </c>
      <c r="AC276" s="3" t="s">
        <v>2803</v>
      </c>
      <c r="AD276" s="259" t="s">
        <v>3881</v>
      </c>
      <c r="AE276" s="16" t="s">
        <v>118</v>
      </c>
      <c r="AF276" s="16" t="s">
        <v>118</v>
      </c>
    </row>
    <row r="277" spans="1:32" s="5" customFormat="1">
      <c r="A277" s="17">
        <v>891780111</v>
      </c>
      <c r="B277" s="17" t="s">
        <v>55</v>
      </c>
      <c r="C277" s="15" t="s">
        <v>57</v>
      </c>
      <c r="D277" s="17" t="s">
        <v>61</v>
      </c>
      <c r="E277" s="89" t="s">
        <v>3882</v>
      </c>
      <c r="F277" s="17" t="s">
        <v>62</v>
      </c>
      <c r="G277" s="1" t="s">
        <v>62</v>
      </c>
      <c r="H277" s="1" t="s">
        <v>74</v>
      </c>
      <c r="I277" s="10">
        <v>11853000</v>
      </c>
      <c r="J277" s="1">
        <v>0</v>
      </c>
      <c r="K277" s="2">
        <v>0</v>
      </c>
      <c r="L277" s="2">
        <v>0</v>
      </c>
      <c r="M277" s="32">
        <f t="shared" si="4"/>
        <v>11853000</v>
      </c>
      <c r="N277" s="1">
        <v>1082984559</v>
      </c>
      <c r="O277" s="1" t="s">
        <v>2899</v>
      </c>
      <c r="P277" s="1" t="s">
        <v>3883</v>
      </c>
      <c r="Q277" s="258">
        <v>44959</v>
      </c>
      <c r="R277" s="258">
        <v>44959</v>
      </c>
      <c r="S277" s="258">
        <v>45084</v>
      </c>
      <c r="T277" s="3" t="s">
        <v>2803</v>
      </c>
      <c r="U277" s="31">
        <v>0</v>
      </c>
      <c r="V277" s="151">
        <v>2800000</v>
      </c>
      <c r="W277" s="151">
        <v>9053000</v>
      </c>
      <c r="X277" s="111">
        <v>0.25600000000000001</v>
      </c>
      <c r="Y277" s="1">
        <v>57461216</v>
      </c>
      <c r="Z277" s="283" t="s">
        <v>2916</v>
      </c>
      <c r="AA277" s="1" t="s">
        <v>117</v>
      </c>
      <c r="AB277" s="1" t="s">
        <v>117</v>
      </c>
      <c r="AC277" s="3" t="s">
        <v>2803</v>
      </c>
      <c r="AD277" s="259" t="s">
        <v>3884</v>
      </c>
      <c r="AE277" s="16" t="s">
        <v>118</v>
      </c>
      <c r="AF277" s="16" t="s">
        <v>118</v>
      </c>
    </row>
    <row r="278" spans="1:32" s="5" customFormat="1">
      <c r="A278" s="17">
        <v>891780111</v>
      </c>
      <c r="B278" s="17" t="s">
        <v>55</v>
      </c>
      <c r="C278" s="15" t="s">
        <v>57</v>
      </c>
      <c r="D278" s="17" t="s">
        <v>61</v>
      </c>
      <c r="E278" s="89" t="s">
        <v>3885</v>
      </c>
      <c r="F278" s="17" t="s">
        <v>62</v>
      </c>
      <c r="G278" s="1" t="s">
        <v>62</v>
      </c>
      <c r="H278" s="1" t="s">
        <v>74</v>
      </c>
      <c r="I278" s="10">
        <v>11853000</v>
      </c>
      <c r="J278" s="1">
        <v>0</v>
      </c>
      <c r="K278" s="2">
        <v>0</v>
      </c>
      <c r="L278" s="2">
        <v>0</v>
      </c>
      <c r="M278" s="32">
        <f t="shared" si="4"/>
        <v>11853000</v>
      </c>
      <c r="N278" s="1">
        <v>1143379940</v>
      </c>
      <c r="O278" s="1" t="s">
        <v>2891</v>
      </c>
      <c r="P278" s="1" t="s">
        <v>3886</v>
      </c>
      <c r="Q278" s="258">
        <v>44959</v>
      </c>
      <c r="R278" s="258">
        <v>44959</v>
      </c>
      <c r="S278" s="258">
        <v>45084</v>
      </c>
      <c r="T278" s="3" t="s">
        <v>2803</v>
      </c>
      <c r="U278" s="31">
        <v>0</v>
      </c>
      <c r="V278" s="151">
        <v>2800000</v>
      </c>
      <c r="W278" s="151">
        <v>9053000</v>
      </c>
      <c r="X278" s="111">
        <v>0.25600000000000001</v>
      </c>
      <c r="Y278" s="1">
        <v>57461216</v>
      </c>
      <c r="Z278" s="283" t="s">
        <v>2916</v>
      </c>
      <c r="AA278" s="1" t="s">
        <v>117</v>
      </c>
      <c r="AB278" s="1" t="s">
        <v>117</v>
      </c>
      <c r="AC278" s="3" t="s">
        <v>2803</v>
      </c>
      <c r="AD278" s="259" t="s">
        <v>3887</v>
      </c>
      <c r="AE278" s="16" t="s">
        <v>118</v>
      </c>
      <c r="AF278" s="16" t="s">
        <v>118</v>
      </c>
    </row>
    <row r="279" spans="1:32" s="5" customFormat="1">
      <c r="A279" s="17">
        <v>891780111</v>
      </c>
      <c r="B279" s="17" t="s">
        <v>55</v>
      </c>
      <c r="C279" s="15" t="s">
        <v>57</v>
      </c>
      <c r="D279" s="17" t="s">
        <v>61</v>
      </c>
      <c r="E279" s="89" t="s">
        <v>3888</v>
      </c>
      <c r="F279" s="17" t="s">
        <v>62</v>
      </c>
      <c r="G279" s="1" t="s">
        <v>62</v>
      </c>
      <c r="H279" s="1" t="s">
        <v>74</v>
      </c>
      <c r="I279" s="10">
        <v>10583000</v>
      </c>
      <c r="J279" s="1">
        <v>0</v>
      </c>
      <c r="K279" s="2">
        <v>0</v>
      </c>
      <c r="L279" s="2">
        <v>0</v>
      </c>
      <c r="M279" s="32">
        <f t="shared" si="4"/>
        <v>10583000</v>
      </c>
      <c r="N279" s="1">
        <v>1065632898</v>
      </c>
      <c r="O279" s="1" t="s">
        <v>3889</v>
      </c>
      <c r="P279" s="1" t="s">
        <v>3890</v>
      </c>
      <c r="Q279" s="258">
        <v>44959</v>
      </c>
      <c r="R279" s="258">
        <v>44959</v>
      </c>
      <c r="S279" s="258">
        <v>45084</v>
      </c>
      <c r="T279" s="3" t="s">
        <v>2803</v>
      </c>
      <c r="U279" s="31">
        <v>0</v>
      </c>
      <c r="V279" s="151">
        <v>2500000</v>
      </c>
      <c r="W279" s="151">
        <v>8083000</v>
      </c>
      <c r="X279" s="111">
        <v>0.25600000000000001</v>
      </c>
      <c r="Y279" s="1">
        <v>57461216</v>
      </c>
      <c r="Z279" s="283" t="s">
        <v>2916</v>
      </c>
      <c r="AA279" s="1" t="s">
        <v>117</v>
      </c>
      <c r="AB279" s="1" t="s">
        <v>117</v>
      </c>
      <c r="AC279" s="3" t="s">
        <v>2803</v>
      </c>
      <c r="AD279" s="259" t="s">
        <v>3891</v>
      </c>
      <c r="AE279" s="16" t="s">
        <v>118</v>
      </c>
      <c r="AF279" s="16" t="s">
        <v>118</v>
      </c>
    </row>
    <row r="280" spans="1:32" s="5" customFormat="1">
      <c r="A280" s="17">
        <v>891780111</v>
      </c>
      <c r="B280" s="17" t="s">
        <v>55</v>
      </c>
      <c r="C280" s="15" t="s">
        <v>57</v>
      </c>
      <c r="D280" s="17" t="s">
        <v>61</v>
      </c>
      <c r="E280" s="89" t="s">
        <v>3892</v>
      </c>
      <c r="F280" s="17" t="s">
        <v>62</v>
      </c>
      <c r="G280" s="1" t="s">
        <v>62</v>
      </c>
      <c r="H280" s="1" t="s">
        <v>74</v>
      </c>
      <c r="I280" s="10">
        <v>9313000</v>
      </c>
      <c r="J280" s="1">
        <v>0</v>
      </c>
      <c r="K280" s="2">
        <v>0</v>
      </c>
      <c r="L280" s="2">
        <v>0</v>
      </c>
      <c r="M280" s="32">
        <f t="shared" si="4"/>
        <v>9313000</v>
      </c>
      <c r="N280" s="1">
        <v>85449729</v>
      </c>
      <c r="O280" s="1" t="s">
        <v>3893</v>
      </c>
      <c r="P280" s="1" t="s">
        <v>3894</v>
      </c>
      <c r="Q280" s="258">
        <v>44959</v>
      </c>
      <c r="R280" s="258">
        <v>44959</v>
      </c>
      <c r="S280" s="258">
        <v>45084</v>
      </c>
      <c r="T280" s="3" t="s">
        <v>2803</v>
      </c>
      <c r="U280" s="31">
        <v>0</v>
      </c>
      <c r="V280" s="151">
        <v>2200000</v>
      </c>
      <c r="W280" s="151">
        <v>7113000</v>
      </c>
      <c r="X280" s="111">
        <v>0.25600000000000001</v>
      </c>
      <c r="Y280" s="1">
        <v>85152695</v>
      </c>
      <c r="Z280" s="283" t="s">
        <v>3895</v>
      </c>
      <c r="AA280" s="1" t="s">
        <v>117</v>
      </c>
      <c r="AB280" s="1" t="s">
        <v>117</v>
      </c>
      <c r="AC280" s="3" t="s">
        <v>2803</v>
      </c>
      <c r="AD280" s="259" t="s">
        <v>3896</v>
      </c>
      <c r="AE280" s="16" t="s">
        <v>118</v>
      </c>
      <c r="AF280" s="16" t="s">
        <v>118</v>
      </c>
    </row>
    <row r="281" spans="1:32" s="5" customFormat="1">
      <c r="A281" s="17">
        <v>891780111</v>
      </c>
      <c r="B281" s="17" t="s">
        <v>55</v>
      </c>
      <c r="C281" s="15" t="s">
        <v>57</v>
      </c>
      <c r="D281" s="17" t="s">
        <v>61</v>
      </c>
      <c r="E281" s="89" t="s">
        <v>3897</v>
      </c>
      <c r="F281" s="17" t="s">
        <v>62</v>
      </c>
      <c r="G281" s="1" t="s">
        <v>62</v>
      </c>
      <c r="H281" s="1" t="s">
        <v>74</v>
      </c>
      <c r="I281" s="10">
        <v>11853000</v>
      </c>
      <c r="J281" s="1">
        <v>0</v>
      </c>
      <c r="K281" s="2">
        <v>0</v>
      </c>
      <c r="L281" s="2">
        <v>0</v>
      </c>
      <c r="M281" s="32">
        <f t="shared" si="4"/>
        <v>11853000</v>
      </c>
      <c r="N281" s="1">
        <v>85271941</v>
      </c>
      <c r="O281" s="1" t="s">
        <v>3898</v>
      </c>
      <c r="P281" s="1" t="s">
        <v>3899</v>
      </c>
      <c r="Q281" s="258">
        <v>44959</v>
      </c>
      <c r="R281" s="258">
        <v>44959</v>
      </c>
      <c r="S281" s="258">
        <v>45084</v>
      </c>
      <c r="T281" s="3" t="s">
        <v>2803</v>
      </c>
      <c r="U281" s="31">
        <v>0</v>
      </c>
      <c r="V281" s="151">
        <v>2800000</v>
      </c>
      <c r="W281" s="151">
        <v>9053000</v>
      </c>
      <c r="X281" s="111">
        <v>0.25600000000000001</v>
      </c>
      <c r="Y281" s="1">
        <v>57461216</v>
      </c>
      <c r="Z281" s="283" t="s">
        <v>2916</v>
      </c>
      <c r="AA281" s="1" t="s">
        <v>117</v>
      </c>
      <c r="AB281" s="1" t="s">
        <v>117</v>
      </c>
      <c r="AC281" s="3" t="s">
        <v>2803</v>
      </c>
      <c r="AD281" s="259" t="s">
        <v>3900</v>
      </c>
      <c r="AE281" s="16" t="s">
        <v>118</v>
      </c>
      <c r="AF281" s="16" t="s">
        <v>118</v>
      </c>
    </row>
    <row r="282" spans="1:32" s="5" customFormat="1">
      <c r="A282" s="17">
        <v>891780111</v>
      </c>
      <c r="B282" s="17" t="s">
        <v>55</v>
      </c>
      <c r="C282" s="15" t="s">
        <v>57</v>
      </c>
      <c r="D282" s="17" t="s">
        <v>61</v>
      </c>
      <c r="E282" s="89" t="s">
        <v>3901</v>
      </c>
      <c r="F282" s="17" t="s">
        <v>62</v>
      </c>
      <c r="G282" s="1" t="s">
        <v>62</v>
      </c>
      <c r="H282" s="1" t="s">
        <v>74</v>
      </c>
      <c r="I282" s="10">
        <v>8043000</v>
      </c>
      <c r="J282" s="1">
        <v>0</v>
      </c>
      <c r="K282" s="2">
        <v>0</v>
      </c>
      <c r="L282" s="2">
        <v>0</v>
      </c>
      <c r="M282" s="32">
        <f t="shared" si="4"/>
        <v>8043000</v>
      </c>
      <c r="N282" s="1">
        <v>85150457</v>
      </c>
      <c r="O282" s="1" t="s">
        <v>3902</v>
      </c>
      <c r="P282" s="1" t="s">
        <v>3903</v>
      </c>
      <c r="Q282" s="258">
        <v>44959</v>
      </c>
      <c r="R282" s="258">
        <v>44959</v>
      </c>
      <c r="S282" s="258">
        <v>45084</v>
      </c>
      <c r="T282" s="3" t="s">
        <v>2803</v>
      </c>
      <c r="U282" s="31">
        <v>0</v>
      </c>
      <c r="V282" s="151">
        <v>1900000</v>
      </c>
      <c r="W282" s="151">
        <v>6143000</v>
      </c>
      <c r="X282" s="111">
        <v>0.25600000000000001</v>
      </c>
      <c r="Y282" s="1">
        <v>7633815</v>
      </c>
      <c r="Z282" s="283" t="s">
        <v>2697</v>
      </c>
      <c r="AA282" s="1" t="s">
        <v>117</v>
      </c>
      <c r="AB282" s="1" t="s">
        <v>117</v>
      </c>
      <c r="AC282" s="3" t="s">
        <v>2803</v>
      </c>
      <c r="AD282" s="259" t="s">
        <v>3904</v>
      </c>
      <c r="AE282" s="16" t="s">
        <v>118</v>
      </c>
      <c r="AF282" s="16" t="s">
        <v>118</v>
      </c>
    </row>
    <row r="283" spans="1:32" s="5" customFormat="1">
      <c r="A283" s="17">
        <v>891780111</v>
      </c>
      <c r="B283" s="17" t="s">
        <v>55</v>
      </c>
      <c r="C283" s="15" t="s">
        <v>57</v>
      </c>
      <c r="D283" s="17" t="s">
        <v>61</v>
      </c>
      <c r="E283" s="89" t="s">
        <v>3905</v>
      </c>
      <c r="F283" s="17" t="s">
        <v>62</v>
      </c>
      <c r="G283" s="1" t="s">
        <v>62</v>
      </c>
      <c r="H283" s="1" t="s">
        <v>74</v>
      </c>
      <c r="I283" s="10">
        <v>21760000</v>
      </c>
      <c r="J283" s="1">
        <v>0</v>
      </c>
      <c r="K283" s="2">
        <v>0</v>
      </c>
      <c r="L283" s="2">
        <v>0</v>
      </c>
      <c r="M283" s="32">
        <f t="shared" si="4"/>
        <v>21760000</v>
      </c>
      <c r="N283" s="1">
        <v>7597867</v>
      </c>
      <c r="O283" s="1" t="s">
        <v>3906</v>
      </c>
      <c r="P283" s="1" t="s">
        <v>3907</v>
      </c>
      <c r="Q283" s="258">
        <v>44959</v>
      </c>
      <c r="R283" s="258">
        <v>44959</v>
      </c>
      <c r="S283" s="258">
        <v>45093</v>
      </c>
      <c r="T283" s="3" t="s">
        <v>2803</v>
      </c>
      <c r="U283" s="31">
        <v>0</v>
      </c>
      <c r="V283" s="151">
        <v>4800000</v>
      </c>
      <c r="W283" s="151">
        <v>16960000</v>
      </c>
      <c r="X283" s="111">
        <v>0.23880597014925373</v>
      </c>
      <c r="Y283" s="1">
        <v>15443332</v>
      </c>
      <c r="Z283" s="283" t="s">
        <v>2797</v>
      </c>
      <c r="AA283" s="1" t="s">
        <v>117</v>
      </c>
      <c r="AB283" s="1" t="s">
        <v>117</v>
      </c>
      <c r="AC283" s="3" t="s">
        <v>2803</v>
      </c>
      <c r="AD283" s="259" t="s">
        <v>3908</v>
      </c>
      <c r="AE283" s="16" t="s">
        <v>118</v>
      </c>
      <c r="AF283" s="16" t="s">
        <v>118</v>
      </c>
    </row>
    <row r="284" spans="1:32" s="5" customFormat="1">
      <c r="A284" s="17">
        <v>891780111</v>
      </c>
      <c r="B284" s="17" t="s">
        <v>55</v>
      </c>
      <c r="C284" s="15" t="s">
        <v>57</v>
      </c>
      <c r="D284" s="17" t="s">
        <v>61</v>
      </c>
      <c r="E284" s="89" t="s">
        <v>3909</v>
      </c>
      <c r="F284" s="17" t="s">
        <v>62</v>
      </c>
      <c r="G284" s="1" t="s">
        <v>62</v>
      </c>
      <c r="H284" s="1" t="s">
        <v>74</v>
      </c>
      <c r="I284" s="10">
        <v>9313000</v>
      </c>
      <c r="J284" s="1">
        <v>0</v>
      </c>
      <c r="K284" s="2">
        <v>0</v>
      </c>
      <c r="L284" s="2">
        <v>0</v>
      </c>
      <c r="M284" s="32">
        <f t="shared" si="4"/>
        <v>9313000</v>
      </c>
      <c r="N284" s="1">
        <v>1063563098</v>
      </c>
      <c r="O284" s="1" t="s">
        <v>3910</v>
      </c>
      <c r="P284" s="1" t="s">
        <v>3911</v>
      </c>
      <c r="Q284" s="258">
        <v>44959</v>
      </c>
      <c r="R284" s="258">
        <v>44959</v>
      </c>
      <c r="S284" s="258">
        <v>45084</v>
      </c>
      <c r="T284" s="3" t="s">
        <v>2803</v>
      </c>
      <c r="U284" s="31">
        <v>0</v>
      </c>
      <c r="V284" s="151">
        <v>2200000</v>
      </c>
      <c r="W284" s="151">
        <v>7113000</v>
      </c>
      <c r="X284" s="111">
        <v>0.25600000000000001</v>
      </c>
      <c r="Y284" s="1">
        <v>72175282</v>
      </c>
      <c r="Z284" s="283" t="s">
        <v>3912</v>
      </c>
      <c r="AA284" s="1" t="s">
        <v>117</v>
      </c>
      <c r="AB284" s="1" t="s">
        <v>117</v>
      </c>
      <c r="AC284" s="3" t="s">
        <v>2803</v>
      </c>
      <c r="AD284" s="259" t="s">
        <v>3913</v>
      </c>
      <c r="AE284" s="16" t="s">
        <v>118</v>
      </c>
      <c r="AF284" s="16" t="s">
        <v>118</v>
      </c>
    </row>
    <row r="285" spans="1:32" s="5" customFormat="1">
      <c r="A285" s="17">
        <v>891780111</v>
      </c>
      <c r="B285" s="17" t="s">
        <v>55</v>
      </c>
      <c r="C285" s="15" t="s">
        <v>57</v>
      </c>
      <c r="D285" s="17" t="s">
        <v>61</v>
      </c>
      <c r="E285" s="89" t="s">
        <v>3914</v>
      </c>
      <c r="F285" s="17" t="s">
        <v>62</v>
      </c>
      <c r="G285" s="1" t="s">
        <v>62</v>
      </c>
      <c r="H285" s="1" t="s">
        <v>74</v>
      </c>
      <c r="I285" s="10">
        <v>8043000</v>
      </c>
      <c r="J285" s="1">
        <v>0</v>
      </c>
      <c r="K285" s="2">
        <v>0</v>
      </c>
      <c r="L285" s="2">
        <v>0</v>
      </c>
      <c r="M285" s="32">
        <f t="shared" si="4"/>
        <v>8043000</v>
      </c>
      <c r="N285" s="1">
        <v>1082958463</v>
      </c>
      <c r="O285" s="1" t="s">
        <v>3915</v>
      </c>
      <c r="P285" s="1" t="s">
        <v>3916</v>
      </c>
      <c r="Q285" s="258">
        <v>44959</v>
      </c>
      <c r="R285" s="258">
        <v>44959</v>
      </c>
      <c r="S285" s="258">
        <v>45084</v>
      </c>
      <c r="T285" s="3" t="s">
        <v>2803</v>
      </c>
      <c r="U285" s="31">
        <v>0</v>
      </c>
      <c r="V285" s="151">
        <v>1900000</v>
      </c>
      <c r="W285" s="151">
        <v>6143000</v>
      </c>
      <c r="X285" s="111">
        <v>0.25600000000000001</v>
      </c>
      <c r="Y285" s="1">
        <v>7601831</v>
      </c>
      <c r="Z285" s="283" t="s">
        <v>3791</v>
      </c>
      <c r="AA285" s="1" t="s">
        <v>117</v>
      </c>
      <c r="AB285" s="1" t="s">
        <v>117</v>
      </c>
      <c r="AC285" s="3" t="s">
        <v>2803</v>
      </c>
      <c r="AD285" s="259" t="s">
        <v>3917</v>
      </c>
      <c r="AE285" s="16" t="s">
        <v>118</v>
      </c>
      <c r="AF285" s="16" t="s">
        <v>118</v>
      </c>
    </row>
    <row r="286" spans="1:32" s="5" customFormat="1">
      <c r="A286" s="17">
        <v>891780111</v>
      </c>
      <c r="B286" s="17" t="s">
        <v>55</v>
      </c>
      <c r="C286" s="15" t="s">
        <v>57</v>
      </c>
      <c r="D286" s="17" t="s">
        <v>61</v>
      </c>
      <c r="E286" s="89" t="s">
        <v>3918</v>
      </c>
      <c r="F286" s="17" t="s">
        <v>62</v>
      </c>
      <c r="G286" s="1" t="s">
        <v>62</v>
      </c>
      <c r="H286" s="1" t="s">
        <v>74</v>
      </c>
      <c r="I286" s="10">
        <v>15413000</v>
      </c>
      <c r="J286" s="1">
        <v>0</v>
      </c>
      <c r="K286" s="2">
        <v>0</v>
      </c>
      <c r="L286" s="2">
        <v>0</v>
      </c>
      <c r="M286" s="32">
        <f t="shared" si="4"/>
        <v>15413000</v>
      </c>
      <c r="N286" s="1">
        <v>1082886956</v>
      </c>
      <c r="O286" s="1" t="s">
        <v>3919</v>
      </c>
      <c r="P286" s="1" t="s">
        <v>3920</v>
      </c>
      <c r="Q286" s="258">
        <v>44959</v>
      </c>
      <c r="R286" s="258">
        <v>44959</v>
      </c>
      <c r="S286" s="258">
        <v>45093</v>
      </c>
      <c r="T286" s="3" t="s">
        <v>2803</v>
      </c>
      <c r="U286" s="31">
        <v>0</v>
      </c>
      <c r="V286" s="151">
        <v>3400000</v>
      </c>
      <c r="W286" s="151">
        <v>12013000</v>
      </c>
      <c r="X286" s="111">
        <v>0.23880597014925373</v>
      </c>
      <c r="Y286" s="1">
        <v>26668285</v>
      </c>
      <c r="Z286" s="283" t="s">
        <v>3293</v>
      </c>
      <c r="AA286" s="1" t="s">
        <v>117</v>
      </c>
      <c r="AB286" s="1" t="s">
        <v>117</v>
      </c>
      <c r="AC286" s="3" t="s">
        <v>2803</v>
      </c>
      <c r="AD286" s="259" t="s">
        <v>3921</v>
      </c>
      <c r="AE286" s="16" t="s">
        <v>118</v>
      </c>
      <c r="AF286" s="16" t="s">
        <v>118</v>
      </c>
    </row>
    <row r="287" spans="1:32" s="5" customFormat="1">
      <c r="A287" s="17">
        <v>891780111</v>
      </c>
      <c r="B287" s="17" t="s">
        <v>55</v>
      </c>
      <c r="C287" s="15" t="s">
        <v>57</v>
      </c>
      <c r="D287" s="17" t="s">
        <v>61</v>
      </c>
      <c r="E287" s="89" t="s">
        <v>3922</v>
      </c>
      <c r="F287" s="17" t="s">
        <v>62</v>
      </c>
      <c r="G287" s="1" t="s">
        <v>62</v>
      </c>
      <c r="H287" s="1" t="s">
        <v>74</v>
      </c>
      <c r="I287" s="10">
        <v>11853000</v>
      </c>
      <c r="J287" s="1">
        <v>0</v>
      </c>
      <c r="K287" s="2">
        <v>0</v>
      </c>
      <c r="L287" s="2">
        <v>0</v>
      </c>
      <c r="M287" s="32">
        <f t="shared" si="4"/>
        <v>11853000</v>
      </c>
      <c r="N287" s="1">
        <v>36551666</v>
      </c>
      <c r="O287" s="1" t="s">
        <v>3923</v>
      </c>
      <c r="P287" s="1" t="s">
        <v>3924</v>
      </c>
      <c r="Q287" s="258">
        <v>44959</v>
      </c>
      <c r="R287" s="258">
        <v>44959</v>
      </c>
      <c r="S287" s="258">
        <v>45084</v>
      </c>
      <c r="T287" s="3" t="s">
        <v>2803</v>
      </c>
      <c r="U287" s="31">
        <v>0</v>
      </c>
      <c r="V287" s="151">
        <v>2800000</v>
      </c>
      <c r="W287" s="151">
        <v>9053000</v>
      </c>
      <c r="X287" s="111">
        <v>0.25600000000000001</v>
      </c>
      <c r="Y287" s="1">
        <v>85460625</v>
      </c>
      <c r="Z287" s="283" t="s">
        <v>3068</v>
      </c>
      <c r="AA287" s="1" t="s">
        <v>117</v>
      </c>
      <c r="AB287" s="1" t="s">
        <v>117</v>
      </c>
      <c r="AC287" s="3" t="s">
        <v>2803</v>
      </c>
      <c r="AD287" s="259" t="s">
        <v>3925</v>
      </c>
      <c r="AE287" s="16" t="s">
        <v>118</v>
      </c>
      <c r="AF287" s="16" t="s">
        <v>118</v>
      </c>
    </row>
    <row r="288" spans="1:32" s="5" customFormat="1">
      <c r="A288" s="17">
        <v>891780111</v>
      </c>
      <c r="B288" s="17" t="s">
        <v>55</v>
      </c>
      <c r="C288" s="15" t="s">
        <v>57</v>
      </c>
      <c r="D288" s="17" t="s">
        <v>61</v>
      </c>
      <c r="E288" s="89" t="s">
        <v>3926</v>
      </c>
      <c r="F288" s="17" t="s">
        <v>62</v>
      </c>
      <c r="G288" s="1" t="s">
        <v>62</v>
      </c>
      <c r="H288" s="1" t="s">
        <v>74</v>
      </c>
      <c r="I288" s="10">
        <v>10583000</v>
      </c>
      <c r="J288" s="1">
        <v>0</v>
      </c>
      <c r="K288" s="2">
        <v>0</v>
      </c>
      <c r="L288" s="2">
        <v>0</v>
      </c>
      <c r="M288" s="32">
        <f t="shared" si="4"/>
        <v>10583000</v>
      </c>
      <c r="N288" s="1">
        <v>85450183</v>
      </c>
      <c r="O288" s="1" t="s">
        <v>3927</v>
      </c>
      <c r="P288" s="1" t="s">
        <v>3928</v>
      </c>
      <c r="Q288" s="258">
        <v>44959</v>
      </c>
      <c r="R288" s="258">
        <v>44959</v>
      </c>
      <c r="S288" s="258">
        <v>45084</v>
      </c>
      <c r="T288" s="3" t="s">
        <v>2803</v>
      </c>
      <c r="U288" s="31">
        <v>0</v>
      </c>
      <c r="V288" s="151">
        <v>2500000</v>
      </c>
      <c r="W288" s="151">
        <v>8083000</v>
      </c>
      <c r="X288" s="111">
        <v>0.25600000000000001</v>
      </c>
      <c r="Y288" s="1">
        <v>57461216</v>
      </c>
      <c r="Z288" s="283" t="s">
        <v>2916</v>
      </c>
      <c r="AA288" s="1" t="s">
        <v>117</v>
      </c>
      <c r="AB288" s="1" t="s">
        <v>117</v>
      </c>
      <c r="AC288" s="3" t="s">
        <v>2803</v>
      </c>
      <c r="AD288" s="259" t="s">
        <v>3929</v>
      </c>
      <c r="AE288" s="16" t="s">
        <v>118</v>
      </c>
      <c r="AF288" s="16" t="s">
        <v>118</v>
      </c>
    </row>
    <row r="289" spans="1:32" s="5" customFormat="1">
      <c r="A289" s="17">
        <v>891780111</v>
      </c>
      <c r="B289" s="17" t="s">
        <v>55</v>
      </c>
      <c r="C289" s="15" t="s">
        <v>57</v>
      </c>
      <c r="D289" s="17" t="s">
        <v>61</v>
      </c>
      <c r="E289" s="89" t="s">
        <v>3930</v>
      </c>
      <c r="F289" s="17" t="s">
        <v>62</v>
      </c>
      <c r="G289" s="1" t="s">
        <v>62</v>
      </c>
      <c r="H289" s="1" t="s">
        <v>74</v>
      </c>
      <c r="I289" s="10">
        <v>8043000</v>
      </c>
      <c r="J289" s="1">
        <v>0</v>
      </c>
      <c r="K289" s="2">
        <v>0</v>
      </c>
      <c r="L289" s="2">
        <v>0</v>
      </c>
      <c r="M289" s="32">
        <f t="shared" si="4"/>
        <v>8043000</v>
      </c>
      <c r="N289" s="1">
        <v>1082896425</v>
      </c>
      <c r="O289" s="1" t="s">
        <v>3931</v>
      </c>
      <c r="P289" s="1" t="s">
        <v>3932</v>
      </c>
      <c r="Q289" s="258">
        <v>44959</v>
      </c>
      <c r="R289" s="258">
        <v>44959</v>
      </c>
      <c r="S289" s="258">
        <v>45084</v>
      </c>
      <c r="T289" s="3" t="s">
        <v>2803</v>
      </c>
      <c r="U289" s="31">
        <v>0</v>
      </c>
      <c r="V289" s="151">
        <v>1900000</v>
      </c>
      <c r="W289" s="151">
        <v>6143000</v>
      </c>
      <c r="X289" s="111">
        <v>0.25600000000000001</v>
      </c>
      <c r="Y289" s="1">
        <v>7601831</v>
      </c>
      <c r="Z289" s="283" t="s">
        <v>3791</v>
      </c>
      <c r="AA289" s="1" t="s">
        <v>117</v>
      </c>
      <c r="AB289" s="1" t="s">
        <v>117</v>
      </c>
      <c r="AC289" s="3" t="s">
        <v>2803</v>
      </c>
      <c r="AD289" s="259" t="s">
        <v>3933</v>
      </c>
      <c r="AE289" s="16" t="s">
        <v>118</v>
      </c>
      <c r="AF289" s="16" t="s">
        <v>118</v>
      </c>
    </row>
    <row r="290" spans="1:32" s="5" customFormat="1">
      <c r="A290" s="17">
        <v>891780111</v>
      </c>
      <c r="B290" s="17" t="s">
        <v>55</v>
      </c>
      <c r="C290" s="15" t="s">
        <v>57</v>
      </c>
      <c r="D290" s="17" t="s">
        <v>61</v>
      </c>
      <c r="E290" s="89" t="s">
        <v>3934</v>
      </c>
      <c r="F290" s="17" t="s">
        <v>62</v>
      </c>
      <c r="G290" s="1" t="s">
        <v>62</v>
      </c>
      <c r="H290" s="1" t="s">
        <v>74</v>
      </c>
      <c r="I290" s="10">
        <v>2200000</v>
      </c>
      <c r="J290" s="1">
        <v>0</v>
      </c>
      <c r="K290" s="2">
        <v>0</v>
      </c>
      <c r="L290" s="2">
        <v>0</v>
      </c>
      <c r="M290" s="32">
        <f t="shared" si="4"/>
        <v>2200000</v>
      </c>
      <c r="N290" s="1">
        <v>1082479254</v>
      </c>
      <c r="O290" s="1" t="s">
        <v>3935</v>
      </c>
      <c r="P290" s="1" t="s">
        <v>3936</v>
      </c>
      <c r="Q290" s="258">
        <v>44959</v>
      </c>
      <c r="R290" s="258">
        <v>44959</v>
      </c>
      <c r="S290" s="258">
        <v>44980</v>
      </c>
      <c r="T290" s="3" t="s">
        <v>2803</v>
      </c>
      <c r="U290" s="31">
        <v>0</v>
      </c>
      <c r="V290" s="151">
        <v>0</v>
      </c>
      <c r="W290" s="151">
        <v>2200000</v>
      </c>
      <c r="X290" s="111">
        <v>1</v>
      </c>
      <c r="Y290" s="1">
        <v>1082868728</v>
      </c>
      <c r="Z290" s="283" t="s">
        <v>3311</v>
      </c>
      <c r="AA290" s="1" t="s">
        <v>117</v>
      </c>
      <c r="AB290" s="1" t="s">
        <v>117</v>
      </c>
      <c r="AC290" s="3" t="s">
        <v>2803</v>
      </c>
      <c r="AD290" s="259" t="s">
        <v>3937</v>
      </c>
      <c r="AE290" s="16" t="s">
        <v>118</v>
      </c>
      <c r="AF290" s="16" t="s">
        <v>118</v>
      </c>
    </row>
    <row r="291" spans="1:32" s="5" customFormat="1">
      <c r="A291" s="17">
        <v>891780111</v>
      </c>
      <c r="B291" s="17" t="s">
        <v>55</v>
      </c>
      <c r="C291" s="15" t="s">
        <v>57</v>
      </c>
      <c r="D291" s="17" t="s">
        <v>61</v>
      </c>
      <c r="E291" s="89" t="s">
        <v>3938</v>
      </c>
      <c r="F291" s="17" t="s">
        <v>62</v>
      </c>
      <c r="G291" s="1" t="s">
        <v>62</v>
      </c>
      <c r="H291" s="1" t="s">
        <v>74</v>
      </c>
      <c r="I291" s="10">
        <v>8043000</v>
      </c>
      <c r="J291" s="1">
        <v>0</v>
      </c>
      <c r="K291" s="2">
        <v>0</v>
      </c>
      <c r="L291" s="2">
        <v>0</v>
      </c>
      <c r="M291" s="32">
        <f t="shared" si="4"/>
        <v>8043000</v>
      </c>
      <c r="N291" s="1">
        <v>1082983512</v>
      </c>
      <c r="O291" s="1" t="s">
        <v>3939</v>
      </c>
      <c r="P291" s="1" t="s">
        <v>3940</v>
      </c>
      <c r="Q291" s="258">
        <v>44960</v>
      </c>
      <c r="R291" s="258">
        <v>44960</v>
      </c>
      <c r="S291" s="258">
        <v>45084</v>
      </c>
      <c r="T291" s="3" t="s">
        <v>2803</v>
      </c>
      <c r="U291" s="31">
        <v>0</v>
      </c>
      <c r="V291" s="151">
        <v>1900000</v>
      </c>
      <c r="W291" s="151">
        <v>6143000</v>
      </c>
      <c r="X291" s="111">
        <v>0.25</v>
      </c>
      <c r="Y291" s="1">
        <v>7633815</v>
      </c>
      <c r="Z291" s="283" t="s">
        <v>2697</v>
      </c>
      <c r="AA291" s="1" t="s">
        <v>117</v>
      </c>
      <c r="AB291" s="1" t="s">
        <v>117</v>
      </c>
      <c r="AC291" s="3" t="s">
        <v>2803</v>
      </c>
      <c r="AD291" s="259" t="s">
        <v>3941</v>
      </c>
      <c r="AE291" s="16" t="s">
        <v>118</v>
      </c>
      <c r="AF291" s="16" t="s">
        <v>118</v>
      </c>
    </row>
    <row r="292" spans="1:32" s="5" customFormat="1">
      <c r="A292" s="17">
        <v>891780111</v>
      </c>
      <c r="B292" s="17" t="s">
        <v>55</v>
      </c>
      <c r="C292" s="15" t="s">
        <v>57</v>
      </c>
      <c r="D292" s="17" t="s">
        <v>61</v>
      </c>
      <c r="E292" s="89" t="s">
        <v>3942</v>
      </c>
      <c r="F292" s="17" t="s">
        <v>62</v>
      </c>
      <c r="G292" s="1" t="s">
        <v>62</v>
      </c>
      <c r="H292" s="1" t="s">
        <v>74</v>
      </c>
      <c r="I292" s="10">
        <v>9313000</v>
      </c>
      <c r="J292" s="1">
        <v>0</v>
      </c>
      <c r="K292" s="2">
        <v>0</v>
      </c>
      <c r="L292" s="2">
        <v>0</v>
      </c>
      <c r="M292" s="32">
        <f t="shared" si="4"/>
        <v>9313000</v>
      </c>
      <c r="N292" s="1">
        <v>1082893812</v>
      </c>
      <c r="O292" s="1" t="s">
        <v>3943</v>
      </c>
      <c r="P292" s="1" t="s">
        <v>3894</v>
      </c>
      <c r="Q292" s="258">
        <v>44960</v>
      </c>
      <c r="R292" s="258">
        <v>44960</v>
      </c>
      <c r="S292" s="258">
        <v>45084</v>
      </c>
      <c r="T292" s="3" t="s">
        <v>2803</v>
      </c>
      <c r="U292" s="31">
        <v>0</v>
      </c>
      <c r="V292" s="151">
        <v>2200000</v>
      </c>
      <c r="W292" s="151">
        <v>7113000</v>
      </c>
      <c r="X292" s="111">
        <v>0.25</v>
      </c>
      <c r="Y292" s="1">
        <v>85152695</v>
      </c>
      <c r="Z292" s="283" t="s">
        <v>3895</v>
      </c>
      <c r="AA292" s="1" t="s">
        <v>117</v>
      </c>
      <c r="AB292" s="1" t="s">
        <v>117</v>
      </c>
      <c r="AC292" s="3" t="s">
        <v>2803</v>
      </c>
      <c r="AD292" s="259" t="s">
        <v>3944</v>
      </c>
      <c r="AE292" s="16" t="s">
        <v>118</v>
      </c>
      <c r="AF292" s="16" t="s">
        <v>118</v>
      </c>
    </row>
    <row r="293" spans="1:32" s="5" customFormat="1">
      <c r="A293" s="17">
        <v>891780111</v>
      </c>
      <c r="B293" s="17" t="s">
        <v>55</v>
      </c>
      <c r="C293" s="15" t="s">
        <v>57</v>
      </c>
      <c r="D293" s="17" t="s">
        <v>61</v>
      </c>
      <c r="E293" s="89" t="s">
        <v>3945</v>
      </c>
      <c r="F293" s="17" t="s">
        <v>62</v>
      </c>
      <c r="G293" s="1" t="s">
        <v>62</v>
      </c>
      <c r="H293" s="1" t="s">
        <v>74</v>
      </c>
      <c r="I293" s="10">
        <v>8043000</v>
      </c>
      <c r="J293" s="1">
        <v>0</v>
      </c>
      <c r="K293" s="2">
        <v>0</v>
      </c>
      <c r="L293" s="2">
        <v>0</v>
      </c>
      <c r="M293" s="32">
        <f t="shared" si="4"/>
        <v>8043000</v>
      </c>
      <c r="N293" s="1">
        <v>84459678</v>
      </c>
      <c r="O293" s="1" t="s">
        <v>3946</v>
      </c>
      <c r="P293" s="1" t="s">
        <v>3947</v>
      </c>
      <c r="Q293" s="258">
        <v>44960</v>
      </c>
      <c r="R293" s="258">
        <v>44960</v>
      </c>
      <c r="S293" s="258">
        <v>45084</v>
      </c>
      <c r="T293" s="3" t="s">
        <v>2803</v>
      </c>
      <c r="U293" s="31">
        <v>0</v>
      </c>
      <c r="V293" s="151">
        <v>1900000</v>
      </c>
      <c r="W293" s="151">
        <v>6143000</v>
      </c>
      <c r="X293" s="111">
        <v>0.25</v>
      </c>
      <c r="Y293" s="1">
        <v>7633815</v>
      </c>
      <c r="Z293" s="283" t="s">
        <v>2697</v>
      </c>
      <c r="AA293" s="1" t="s">
        <v>117</v>
      </c>
      <c r="AB293" s="1" t="s">
        <v>117</v>
      </c>
      <c r="AC293" s="3" t="s">
        <v>2803</v>
      </c>
      <c r="AD293" s="259" t="s">
        <v>3948</v>
      </c>
      <c r="AE293" s="16" t="s">
        <v>118</v>
      </c>
      <c r="AF293" s="16" t="s">
        <v>118</v>
      </c>
    </row>
    <row r="294" spans="1:32" s="5" customFormat="1">
      <c r="A294" s="17">
        <v>891780111</v>
      </c>
      <c r="B294" s="17" t="s">
        <v>55</v>
      </c>
      <c r="C294" s="15" t="s">
        <v>57</v>
      </c>
      <c r="D294" s="17" t="s">
        <v>61</v>
      </c>
      <c r="E294" s="89" t="s">
        <v>3949</v>
      </c>
      <c r="F294" s="17" t="s">
        <v>62</v>
      </c>
      <c r="G294" s="1" t="s">
        <v>62</v>
      </c>
      <c r="H294" s="1" t="s">
        <v>74</v>
      </c>
      <c r="I294" s="10">
        <v>8613000</v>
      </c>
      <c r="J294" s="1">
        <v>0</v>
      </c>
      <c r="K294" s="2">
        <v>0</v>
      </c>
      <c r="L294" s="2">
        <v>0</v>
      </c>
      <c r="M294" s="32">
        <f t="shared" si="4"/>
        <v>8613000</v>
      </c>
      <c r="N294" s="1">
        <v>1082954479</v>
      </c>
      <c r="O294" s="1" t="s">
        <v>3950</v>
      </c>
      <c r="P294" s="1" t="s">
        <v>3292</v>
      </c>
      <c r="Q294" s="258">
        <v>44960</v>
      </c>
      <c r="R294" s="258">
        <v>44960</v>
      </c>
      <c r="S294" s="258">
        <v>45093</v>
      </c>
      <c r="T294" s="3" t="s">
        <v>2803</v>
      </c>
      <c r="U294" s="31">
        <v>0</v>
      </c>
      <c r="V294" s="151">
        <v>1900000</v>
      </c>
      <c r="W294" s="151">
        <v>6713000</v>
      </c>
      <c r="X294" s="111">
        <v>0.23308270676691728</v>
      </c>
      <c r="Y294" s="1">
        <v>26668285</v>
      </c>
      <c r="Z294" s="283" t="s">
        <v>3293</v>
      </c>
      <c r="AA294" s="1" t="s">
        <v>117</v>
      </c>
      <c r="AB294" s="1" t="s">
        <v>117</v>
      </c>
      <c r="AC294" s="3" t="s">
        <v>2803</v>
      </c>
      <c r="AD294" s="259" t="s">
        <v>3951</v>
      </c>
      <c r="AE294" s="16" t="s">
        <v>118</v>
      </c>
      <c r="AF294" s="16" t="s">
        <v>118</v>
      </c>
    </row>
    <row r="295" spans="1:32" s="5" customFormat="1">
      <c r="A295" s="17">
        <v>891780111</v>
      </c>
      <c r="B295" s="17" t="s">
        <v>55</v>
      </c>
      <c r="C295" s="15" t="s">
        <v>57</v>
      </c>
      <c r="D295" s="17" t="s">
        <v>61</v>
      </c>
      <c r="E295" s="89" t="s">
        <v>3952</v>
      </c>
      <c r="F295" s="17" t="s">
        <v>62</v>
      </c>
      <c r="G295" s="1" t="s">
        <v>62</v>
      </c>
      <c r="H295" s="1" t="s">
        <v>74</v>
      </c>
      <c r="I295" s="10">
        <v>10583000</v>
      </c>
      <c r="J295" s="1">
        <v>0</v>
      </c>
      <c r="K295" s="2">
        <v>0</v>
      </c>
      <c r="L295" s="2">
        <v>0</v>
      </c>
      <c r="M295" s="32">
        <f t="shared" si="4"/>
        <v>10583000</v>
      </c>
      <c r="N295" s="1">
        <v>57426227</v>
      </c>
      <c r="O295" s="1" t="s">
        <v>3953</v>
      </c>
      <c r="P295" s="1" t="s">
        <v>3954</v>
      </c>
      <c r="Q295" s="258">
        <v>44960</v>
      </c>
      <c r="R295" s="258">
        <v>44960</v>
      </c>
      <c r="S295" s="258">
        <v>45084</v>
      </c>
      <c r="T295" s="3" t="s">
        <v>2803</v>
      </c>
      <c r="U295" s="31">
        <v>0</v>
      </c>
      <c r="V295" s="151">
        <v>2500000</v>
      </c>
      <c r="W295" s="151">
        <v>8083000</v>
      </c>
      <c r="X295" s="111">
        <v>0.25</v>
      </c>
      <c r="Y295" s="1">
        <v>36557666</v>
      </c>
      <c r="Z295" s="283" t="s">
        <v>3321</v>
      </c>
      <c r="AA295" s="1" t="s">
        <v>117</v>
      </c>
      <c r="AB295" s="1" t="s">
        <v>117</v>
      </c>
      <c r="AC295" s="3" t="s">
        <v>2803</v>
      </c>
      <c r="AD295" s="259" t="s">
        <v>3955</v>
      </c>
      <c r="AE295" s="16" t="s">
        <v>118</v>
      </c>
      <c r="AF295" s="16" t="s">
        <v>118</v>
      </c>
    </row>
    <row r="296" spans="1:32" s="5" customFormat="1">
      <c r="A296" s="17">
        <v>891780111</v>
      </c>
      <c r="B296" s="17" t="s">
        <v>55</v>
      </c>
      <c r="C296" s="15" t="s">
        <v>57</v>
      </c>
      <c r="D296" s="17" t="s">
        <v>61</v>
      </c>
      <c r="E296" s="89" t="s">
        <v>3956</v>
      </c>
      <c r="F296" s="17" t="s">
        <v>62</v>
      </c>
      <c r="G296" s="1" t="s">
        <v>62</v>
      </c>
      <c r="H296" s="1" t="s">
        <v>74</v>
      </c>
      <c r="I296" s="10">
        <v>12693000</v>
      </c>
      <c r="J296" s="1">
        <v>0</v>
      </c>
      <c r="K296" s="2">
        <v>0</v>
      </c>
      <c r="L296" s="2">
        <v>0</v>
      </c>
      <c r="M296" s="32">
        <f t="shared" si="4"/>
        <v>12693000</v>
      </c>
      <c r="N296" s="1">
        <v>1065612272</v>
      </c>
      <c r="O296" s="1" t="s">
        <v>3957</v>
      </c>
      <c r="P296" s="1" t="s">
        <v>3958</v>
      </c>
      <c r="Q296" s="258">
        <v>44960</v>
      </c>
      <c r="R296" s="258">
        <v>44960</v>
      </c>
      <c r="S296" s="258">
        <v>45093</v>
      </c>
      <c r="T296" s="3" t="s">
        <v>2803</v>
      </c>
      <c r="U296" s="31">
        <v>0</v>
      </c>
      <c r="V296" s="151">
        <v>2800000</v>
      </c>
      <c r="W296" s="151">
        <v>9893000</v>
      </c>
      <c r="X296" s="111">
        <v>0.23308270676691728</v>
      </c>
      <c r="Y296" s="1">
        <v>26668285</v>
      </c>
      <c r="Z296" s="283" t="s">
        <v>3293</v>
      </c>
      <c r="AA296" s="1" t="s">
        <v>117</v>
      </c>
      <c r="AB296" s="1" t="s">
        <v>117</v>
      </c>
      <c r="AC296" s="3" t="s">
        <v>2803</v>
      </c>
      <c r="AD296" s="259" t="s">
        <v>3959</v>
      </c>
      <c r="AE296" s="16" t="s">
        <v>118</v>
      </c>
      <c r="AF296" s="16" t="s">
        <v>118</v>
      </c>
    </row>
    <row r="297" spans="1:32" s="5" customFormat="1">
      <c r="A297" s="17">
        <v>891780111</v>
      </c>
      <c r="B297" s="17" t="s">
        <v>55</v>
      </c>
      <c r="C297" s="15" t="s">
        <v>57</v>
      </c>
      <c r="D297" s="17" t="s">
        <v>61</v>
      </c>
      <c r="E297" s="89" t="s">
        <v>3960</v>
      </c>
      <c r="F297" s="17" t="s">
        <v>62</v>
      </c>
      <c r="G297" s="1" t="s">
        <v>62</v>
      </c>
      <c r="H297" s="1" t="s">
        <v>74</v>
      </c>
      <c r="I297" s="10">
        <v>9313000</v>
      </c>
      <c r="J297" s="1">
        <v>0</v>
      </c>
      <c r="K297" s="2">
        <v>0</v>
      </c>
      <c r="L297" s="2">
        <v>0</v>
      </c>
      <c r="M297" s="32">
        <f t="shared" si="4"/>
        <v>9313000</v>
      </c>
      <c r="N297" s="1">
        <v>56086232</v>
      </c>
      <c r="O297" s="1" t="s">
        <v>3961</v>
      </c>
      <c r="P297" s="1" t="s">
        <v>3962</v>
      </c>
      <c r="Q297" s="258">
        <v>44960</v>
      </c>
      <c r="R297" s="258">
        <v>44960</v>
      </c>
      <c r="S297" s="258">
        <v>45084</v>
      </c>
      <c r="T297" s="3" t="s">
        <v>2803</v>
      </c>
      <c r="U297" s="31">
        <v>0</v>
      </c>
      <c r="V297" s="151">
        <v>2200000</v>
      </c>
      <c r="W297" s="151">
        <v>7113000</v>
      </c>
      <c r="X297" s="111">
        <v>0.25</v>
      </c>
      <c r="Y297" s="1">
        <v>85152695</v>
      </c>
      <c r="Z297" s="283" t="s">
        <v>3895</v>
      </c>
      <c r="AA297" s="1" t="s">
        <v>117</v>
      </c>
      <c r="AB297" s="1" t="s">
        <v>117</v>
      </c>
      <c r="AC297" s="3" t="s">
        <v>2803</v>
      </c>
      <c r="AD297" s="259" t="s">
        <v>3963</v>
      </c>
      <c r="AE297" s="16" t="s">
        <v>118</v>
      </c>
      <c r="AF297" s="16" t="s">
        <v>118</v>
      </c>
    </row>
    <row r="298" spans="1:32" s="5" customFormat="1">
      <c r="A298" s="17">
        <v>891780111</v>
      </c>
      <c r="B298" s="17" t="s">
        <v>55</v>
      </c>
      <c r="C298" s="15" t="s">
        <v>57</v>
      </c>
      <c r="D298" s="17" t="s">
        <v>61</v>
      </c>
      <c r="E298" s="89" t="s">
        <v>3964</v>
      </c>
      <c r="F298" s="17" t="s">
        <v>62</v>
      </c>
      <c r="G298" s="1" t="s">
        <v>62</v>
      </c>
      <c r="H298" s="1" t="s">
        <v>74</v>
      </c>
      <c r="I298" s="10">
        <v>9313000</v>
      </c>
      <c r="J298" s="1">
        <v>0</v>
      </c>
      <c r="K298" s="2">
        <v>0</v>
      </c>
      <c r="L298" s="2">
        <v>0</v>
      </c>
      <c r="M298" s="32">
        <f t="shared" si="4"/>
        <v>9313000</v>
      </c>
      <c r="N298" s="1">
        <v>72258990</v>
      </c>
      <c r="O298" s="1" t="s">
        <v>3965</v>
      </c>
      <c r="P298" s="1" t="s">
        <v>3966</v>
      </c>
      <c r="Q298" s="258">
        <v>44960</v>
      </c>
      <c r="R298" s="258">
        <v>44960</v>
      </c>
      <c r="S298" s="258">
        <v>45084</v>
      </c>
      <c r="T298" s="3" t="s">
        <v>2803</v>
      </c>
      <c r="U298" s="31">
        <v>0</v>
      </c>
      <c r="V298" s="151">
        <v>2200000</v>
      </c>
      <c r="W298" s="151">
        <v>7113000</v>
      </c>
      <c r="X298" s="111">
        <v>0.25</v>
      </c>
      <c r="Y298" s="1">
        <v>85152695</v>
      </c>
      <c r="Z298" s="283" t="s">
        <v>3895</v>
      </c>
      <c r="AA298" s="1" t="s">
        <v>117</v>
      </c>
      <c r="AB298" s="1" t="s">
        <v>117</v>
      </c>
      <c r="AC298" s="3" t="s">
        <v>2803</v>
      </c>
      <c r="AD298" s="259" t="s">
        <v>3967</v>
      </c>
      <c r="AE298" s="16" t="s">
        <v>118</v>
      </c>
      <c r="AF298" s="16" t="s">
        <v>118</v>
      </c>
    </row>
    <row r="299" spans="1:32" s="5" customFormat="1">
      <c r="A299" s="17">
        <v>891780111</v>
      </c>
      <c r="B299" s="17" t="s">
        <v>55</v>
      </c>
      <c r="C299" s="15" t="s">
        <v>57</v>
      </c>
      <c r="D299" s="17" t="s">
        <v>61</v>
      </c>
      <c r="E299" s="89" t="s">
        <v>3968</v>
      </c>
      <c r="F299" s="17" t="s">
        <v>62</v>
      </c>
      <c r="G299" s="1" t="s">
        <v>62</v>
      </c>
      <c r="H299" s="1" t="s">
        <v>74</v>
      </c>
      <c r="I299" s="10">
        <v>14393000</v>
      </c>
      <c r="J299" s="1">
        <v>0</v>
      </c>
      <c r="K299" s="2">
        <v>0</v>
      </c>
      <c r="L299" s="2">
        <v>0</v>
      </c>
      <c r="M299" s="32">
        <f t="shared" si="4"/>
        <v>14393000</v>
      </c>
      <c r="N299" s="1">
        <v>22854984</v>
      </c>
      <c r="O299" s="1" t="s">
        <v>3969</v>
      </c>
      <c r="P299" s="1" t="s">
        <v>3970</v>
      </c>
      <c r="Q299" s="258">
        <v>44960</v>
      </c>
      <c r="R299" s="258">
        <v>44960</v>
      </c>
      <c r="S299" s="258">
        <v>45084</v>
      </c>
      <c r="T299" s="3" t="s">
        <v>2803</v>
      </c>
      <c r="U299" s="31">
        <v>0</v>
      </c>
      <c r="V299" s="151">
        <v>3400000</v>
      </c>
      <c r="W299" s="151">
        <v>10993000</v>
      </c>
      <c r="X299" s="111">
        <v>0.25</v>
      </c>
      <c r="Y299" s="1">
        <v>12621405</v>
      </c>
      <c r="Z299" s="283" t="s">
        <v>3971</v>
      </c>
      <c r="AA299" s="1" t="s">
        <v>117</v>
      </c>
      <c r="AB299" s="1" t="s">
        <v>117</v>
      </c>
      <c r="AC299" s="3" t="s">
        <v>2803</v>
      </c>
      <c r="AD299" s="259" t="s">
        <v>3972</v>
      </c>
      <c r="AE299" s="16" t="s">
        <v>118</v>
      </c>
      <c r="AF299" s="16" t="s">
        <v>118</v>
      </c>
    </row>
    <row r="300" spans="1:32" s="5" customFormat="1">
      <c r="A300" s="17">
        <v>891780111</v>
      </c>
      <c r="B300" s="17" t="s">
        <v>55</v>
      </c>
      <c r="C300" s="15" t="s">
        <v>57</v>
      </c>
      <c r="D300" s="17" t="s">
        <v>61</v>
      </c>
      <c r="E300" s="89" t="s">
        <v>3973</v>
      </c>
      <c r="F300" s="17" t="s">
        <v>62</v>
      </c>
      <c r="G300" s="1" t="s">
        <v>62</v>
      </c>
      <c r="H300" s="1" t="s">
        <v>74</v>
      </c>
      <c r="I300" s="10">
        <v>14817000</v>
      </c>
      <c r="J300" s="1">
        <v>0</v>
      </c>
      <c r="K300" s="2">
        <v>0</v>
      </c>
      <c r="L300" s="2">
        <v>0</v>
      </c>
      <c r="M300" s="32">
        <f t="shared" si="4"/>
        <v>14817000</v>
      </c>
      <c r="N300" s="1">
        <v>79158166</v>
      </c>
      <c r="O300" s="1" t="s">
        <v>3974</v>
      </c>
      <c r="P300" s="1" t="s">
        <v>3975</v>
      </c>
      <c r="Q300" s="258">
        <v>44960</v>
      </c>
      <c r="R300" s="258">
        <v>44960</v>
      </c>
      <c r="S300" s="258">
        <v>45084</v>
      </c>
      <c r="T300" s="3" t="s">
        <v>2803</v>
      </c>
      <c r="U300" s="31">
        <v>0</v>
      </c>
      <c r="V300" s="151">
        <v>3500000</v>
      </c>
      <c r="W300" s="151">
        <v>11317000</v>
      </c>
      <c r="X300" s="111">
        <v>0.25</v>
      </c>
      <c r="Y300" s="1">
        <v>36557666</v>
      </c>
      <c r="Z300" s="283" t="s">
        <v>3321</v>
      </c>
      <c r="AA300" s="1" t="s">
        <v>117</v>
      </c>
      <c r="AB300" s="1" t="s">
        <v>117</v>
      </c>
      <c r="AC300" s="3" t="s">
        <v>2803</v>
      </c>
      <c r="AD300" s="259" t="s">
        <v>3976</v>
      </c>
      <c r="AE300" s="16" t="s">
        <v>118</v>
      </c>
      <c r="AF300" s="16" t="s">
        <v>118</v>
      </c>
    </row>
    <row r="301" spans="1:32" s="5" customFormat="1">
      <c r="A301" s="17">
        <v>891780111</v>
      </c>
      <c r="B301" s="17" t="s">
        <v>55</v>
      </c>
      <c r="C301" s="15" t="s">
        <v>57</v>
      </c>
      <c r="D301" s="17" t="s">
        <v>61</v>
      </c>
      <c r="E301" s="89" t="s">
        <v>3977</v>
      </c>
      <c r="F301" s="17" t="s">
        <v>62</v>
      </c>
      <c r="G301" s="1" t="s">
        <v>62</v>
      </c>
      <c r="H301" s="1" t="s">
        <v>74</v>
      </c>
      <c r="I301" s="10">
        <v>8043000</v>
      </c>
      <c r="J301" s="1">
        <v>0</v>
      </c>
      <c r="K301" s="2">
        <v>0</v>
      </c>
      <c r="L301" s="2">
        <v>0</v>
      </c>
      <c r="M301" s="32">
        <f t="shared" si="4"/>
        <v>8043000</v>
      </c>
      <c r="N301" s="1">
        <v>57298171</v>
      </c>
      <c r="O301" s="1" t="s">
        <v>3978</v>
      </c>
      <c r="P301" s="1" t="s">
        <v>3947</v>
      </c>
      <c r="Q301" s="258">
        <v>44960</v>
      </c>
      <c r="R301" s="258">
        <v>44960</v>
      </c>
      <c r="S301" s="258">
        <v>45084</v>
      </c>
      <c r="T301" s="3" t="s">
        <v>2803</v>
      </c>
      <c r="U301" s="31">
        <v>0</v>
      </c>
      <c r="V301" s="151">
        <v>1900000</v>
      </c>
      <c r="W301" s="151">
        <v>6143000</v>
      </c>
      <c r="X301" s="111">
        <v>0.25</v>
      </c>
      <c r="Y301" s="1">
        <v>7633815</v>
      </c>
      <c r="Z301" s="283" t="s">
        <v>2697</v>
      </c>
      <c r="AA301" s="1" t="s">
        <v>117</v>
      </c>
      <c r="AB301" s="1" t="s">
        <v>117</v>
      </c>
      <c r="AC301" s="3" t="s">
        <v>2803</v>
      </c>
      <c r="AD301" s="259" t="s">
        <v>3979</v>
      </c>
      <c r="AE301" s="16" t="s">
        <v>118</v>
      </c>
      <c r="AF301" s="16" t="s">
        <v>118</v>
      </c>
    </row>
    <row r="302" spans="1:32" s="5" customFormat="1">
      <c r="A302" s="17">
        <v>891780111</v>
      </c>
      <c r="B302" s="17" t="s">
        <v>55</v>
      </c>
      <c r="C302" s="15" t="s">
        <v>57</v>
      </c>
      <c r="D302" s="17" t="s">
        <v>61</v>
      </c>
      <c r="E302" s="89" t="s">
        <v>3980</v>
      </c>
      <c r="F302" s="17" t="s">
        <v>62</v>
      </c>
      <c r="G302" s="1" t="s">
        <v>62</v>
      </c>
      <c r="H302" s="1" t="s">
        <v>74</v>
      </c>
      <c r="I302" s="10">
        <v>9313000</v>
      </c>
      <c r="J302" s="1">
        <v>0</v>
      </c>
      <c r="K302" s="2">
        <v>0</v>
      </c>
      <c r="L302" s="2">
        <v>0</v>
      </c>
      <c r="M302" s="32">
        <f t="shared" si="4"/>
        <v>9313000</v>
      </c>
      <c r="N302" s="1">
        <v>93373218</v>
      </c>
      <c r="O302" s="1" t="s">
        <v>3981</v>
      </c>
      <c r="P302" s="1" t="s">
        <v>3982</v>
      </c>
      <c r="Q302" s="258">
        <v>44960</v>
      </c>
      <c r="R302" s="258">
        <v>44960</v>
      </c>
      <c r="S302" s="258">
        <v>45084</v>
      </c>
      <c r="T302" s="3" t="s">
        <v>2803</v>
      </c>
      <c r="U302" s="31">
        <v>0</v>
      </c>
      <c r="V302" s="151">
        <v>2200000</v>
      </c>
      <c r="W302" s="151">
        <v>7113000</v>
      </c>
      <c r="X302" s="111">
        <v>0.25</v>
      </c>
      <c r="Y302" s="1">
        <v>85152695</v>
      </c>
      <c r="Z302" s="283" t="s">
        <v>3895</v>
      </c>
      <c r="AA302" s="1" t="s">
        <v>117</v>
      </c>
      <c r="AB302" s="1" t="s">
        <v>117</v>
      </c>
      <c r="AC302" s="3" t="s">
        <v>2803</v>
      </c>
      <c r="AD302" s="259" t="s">
        <v>3983</v>
      </c>
      <c r="AE302" s="16" t="s">
        <v>118</v>
      </c>
      <c r="AF302" s="16" t="s">
        <v>118</v>
      </c>
    </row>
    <row r="303" spans="1:32" s="5" customFormat="1">
      <c r="A303" s="17">
        <v>891780111</v>
      </c>
      <c r="B303" s="17" t="s">
        <v>55</v>
      </c>
      <c r="C303" s="15" t="s">
        <v>57</v>
      </c>
      <c r="D303" s="17" t="s">
        <v>61</v>
      </c>
      <c r="E303" s="89" t="s">
        <v>3984</v>
      </c>
      <c r="F303" s="17" t="s">
        <v>62</v>
      </c>
      <c r="G303" s="1" t="s">
        <v>62</v>
      </c>
      <c r="H303" s="1" t="s">
        <v>74</v>
      </c>
      <c r="I303" s="10">
        <v>8613000</v>
      </c>
      <c r="J303" s="1">
        <v>0</v>
      </c>
      <c r="K303" s="2">
        <v>0</v>
      </c>
      <c r="L303" s="2">
        <v>0</v>
      </c>
      <c r="M303" s="32">
        <f t="shared" si="4"/>
        <v>8613000</v>
      </c>
      <c r="N303" s="1">
        <v>12550715</v>
      </c>
      <c r="O303" s="1" t="s">
        <v>3985</v>
      </c>
      <c r="P303" s="1" t="s">
        <v>3986</v>
      </c>
      <c r="Q303" s="258">
        <v>44960</v>
      </c>
      <c r="R303" s="258">
        <v>44960</v>
      </c>
      <c r="S303" s="258">
        <v>45093</v>
      </c>
      <c r="T303" s="3" t="s">
        <v>2803</v>
      </c>
      <c r="U303" s="31">
        <v>0</v>
      </c>
      <c r="V303" s="151">
        <v>1900000</v>
      </c>
      <c r="W303" s="151">
        <v>6713000</v>
      </c>
      <c r="X303" s="111">
        <v>0.23308270676691728</v>
      </c>
      <c r="Y303" s="1">
        <v>85459497</v>
      </c>
      <c r="Z303" s="283" t="s">
        <v>439</v>
      </c>
      <c r="AA303" s="1" t="s">
        <v>117</v>
      </c>
      <c r="AB303" s="1" t="s">
        <v>117</v>
      </c>
      <c r="AC303" s="3" t="s">
        <v>2803</v>
      </c>
      <c r="AD303" s="259" t="s">
        <v>3987</v>
      </c>
      <c r="AE303" s="16" t="s">
        <v>118</v>
      </c>
      <c r="AF303" s="16" t="s">
        <v>118</v>
      </c>
    </row>
    <row r="304" spans="1:32" s="5" customFormat="1">
      <c r="A304" s="17">
        <v>891780111</v>
      </c>
      <c r="B304" s="17" t="s">
        <v>55</v>
      </c>
      <c r="C304" s="15" t="s">
        <v>57</v>
      </c>
      <c r="D304" s="17" t="s">
        <v>61</v>
      </c>
      <c r="E304" s="89" t="s">
        <v>3988</v>
      </c>
      <c r="F304" s="17" t="s">
        <v>62</v>
      </c>
      <c r="G304" s="1" t="s">
        <v>62</v>
      </c>
      <c r="H304" s="1" t="s">
        <v>74</v>
      </c>
      <c r="I304" s="10">
        <v>9313000</v>
      </c>
      <c r="J304" s="1">
        <v>0</v>
      </c>
      <c r="K304" s="2">
        <v>0</v>
      </c>
      <c r="L304" s="2">
        <v>0</v>
      </c>
      <c r="M304" s="32">
        <f t="shared" si="4"/>
        <v>9313000</v>
      </c>
      <c r="N304" s="1">
        <v>1045723246</v>
      </c>
      <c r="O304" s="1" t="s">
        <v>3989</v>
      </c>
      <c r="P304" s="1" t="s">
        <v>3990</v>
      </c>
      <c r="Q304" s="258">
        <v>44960</v>
      </c>
      <c r="R304" s="258">
        <v>44960</v>
      </c>
      <c r="S304" s="258">
        <v>45084</v>
      </c>
      <c r="T304" s="3" t="s">
        <v>2803</v>
      </c>
      <c r="U304" s="31">
        <v>0</v>
      </c>
      <c r="V304" s="151">
        <v>2200000</v>
      </c>
      <c r="W304" s="151">
        <v>7113000</v>
      </c>
      <c r="X304" s="111">
        <v>0.25</v>
      </c>
      <c r="Y304" s="1">
        <v>55301715</v>
      </c>
      <c r="Z304" s="283" t="s">
        <v>3991</v>
      </c>
      <c r="AA304" s="1" t="s">
        <v>117</v>
      </c>
      <c r="AB304" s="1" t="s">
        <v>117</v>
      </c>
      <c r="AC304" s="3" t="s">
        <v>2803</v>
      </c>
      <c r="AD304" s="259" t="s">
        <v>3992</v>
      </c>
      <c r="AE304" s="16" t="s">
        <v>118</v>
      </c>
      <c r="AF304" s="16" t="s">
        <v>118</v>
      </c>
    </row>
    <row r="305" spans="1:32" s="5" customFormat="1">
      <c r="A305" s="17">
        <v>891780111</v>
      </c>
      <c r="B305" s="17" t="s">
        <v>55</v>
      </c>
      <c r="C305" s="15" t="s">
        <v>57</v>
      </c>
      <c r="D305" s="17" t="s">
        <v>61</v>
      </c>
      <c r="E305" s="89" t="s">
        <v>3993</v>
      </c>
      <c r="F305" s="17" t="s">
        <v>62</v>
      </c>
      <c r="G305" s="1" t="s">
        <v>62</v>
      </c>
      <c r="H305" s="1" t="s">
        <v>74</v>
      </c>
      <c r="I305" s="10">
        <v>8043000</v>
      </c>
      <c r="J305" s="1">
        <v>0</v>
      </c>
      <c r="K305" s="2">
        <v>0</v>
      </c>
      <c r="L305" s="2">
        <v>0</v>
      </c>
      <c r="M305" s="32">
        <f t="shared" si="4"/>
        <v>8043000</v>
      </c>
      <c r="N305" s="1">
        <v>1102848790</v>
      </c>
      <c r="O305" s="1" t="s">
        <v>3994</v>
      </c>
      <c r="P305" s="1" t="s">
        <v>3995</v>
      </c>
      <c r="Q305" s="258">
        <v>44960</v>
      </c>
      <c r="R305" s="258">
        <v>44960</v>
      </c>
      <c r="S305" s="258">
        <v>45084</v>
      </c>
      <c r="T305" s="3" t="s">
        <v>2803</v>
      </c>
      <c r="U305" s="31">
        <v>0</v>
      </c>
      <c r="V305" s="151">
        <v>0</v>
      </c>
      <c r="W305" s="151">
        <v>8043000</v>
      </c>
      <c r="X305" s="111">
        <v>0.25</v>
      </c>
      <c r="Y305" s="1">
        <v>55301715</v>
      </c>
      <c r="Z305" s="283" t="s">
        <v>3991</v>
      </c>
      <c r="AA305" s="1" t="s">
        <v>117</v>
      </c>
      <c r="AB305" s="1" t="s">
        <v>117</v>
      </c>
      <c r="AC305" s="3" t="s">
        <v>2803</v>
      </c>
      <c r="AD305" s="259" t="s">
        <v>3996</v>
      </c>
      <c r="AE305" s="16" t="s">
        <v>118</v>
      </c>
      <c r="AF305" s="16" t="s">
        <v>118</v>
      </c>
    </row>
    <row r="306" spans="1:32" s="5" customFormat="1">
      <c r="A306" s="17">
        <v>891780111</v>
      </c>
      <c r="B306" s="17" t="s">
        <v>55</v>
      </c>
      <c r="C306" s="15" t="s">
        <v>57</v>
      </c>
      <c r="D306" s="17" t="s">
        <v>61</v>
      </c>
      <c r="E306" s="89" t="s">
        <v>3997</v>
      </c>
      <c r="F306" s="17" t="s">
        <v>62</v>
      </c>
      <c r="G306" s="1" t="s">
        <v>62</v>
      </c>
      <c r="H306" s="1" t="s">
        <v>74</v>
      </c>
      <c r="I306" s="10">
        <v>13123000</v>
      </c>
      <c r="J306" s="1">
        <v>0</v>
      </c>
      <c r="K306" s="2">
        <v>0</v>
      </c>
      <c r="L306" s="2">
        <v>0</v>
      </c>
      <c r="M306" s="32">
        <f t="shared" si="4"/>
        <v>13123000</v>
      </c>
      <c r="N306" s="1">
        <v>1083027986</v>
      </c>
      <c r="O306" s="1" t="s">
        <v>3998</v>
      </c>
      <c r="P306" s="1" t="s">
        <v>3999</v>
      </c>
      <c r="Q306" s="258">
        <v>44960</v>
      </c>
      <c r="R306" s="258">
        <v>44960</v>
      </c>
      <c r="S306" s="258">
        <v>45084</v>
      </c>
      <c r="T306" s="3" t="s">
        <v>2803</v>
      </c>
      <c r="U306" s="31">
        <v>0</v>
      </c>
      <c r="V306" s="151">
        <v>3100000</v>
      </c>
      <c r="W306" s="151">
        <v>10023000</v>
      </c>
      <c r="X306" s="111">
        <v>0.25</v>
      </c>
      <c r="Y306" s="1">
        <v>72175282</v>
      </c>
      <c r="Z306" s="283" t="s">
        <v>3912</v>
      </c>
      <c r="AA306" s="1" t="s">
        <v>117</v>
      </c>
      <c r="AB306" s="1" t="s">
        <v>117</v>
      </c>
      <c r="AC306" s="3" t="s">
        <v>2803</v>
      </c>
      <c r="AD306" s="259" t="s">
        <v>4000</v>
      </c>
      <c r="AE306" s="16" t="s">
        <v>118</v>
      </c>
      <c r="AF306" s="16" t="s">
        <v>118</v>
      </c>
    </row>
    <row r="307" spans="1:32" s="5" customFormat="1">
      <c r="A307" s="17">
        <v>891780111</v>
      </c>
      <c r="B307" s="17" t="s">
        <v>55</v>
      </c>
      <c r="C307" s="15" t="s">
        <v>57</v>
      </c>
      <c r="D307" s="17" t="s">
        <v>61</v>
      </c>
      <c r="E307" s="89" t="s">
        <v>4001</v>
      </c>
      <c r="F307" s="17" t="s">
        <v>62</v>
      </c>
      <c r="G307" s="1" t="s">
        <v>62</v>
      </c>
      <c r="H307" s="1" t="s">
        <v>74</v>
      </c>
      <c r="I307" s="10">
        <v>9313000</v>
      </c>
      <c r="J307" s="1">
        <v>0</v>
      </c>
      <c r="K307" s="2">
        <v>0</v>
      </c>
      <c r="L307" s="2">
        <v>0</v>
      </c>
      <c r="M307" s="32">
        <f t="shared" si="4"/>
        <v>9313000</v>
      </c>
      <c r="N307" s="1">
        <v>1192723895</v>
      </c>
      <c r="O307" s="1" t="s">
        <v>4002</v>
      </c>
      <c r="P307" s="1" t="s">
        <v>4003</v>
      </c>
      <c r="Q307" s="258">
        <v>44960</v>
      </c>
      <c r="R307" s="258">
        <v>44960</v>
      </c>
      <c r="S307" s="258">
        <v>45084</v>
      </c>
      <c r="T307" s="3" t="s">
        <v>2803</v>
      </c>
      <c r="U307" s="31">
        <v>0</v>
      </c>
      <c r="V307" s="151">
        <v>2200000</v>
      </c>
      <c r="W307" s="151">
        <v>7113000</v>
      </c>
      <c r="X307" s="111">
        <v>0.25</v>
      </c>
      <c r="Y307" s="1">
        <v>72175282</v>
      </c>
      <c r="Z307" s="283" t="s">
        <v>3912</v>
      </c>
      <c r="AA307" s="1" t="s">
        <v>117</v>
      </c>
      <c r="AB307" s="1" t="s">
        <v>117</v>
      </c>
      <c r="AC307" s="3" t="s">
        <v>2803</v>
      </c>
      <c r="AD307" s="259" t="s">
        <v>4004</v>
      </c>
      <c r="AE307" s="16" t="s">
        <v>118</v>
      </c>
      <c r="AF307" s="16" t="s">
        <v>118</v>
      </c>
    </row>
    <row r="308" spans="1:32" s="5" customFormat="1">
      <c r="A308" s="17">
        <v>891780111</v>
      </c>
      <c r="B308" s="17" t="s">
        <v>55</v>
      </c>
      <c r="C308" s="15" t="s">
        <v>57</v>
      </c>
      <c r="D308" s="17" t="s">
        <v>61</v>
      </c>
      <c r="E308" s="89" t="s">
        <v>4005</v>
      </c>
      <c r="F308" s="17" t="s">
        <v>62</v>
      </c>
      <c r="G308" s="1" t="s">
        <v>62</v>
      </c>
      <c r="H308" s="1" t="s">
        <v>74</v>
      </c>
      <c r="I308" s="10">
        <v>8043000</v>
      </c>
      <c r="J308" s="1">
        <v>0</v>
      </c>
      <c r="K308" s="2">
        <v>0</v>
      </c>
      <c r="L308" s="2">
        <v>0</v>
      </c>
      <c r="M308" s="32">
        <f t="shared" si="4"/>
        <v>8043000</v>
      </c>
      <c r="N308" s="1">
        <v>9738364</v>
      </c>
      <c r="O308" s="1" t="s">
        <v>4006</v>
      </c>
      <c r="P308" s="1" t="s">
        <v>4007</v>
      </c>
      <c r="Q308" s="258">
        <v>44960</v>
      </c>
      <c r="R308" s="258">
        <v>44960</v>
      </c>
      <c r="S308" s="258">
        <v>45084</v>
      </c>
      <c r="T308" s="3" t="s">
        <v>2803</v>
      </c>
      <c r="U308" s="31">
        <v>0</v>
      </c>
      <c r="V308" s="151">
        <v>1900000</v>
      </c>
      <c r="W308" s="151">
        <v>6143000</v>
      </c>
      <c r="X308" s="111">
        <v>0.25</v>
      </c>
      <c r="Y308" s="1">
        <v>7601831</v>
      </c>
      <c r="Z308" s="283" t="s">
        <v>3791</v>
      </c>
      <c r="AA308" s="1" t="s">
        <v>117</v>
      </c>
      <c r="AB308" s="1" t="s">
        <v>117</v>
      </c>
      <c r="AC308" s="3" t="s">
        <v>2803</v>
      </c>
      <c r="AD308" s="259" t="s">
        <v>4008</v>
      </c>
      <c r="AE308" s="16" t="s">
        <v>118</v>
      </c>
      <c r="AF308" s="16" t="s">
        <v>118</v>
      </c>
    </row>
    <row r="309" spans="1:32" s="5" customFormat="1">
      <c r="A309" s="17">
        <v>891780111</v>
      </c>
      <c r="B309" s="17" t="s">
        <v>55</v>
      </c>
      <c r="C309" s="15" t="s">
        <v>57</v>
      </c>
      <c r="D309" s="17" t="s">
        <v>61</v>
      </c>
      <c r="E309" s="89" t="s">
        <v>4009</v>
      </c>
      <c r="F309" s="17" t="s">
        <v>62</v>
      </c>
      <c r="G309" s="1" t="s">
        <v>62</v>
      </c>
      <c r="H309" s="1" t="s">
        <v>74</v>
      </c>
      <c r="I309" s="10">
        <v>11250000</v>
      </c>
      <c r="J309" s="1">
        <v>0</v>
      </c>
      <c r="K309" s="2">
        <v>0</v>
      </c>
      <c r="L309" s="2">
        <v>0</v>
      </c>
      <c r="M309" s="32">
        <f t="shared" si="4"/>
        <v>11250000</v>
      </c>
      <c r="N309" s="1">
        <v>1082996963</v>
      </c>
      <c r="O309" s="1" t="s">
        <v>4010</v>
      </c>
      <c r="P309" s="1" t="s">
        <v>4011</v>
      </c>
      <c r="Q309" s="258">
        <v>44960</v>
      </c>
      <c r="R309" s="258">
        <v>44960</v>
      </c>
      <c r="S309" s="258">
        <v>45084</v>
      </c>
      <c r="T309" s="3" t="s">
        <v>2803</v>
      </c>
      <c r="U309" s="31">
        <v>0</v>
      </c>
      <c r="V309" s="151">
        <v>3167000</v>
      </c>
      <c r="W309" s="151">
        <v>8083000</v>
      </c>
      <c r="X309" s="111">
        <v>0.25</v>
      </c>
      <c r="Y309" s="1">
        <v>30766322</v>
      </c>
      <c r="Z309" s="283" t="s">
        <v>4012</v>
      </c>
      <c r="AA309" s="1" t="s">
        <v>117</v>
      </c>
      <c r="AB309" s="1" t="s">
        <v>117</v>
      </c>
      <c r="AC309" s="3" t="s">
        <v>2803</v>
      </c>
      <c r="AD309" s="259" t="s">
        <v>4013</v>
      </c>
      <c r="AE309" s="16" t="s">
        <v>118</v>
      </c>
      <c r="AF309" s="16" t="s">
        <v>118</v>
      </c>
    </row>
    <row r="310" spans="1:32" s="5" customFormat="1">
      <c r="A310" s="17">
        <v>891780111</v>
      </c>
      <c r="B310" s="17" t="s">
        <v>55</v>
      </c>
      <c r="C310" s="15" t="s">
        <v>57</v>
      </c>
      <c r="D310" s="17" t="s">
        <v>61</v>
      </c>
      <c r="E310" s="89" t="s">
        <v>4014</v>
      </c>
      <c r="F310" s="17" t="s">
        <v>62</v>
      </c>
      <c r="G310" s="1" t="s">
        <v>62</v>
      </c>
      <c r="H310" s="1" t="s">
        <v>74</v>
      </c>
      <c r="I310" s="10">
        <v>9313000</v>
      </c>
      <c r="J310" s="1">
        <v>0</v>
      </c>
      <c r="K310" s="2">
        <v>0</v>
      </c>
      <c r="L310" s="2">
        <v>0</v>
      </c>
      <c r="M310" s="32">
        <f t="shared" si="4"/>
        <v>9313000</v>
      </c>
      <c r="N310" s="1">
        <v>36667921</v>
      </c>
      <c r="O310" s="1" t="s">
        <v>4015</v>
      </c>
      <c r="P310" s="1" t="s">
        <v>4016</v>
      </c>
      <c r="Q310" s="258">
        <v>44960</v>
      </c>
      <c r="R310" s="258">
        <v>44960</v>
      </c>
      <c r="S310" s="258">
        <v>45084</v>
      </c>
      <c r="T310" s="3" t="s">
        <v>2803</v>
      </c>
      <c r="U310" s="31">
        <v>0</v>
      </c>
      <c r="V310" s="151">
        <v>2200000</v>
      </c>
      <c r="W310" s="151">
        <v>7113000</v>
      </c>
      <c r="X310" s="111">
        <v>0.25</v>
      </c>
      <c r="Y310" s="1">
        <v>36557666</v>
      </c>
      <c r="Z310" s="283" t="s">
        <v>3321</v>
      </c>
      <c r="AA310" s="1" t="s">
        <v>117</v>
      </c>
      <c r="AB310" s="1" t="s">
        <v>117</v>
      </c>
      <c r="AC310" s="3" t="s">
        <v>2803</v>
      </c>
      <c r="AD310" s="259" t="s">
        <v>4017</v>
      </c>
      <c r="AE310" s="16" t="s">
        <v>118</v>
      </c>
      <c r="AF310" s="16" t="s">
        <v>118</v>
      </c>
    </row>
    <row r="311" spans="1:32" s="5" customFormat="1">
      <c r="A311" s="17">
        <v>891780111</v>
      </c>
      <c r="B311" s="17" t="s">
        <v>55</v>
      </c>
      <c r="C311" s="15" t="s">
        <v>57</v>
      </c>
      <c r="D311" s="17" t="s">
        <v>61</v>
      </c>
      <c r="E311" s="89" t="s">
        <v>4018</v>
      </c>
      <c r="F311" s="17" t="s">
        <v>62</v>
      </c>
      <c r="G311" s="1" t="s">
        <v>62</v>
      </c>
      <c r="H311" s="1" t="s">
        <v>74</v>
      </c>
      <c r="I311" s="10">
        <v>9313000</v>
      </c>
      <c r="J311" s="1">
        <v>0</v>
      </c>
      <c r="K311" s="2">
        <v>0</v>
      </c>
      <c r="L311" s="2">
        <v>0</v>
      </c>
      <c r="M311" s="32">
        <f t="shared" si="4"/>
        <v>9313000</v>
      </c>
      <c r="N311" s="1">
        <v>1083042479</v>
      </c>
      <c r="O311" s="1" t="s">
        <v>4019</v>
      </c>
      <c r="P311" s="1" t="s">
        <v>4020</v>
      </c>
      <c r="Q311" s="258">
        <v>44963</v>
      </c>
      <c r="R311" s="258">
        <v>44963</v>
      </c>
      <c r="S311" s="258">
        <v>45084</v>
      </c>
      <c r="T311" s="3" t="s">
        <v>2803</v>
      </c>
      <c r="U311" s="31">
        <v>0</v>
      </c>
      <c r="V311" s="151">
        <v>2200000</v>
      </c>
      <c r="W311" s="151">
        <v>7113000</v>
      </c>
      <c r="X311" s="111">
        <v>0.23140495867768596</v>
      </c>
      <c r="Y311" s="1">
        <v>36557666</v>
      </c>
      <c r="Z311" s="283" t="s">
        <v>3321</v>
      </c>
      <c r="AA311" s="1" t="s">
        <v>117</v>
      </c>
      <c r="AB311" s="1" t="s">
        <v>117</v>
      </c>
      <c r="AC311" s="3" t="s">
        <v>2803</v>
      </c>
      <c r="AD311" s="259" t="s">
        <v>4021</v>
      </c>
      <c r="AE311" s="16" t="s">
        <v>118</v>
      </c>
      <c r="AF311" s="16" t="s">
        <v>118</v>
      </c>
    </row>
    <row r="312" spans="1:32" s="5" customFormat="1">
      <c r="A312" s="17">
        <v>891780111</v>
      </c>
      <c r="B312" s="17" t="s">
        <v>55</v>
      </c>
      <c r="C312" s="15" t="s">
        <v>57</v>
      </c>
      <c r="D312" s="17" t="s">
        <v>61</v>
      </c>
      <c r="E312" s="89" t="s">
        <v>4022</v>
      </c>
      <c r="F312" s="17" t="s">
        <v>62</v>
      </c>
      <c r="G312" s="1" t="s">
        <v>62</v>
      </c>
      <c r="H312" s="1" t="s">
        <v>74</v>
      </c>
      <c r="I312" s="10">
        <v>14393000</v>
      </c>
      <c r="J312" s="1">
        <v>0</v>
      </c>
      <c r="K312" s="2">
        <v>0</v>
      </c>
      <c r="L312" s="2">
        <v>0</v>
      </c>
      <c r="M312" s="32">
        <f t="shared" si="4"/>
        <v>14393000</v>
      </c>
      <c r="N312" s="1">
        <v>57434436</v>
      </c>
      <c r="O312" s="1" t="s">
        <v>4023</v>
      </c>
      <c r="P312" s="1" t="s">
        <v>4024</v>
      </c>
      <c r="Q312" s="258">
        <v>44963</v>
      </c>
      <c r="R312" s="258">
        <v>44963</v>
      </c>
      <c r="S312" s="258">
        <v>45084</v>
      </c>
      <c r="T312" s="3" t="s">
        <v>2803</v>
      </c>
      <c r="U312" s="31">
        <v>0</v>
      </c>
      <c r="V312" s="151">
        <v>3400000</v>
      </c>
      <c r="W312" s="151">
        <v>10993000</v>
      </c>
      <c r="X312" s="111">
        <v>0.23140495867768596</v>
      </c>
      <c r="Y312" s="1">
        <v>12621405</v>
      </c>
      <c r="Z312" s="283" t="s">
        <v>3971</v>
      </c>
      <c r="AA312" s="1" t="s">
        <v>117</v>
      </c>
      <c r="AB312" s="1" t="s">
        <v>117</v>
      </c>
      <c r="AC312" s="3" t="s">
        <v>2803</v>
      </c>
      <c r="AD312" s="259" t="s">
        <v>4025</v>
      </c>
      <c r="AE312" s="16" t="s">
        <v>118</v>
      </c>
      <c r="AF312" s="16" t="s">
        <v>118</v>
      </c>
    </row>
    <row r="313" spans="1:32" s="5" customFormat="1">
      <c r="A313" s="17">
        <v>891780111</v>
      </c>
      <c r="B313" s="17" t="s">
        <v>55</v>
      </c>
      <c r="C313" s="15" t="s">
        <v>57</v>
      </c>
      <c r="D313" s="17" t="s">
        <v>61</v>
      </c>
      <c r="E313" s="89" t="s">
        <v>4026</v>
      </c>
      <c r="F313" s="17" t="s">
        <v>62</v>
      </c>
      <c r="G313" s="1" t="s">
        <v>62</v>
      </c>
      <c r="H313" s="1" t="s">
        <v>74</v>
      </c>
      <c r="I313" s="10">
        <v>9313000</v>
      </c>
      <c r="J313" s="1">
        <v>0</v>
      </c>
      <c r="K313" s="2">
        <v>0</v>
      </c>
      <c r="L313" s="2">
        <v>0</v>
      </c>
      <c r="M313" s="32">
        <f t="shared" si="4"/>
        <v>9313000</v>
      </c>
      <c r="N313" s="1">
        <v>1083554638</v>
      </c>
      <c r="O313" s="1" t="s">
        <v>4027</v>
      </c>
      <c r="P313" s="1" t="s">
        <v>4028</v>
      </c>
      <c r="Q313" s="258">
        <v>44963</v>
      </c>
      <c r="R313" s="258">
        <v>44963</v>
      </c>
      <c r="S313" s="258">
        <v>45084</v>
      </c>
      <c r="T313" s="3" t="s">
        <v>2803</v>
      </c>
      <c r="U313" s="31">
        <v>0</v>
      </c>
      <c r="V313" s="151">
        <v>2200000</v>
      </c>
      <c r="W313" s="151">
        <v>7113000</v>
      </c>
      <c r="X313" s="111">
        <v>0.23140495867768596</v>
      </c>
      <c r="Y313" s="1"/>
      <c r="Z313" s="283" t="s">
        <v>4029</v>
      </c>
      <c r="AA313" s="1" t="s">
        <v>117</v>
      </c>
      <c r="AB313" s="1" t="s">
        <v>117</v>
      </c>
      <c r="AC313" s="3" t="s">
        <v>2803</v>
      </c>
      <c r="AD313" s="259" t="s">
        <v>4030</v>
      </c>
      <c r="AE313" s="16" t="s">
        <v>118</v>
      </c>
      <c r="AF313" s="16" t="s">
        <v>118</v>
      </c>
    </row>
    <row r="314" spans="1:32" s="5" customFormat="1">
      <c r="A314" s="17">
        <v>891780111</v>
      </c>
      <c r="B314" s="17" t="s">
        <v>55</v>
      </c>
      <c r="C314" s="15" t="s">
        <v>57</v>
      </c>
      <c r="D314" s="17" t="s">
        <v>61</v>
      </c>
      <c r="E314" s="89" t="s">
        <v>4031</v>
      </c>
      <c r="F314" s="17" t="s">
        <v>62</v>
      </c>
      <c r="G314" s="1" t="s">
        <v>62</v>
      </c>
      <c r="H314" s="1" t="s">
        <v>74</v>
      </c>
      <c r="I314" s="10">
        <v>11853000</v>
      </c>
      <c r="J314" s="1">
        <v>0</v>
      </c>
      <c r="K314" s="2">
        <v>0</v>
      </c>
      <c r="L314" s="2">
        <v>0</v>
      </c>
      <c r="M314" s="32">
        <f t="shared" si="4"/>
        <v>11853000</v>
      </c>
      <c r="N314" s="1">
        <v>1193225456</v>
      </c>
      <c r="O314" s="1" t="s">
        <v>4032</v>
      </c>
      <c r="P314" s="1" t="s">
        <v>4033</v>
      </c>
      <c r="Q314" s="258">
        <v>44963</v>
      </c>
      <c r="R314" s="258">
        <v>44963</v>
      </c>
      <c r="S314" s="258">
        <v>45084</v>
      </c>
      <c r="T314" s="3" t="s">
        <v>2803</v>
      </c>
      <c r="U314" s="31">
        <v>0</v>
      </c>
      <c r="V314" s="151">
        <v>2800000</v>
      </c>
      <c r="W314" s="151">
        <v>9053000</v>
      </c>
      <c r="X314" s="111">
        <v>0.23140495867768596</v>
      </c>
      <c r="Y314" s="1">
        <v>36557666</v>
      </c>
      <c r="Z314" s="283" t="s">
        <v>3321</v>
      </c>
      <c r="AA314" s="1" t="s">
        <v>117</v>
      </c>
      <c r="AB314" s="1" t="s">
        <v>117</v>
      </c>
      <c r="AC314" s="3" t="s">
        <v>2803</v>
      </c>
      <c r="AD314" s="259" t="s">
        <v>4034</v>
      </c>
      <c r="AE314" s="16" t="s">
        <v>118</v>
      </c>
      <c r="AF314" s="16" t="s">
        <v>118</v>
      </c>
    </row>
    <row r="315" spans="1:32" s="5" customFormat="1">
      <c r="A315" s="17">
        <v>891780111</v>
      </c>
      <c r="B315" s="17" t="s">
        <v>55</v>
      </c>
      <c r="C315" s="15" t="s">
        <v>57</v>
      </c>
      <c r="D315" s="17" t="s">
        <v>61</v>
      </c>
      <c r="E315" s="89" t="s">
        <v>4035</v>
      </c>
      <c r="F315" s="17" t="s">
        <v>62</v>
      </c>
      <c r="G315" s="1" t="s">
        <v>62</v>
      </c>
      <c r="H315" s="1" t="s">
        <v>74</v>
      </c>
      <c r="I315" s="10">
        <v>11853000</v>
      </c>
      <c r="J315" s="1">
        <v>0</v>
      </c>
      <c r="K315" s="2">
        <v>0</v>
      </c>
      <c r="L315" s="2">
        <v>0</v>
      </c>
      <c r="M315" s="32">
        <f t="shared" si="4"/>
        <v>11853000</v>
      </c>
      <c r="N315" s="1">
        <v>7601673</v>
      </c>
      <c r="O315" s="1" t="s">
        <v>4036</v>
      </c>
      <c r="P315" s="1" t="s">
        <v>4037</v>
      </c>
      <c r="Q315" s="258">
        <v>44963</v>
      </c>
      <c r="R315" s="258">
        <v>44963</v>
      </c>
      <c r="S315" s="258">
        <v>45084</v>
      </c>
      <c r="T315" s="3" t="s">
        <v>2803</v>
      </c>
      <c r="U315" s="31">
        <v>0</v>
      </c>
      <c r="V315" s="151">
        <v>2800000</v>
      </c>
      <c r="W315" s="151">
        <v>9053000</v>
      </c>
      <c r="X315" s="111">
        <v>0.23140495867768596</v>
      </c>
      <c r="Y315" s="1"/>
      <c r="Z315" s="283" t="s">
        <v>4029</v>
      </c>
      <c r="AA315" s="1" t="s">
        <v>117</v>
      </c>
      <c r="AB315" s="1" t="s">
        <v>117</v>
      </c>
      <c r="AC315" s="3" t="s">
        <v>2803</v>
      </c>
      <c r="AD315" s="259" t="s">
        <v>4038</v>
      </c>
      <c r="AE315" s="16" t="s">
        <v>118</v>
      </c>
      <c r="AF315" s="16" t="s">
        <v>118</v>
      </c>
    </row>
    <row r="316" spans="1:32" s="5" customFormat="1">
      <c r="A316" s="17">
        <v>891780111</v>
      </c>
      <c r="B316" s="17" t="s">
        <v>55</v>
      </c>
      <c r="C316" s="15" t="s">
        <v>57</v>
      </c>
      <c r="D316" s="17" t="s">
        <v>61</v>
      </c>
      <c r="E316" s="89" t="s">
        <v>4039</v>
      </c>
      <c r="F316" s="17" t="s">
        <v>62</v>
      </c>
      <c r="G316" s="1" t="s">
        <v>62</v>
      </c>
      <c r="H316" s="1" t="s">
        <v>74</v>
      </c>
      <c r="I316" s="10">
        <v>13123000</v>
      </c>
      <c r="J316" s="1">
        <v>0</v>
      </c>
      <c r="K316" s="2">
        <v>0</v>
      </c>
      <c r="L316" s="2">
        <v>0</v>
      </c>
      <c r="M316" s="32">
        <f t="shared" si="4"/>
        <v>13123000</v>
      </c>
      <c r="N316" s="1">
        <v>3743095</v>
      </c>
      <c r="O316" s="1" t="s">
        <v>4040</v>
      </c>
      <c r="P316" s="1" t="s">
        <v>4041</v>
      </c>
      <c r="Q316" s="258">
        <v>44963</v>
      </c>
      <c r="R316" s="258">
        <v>44963</v>
      </c>
      <c r="S316" s="258">
        <v>45084</v>
      </c>
      <c r="T316" s="3" t="s">
        <v>2803</v>
      </c>
      <c r="U316" s="31">
        <v>0</v>
      </c>
      <c r="V316" s="151">
        <v>3100000</v>
      </c>
      <c r="W316" s="151">
        <v>10023000</v>
      </c>
      <c r="X316" s="111">
        <v>0.23140495867768596</v>
      </c>
      <c r="Y316" s="1"/>
      <c r="Z316" s="283" t="s">
        <v>4029</v>
      </c>
      <c r="AA316" s="1" t="s">
        <v>117</v>
      </c>
      <c r="AB316" s="1" t="s">
        <v>117</v>
      </c>
      <c r="AC316" s="3" t="s">
        <v>2803</v>
      </c>
      <c r="AD316" s="259" t="s">
        <v>4042</v>
      </c>
      <c r="AE316" s="16" t="s">
        <v>118</v>
      </c>
      <c r="AF316" s="16" t="s">
        <v>118</v>
      </c>
    </row>
    <row r="317" spans="1:32" s="5" customFormat="1">
      <c r="A317" s="17">
        <v>891780111</v>
      </c>
      <c r="B317" s="17" t="s">
        <v>55</v>
      </c>
      <c r="C317" s="15" t="s">
        <v>57</v>
      </c>
      <c r="D317" s="17" t="s">
        <v>61</v>
      </c>
      <c r="E317" s="89" t="s">
        <v>4043</v>
      </c>
      <c r="F317" s="17" t="s">
        <v>62</v>
      </c>
      <c r="G317" s="1" t="s">
        <v>62</v>
      </c>
      <c r="H317" s="1" t="s">
        <v>74</v>
      </c>
      <c r="I317" s="10">
        <v>8613000</v>
      </c>
      <c r="J317" s="1">
        <v>0</v>
      </c>
      <c r="K317" s="2">
        <v>0</v>
      </c>
      <c r="L317" s="2">
        <v>0</v>
      </c>
      <c r="M317" s="32">
        <f t="shared" si="4"/>
        <v>8613000</v>
      </c>
      <c r="N317" s="1">
        <v>1082991395</v>
      </c>
      <c r="O317" s="1" t="s">
        <v>4044</v>
      </c>
      <c r="P317" s="1" t="s">
        <v>4045</v>
      </c>
      <c r="Q317" s="258">
        <v>44963</v>
      </c>
      <c r="R317" s="258">
        <v>44963</v>
      </c>
      <c r="S317" s="258">
        <v>45093</v>
      </c>
      <c r="T317" s="3" t="s">
        <v>2803</v>
      </c>
      <c r="U317" s="31">
        <v>0</v>
      </c>
      <c r="V317" s="151">
        <v>1900000</v>
      </c>
      <c r="W317" s="151">
        <v>6713000</v>
      </c>
      <c r="X317" s="111">
        <v>0.2153846153846154</v>
      </c>
      <c r="Y317" s="1">
        <v>85459497</v>
      </c>
      <c r="Z317" s="283" t="s">
        <v>439</v>
      </c>
      <c r="AA317" s="1" t="s">
        <v>117</v>
      </c>
      <c r="AB317" s="1" t="s">
        <v>117</v>
      </c>
      <c r="AC317" s="3" t="s">
        <v>2803</v>
      </c>
      <c r="AD317" s="259" t="s">
        <v>4046</v>
      </c>
      <c r="AE317" s="16" t="s">
        <v>118</v>
      </c>
      <c r="AF317" s="16" t="s">
        <v>118</v>
      </c>
    </row>
    <row r="318" spans="1:32" s="5" customFormat="1">
      <c r="A318" s="17">
        <v>891780111</v>
      </c>
      <c r="B318" s="17" t="s">
        <v>55</v>
      </c>
      <c r="C318" s="15" t="s">
        <v>57</v>
      </c>
      <c r="D318" s="17" t="s">
        <v>61</v>
      </c>
      <c r="E318" s="89" t="s">
        <v>4047</v>
      </c>
      <c r="F318" s="17" t="s">
        <v>62</v>
      </c>
      <c r="G318" s="1" t="s">
        <v>62</v>
      </c>
      <c r="H318" s="1" t="s">
        <v>74</v>
      </c>
      <c r="I318" s="10">
        <v>8613000</v>
      </c>
      <c r="J318" s="1">
        <v>0</v>
      </c>
      <c r="K318" s="2">
        <v>0</v>
      </c>
      <c r="L318" s="2">
        <v>0</v>
      </c>
      <c r="M318" s="32">
        <f t="shared" si="4"/>
        <v>8613000</v>
      </c>
      <c r="N318" s="1">
        <v>1083030981</v>
      </c>
      <c r="O318" s="1" t="s">
        <v>4048</v>
      </c>
      <c r="P318" s="1" t="s">
        <v>3986</v>
      </c>
      <c r="Q318" s="258">
        <v>44963</v>
      </c>
      <c r="R318" s="258">
        <v>44963</v>
      </c>
      <c r="S318" s="258">
        <v>45093</v>
      </c>
      <c r="T318" s="3" t="s">
        <v>2803</v>
      </c>
      <c r="U318" s="31">
        <v>0</v>
      </c>
      <c r="V318" s="151">
        <v>1900000</v>
      </c>
      <c r="W318" s="151">
        <v>6713000</v>
      </c>
      <c r="X318" s="111">
        <v>0.2153846153846154</v>
      </c>
      <c r="Y318" s="1">
        <v>85459497</v>
      </c>
      <c r="Z318" s="283" t="s">
        <v>439</v>
      </c>
      <c r="AA318" s="1" t="s">
        <v>117</v>
      </c>
      <c r="AB318" s="1" t="s">
        <v>117</v>
      </c>
      <c r="AC318" s="3" t="s">
        <v>2803</v>
      </c>
      <c r="AD318" s="259" t="s">
        <v>4049</v>
      </c>
      <c r="AE318" s="16" t="s">
        <v>118</v>
      </c>
      <c r="AF318" s="16" t="s">
        <v>118</v>
      </c>
    </row>
    <row r="319" spans="1:32" s="5" customFormat="1">
      <c r="A319" s="17">
        <v>891780111</v>
      </c>
      <c r="B319" s="17" t="s">
        <v>55</v>
      </c>
      <c r="C319" s="15" t="s">
        <v>57</v>
      </c>
      <c r="D319" s="17" t="s">
        <v>61</v>
      </c>
      <c r="E319" s="89" t="s">
        <v>4050</v>
      </c>
      <c r="F319" s="17" t="s">
        <v>62</v>
      </c>
      <c r="G319" s="1" t="s">
        <v>62</v>
      </c>
      <c r="H319" s="1" t="s">
        <v>74</v>
      </c>
      <c r="I319" s="10">
        <v>9313000</v>
      </c>
      <c r="J319" s="1">
        <v>0</v>
      </c>
      <c r="K319" s="2">
        <v>0</v>
      </c>
      <c r="L319" s="2">
        <v>0</v>
      </c>
      <c r="M319" s="32">
        <f t="shared" si="4"/>
        <v>9313000</v>
      </c>
      <c r="N319" s="1">
        <v>36694724</v>
      </c>
      <c r="O319" s="1" t="s">
        <v>4051</v>
      </c>
      <c r="P319" s="1" t="s">
        <v>4052</v>
      </c>
      <c r="Q319" s="258">
        <v>44963</v>
      </c>
      <c r="R319" s="258">
        <v>44963</v>
      </c>
      <c r="S319" s="258">
        <v>45084</v>
      </c>
      <c r="T319" s="3" t="s">
        <v>2803</v>
      </c>
      <c r="U319" s="31">
        <v>0</v>
      </c>
      <c r="V319" s="151">
        <v>0</v>
      </c>
      <c r="W319" s="151">
        <v>9313000</v>
      </c>
      <c r="X319" s="111">
        <v>0.23140495867768596</v>
      </c>
      <c r="Y319" s="1"/>
      <c r="Z319" s="283" t="s">
        <v>4029</v>
      </c>
      <c r="AA319" s="1" t="s">
        <v>117</v>
      </c>
      <c r="AB319" s="1" t="s">
        <v>117</v>
      </c>
      <c r="AC319" s="3" t="s">
        <v>2803</v>
      </c>
      <c r="AD319" s="259" t="s">
        <v>4053</v>
      </c>
      <c r="AE319" s="16" t="s">
        <v>118</v>
      </c>
      <c r="AF319" s="16" t="s">
        <v>118</v>
      </c>
    </row>
    <row r="320" spans="1:32" s="5" customFormat="1">
      <c r="A320" s="17">
        <v>891780111</v>
      </c>
      <c r="B320" s="17" t="s">
        <v>55</v>
      </c>
      <c r="C320" s="15" t="s">
        <v>57</v>
      </c>
      <c r="D320" s="17" t="s">
        <v>61</v>
      </c>
      <c r="E320" s="89" t="s">
        <v>4054</v>
      </c>
      <c r="F320" s="17" t="s">
        <v>62</v>
      </c>
      <c r="G320" s="1" t="s">
        <v>62</v>
      </c>
      <c r="H320" s="1" t="s">
        <v>74</v>
      </c>
      <c r="I320" s="10">
        <v>8043000</v>
      </c>
      <c r="J320" s="1">
        <v>0</v>
      </c>
      <c r="K320" s="2">
        <v>0</v>
      </c>
      <c r="L320" s="2">
        <v>0</v>
      </c>
      <c r="M320" s="32">
        <f t="shared" si="4"/>
        <v>8043000</v>
      </c>
      <c r="N320" s="1">
        <v>1083014325</v>
      </c>
      <c r="O320" s="1" t="s">
        <v>4055</v>
      </c>
      <c r="P320" s="1" t="s">
        <v>4056</v>
      </c>
      <c r="Q320" s="258">
        <v>44963</v>
      </c>
      <c r="R320" s="258">
        <v>44963</v>
      </c>
      <c r="S320" s="258">
        <v>45084</v>
      </c>
      <c r="T320" s="3" t="s">
        <v>2803</v>
      </c>
      <c r="U320" s="31">
        <v>0</v>
      </c>
      <c r="V320" s="151">
        <v>1900000</v>
      </c>
      <c r="W320" s="151">
        <v>6143000</v>
      </c>
      <c r="X320" s="111">
        <v>0.23140495867768596</v>
      </c>
      <c r="Y320" s="1">
        <v>55301715</v>
      </c>
      <c r="Z320" s="283" t="s">
        <v>3991</v>
      </c>
      <c r="AA320" s="1" t="s">
        <v>117</v>
      </c>
      <c r="AB320" s="1" t="s">
        <v>117</v>
      </c>
      <c r="AC320" s="3" t="s">
        <v>2803</v>
      </c>
      <c r="AD320" s="259" t="s">
        <v>4057</v>
      </c>
      <c r="AE320" s="16" t="s">
        <v>118</v>
      </c>
      <c r="AF320" s="16" t="s">
        <v>118</v>
      </c>
    </row>
    <row r="321" spans="1:32" s="5" customFormat="1">
      <c r="A321" s="17">
        <v>891780111</v>
      </c>
      <c r="B321" s="17" t="s">
        <v>55</v>
      </c>
      <c r="C321" s="15" t="s">
        <v>57</v>
      </c>
      <c r="D321" s="17" t="s">
        <v>61</v>
      </c>
      <c r="E321" s="89" t="s">
        <v>4058</v>
      </c>
      <c r="F321" s="17" t="s">
        <v>62</v>
      </c>
      <c r="G321" s="1" t="s">
        <v>62</v>
      </c>
      <c r="H321" s="1" t="s">
        <v>74</v>
      </c>
      <c r="I321" s="10">
        <v>8043000</v>
      </c>
      <c r="J321" s="1">
        <v>0</v>
      </c>
      <c r="K321" s="2">
        <v>0</v>
      </c>
      <c r="L321" s="2">
        <v>0</v>
      </c>
      <c r="M321" s="32">
        <f t="shared" si="4"/>
        <v>8043000</v>
      </c>
      <c r="N321" s="1">
        <v>1083014226</v>
      </c>
      <c r="O321" s="1" t="s">
        <v>4059</v>
      </c>
      <c r="P321" s="1" t="s">
        <v>4056</v>
      </c>
      <c r="Q321" s="258">
        <v>44963</v>
      </c>
      <c r="R321" s="258">
        <v>44963</v>
      </c>
      <c r="S321" s="258">
        <v>45084</v>
      </c>
      <c r="T321" s="3" t="s">
        <v>2803</v>
      </c>
      <c r="U321" s="31">
        <v>0</v>
      </c>
      <c r="V321" s="151">
        <v>1900000</v>
      </c>
      <c r="W321" s="151">
        <v>6143000</v>
      </c>
      <c r="X321" s="111">
        <v>0.23140495867768596</v>
      </c>
      <c r="Y321" s="1">
        <v>55301715</v>
      </c>
      <c r="Z321" s="283" t="s">
        <v>3991</v>
      </c>
      <c r="AA321" s="1" t="s">
        <v>117</v>
      </c>
      <c r="AB321" s="1" t="s">
        <v>117</v>
      </c>
      <c r="AC321" s="3" t="s">
        <v>2803</v>
      </c>
      <c r="AD321" s="259" t="s">
        <v>4060</v>
      </c>
      <c r="AE321" s="16" t="s">
        <v>118</v>
      </c>
      <c r="AF321" s="16" t="s">
        <v>118</v>
      </c>
    </row>
    <row r="322" spans="1:32" s="5" customFormat="1">
      <c r="A322" s="17">
        <v>891780111</v>
      </c>
      <c r="B322" s="17" t="s">
        <v>55</v>
      </c>
      <c r="C322" s="15" t="s">
        <v>58</v>
      </c>
      <c r="D322" s="17" t="s">
        <v>61</v>
      </c>
      <c r="E322" s="89" t="s">
        <v>4061</v>
      </c>
      <c r="F322" s="17" t="s">
        <v>62</v>
      </c>
      <c r="G322" s="1" t="s">
        <v>62</v>
      </c>
      <c r="H322" s="1" t="s">
        <v>74</v>
      </c>
      <c r="I322" s="10">
        <v>8890000</v>
      </c>
      <c r="J322" s="1">
        <v>0</v>
      </c>
      <c r="K322" s="2">
        <v>0</v>
      </c>
      <c r="L322" s="2">
        <v>0</v>
      </c>
      <c r="M322" s="32">
        <f t="shared" si="4"/>
        <v>8890000</v>
      </c>
      <c r="N322" s="1">
        <v>57466769</v>
      </c>
      <c r="O322" s="1" t="s">
        <v>2865</v>
      </c>
      <c r="P322" s="1" t="s">
        <v>4062</v>
      </c>
      <c r="Q322" s="258">
        <v>44963</v>
      </c>
      <c r="R322" s="258">
        <v>44963</v>
      </c>
      <c r="S322" s="258">
        <v>45084</v>
      </c>
      <c r="T322" s="3" t="s">
        <v>2803</v>
      </c>
      <c r="U322" s="31">
        <v>0</v>
      </c>
      <c r="V322" s="151">
        <v>2100000</v>
      </c>
      <c r="W322" s="151">
        <v>6790000</v>
      </c>
      <c r="X322" s="111">
        <v>0.23140495867768596</v>
      </c>
      <c r="Y322" s="1">
        <v>36726018</v>
      </c>
      <c r="Z322" s="283" t="s">
        <v>3876</v>
      </c>
      <c r="AA322" s="1" t="s">
        <v>117</v>
      </c>
      <c r="AB322" s="1" t="s">
        <v>117</v>
      </c>
      <c r="AC322" s="3" t="s">
        <v>2803</v>
      </c>
      <c r="AD322" s="259" t="s">
        <v>4063</v>
      </c>
      <c r="AE322" s="16" t="s">
        <v>118</v>
      </c>
      <c r="AF322" s="16" t="s">
        <v>118</v>
      </c>
    </row>
    <row r="323" spans="1:32" s="5" customFormat="1">
      <c r="A323" s="17">
        <v>891780111</v>
      </c>
      <c r="B323" s="17" t="s">
        <v>55</v>
      </c>
      <c r="C323" s="15" t="s">
        <v>57</v>
      </c>
      <c r="D323" s="17" t="s">
        <v>61</v>
      </c>
      <c r="E323" s="89" t="s">
        <v>4064</v>
      </c>
      <c r="F323" s="17" t="s">
        <v>62</v>
      </c>
      <c r="G323" s="1" t="s">
        <v>62</v>
      </c>
      <c r="H323" s="1" t="s">
        <v>74</v>
      </c>
      <c r="I323" s="10">
        <v>8043000</v>
      </c>
      <c r="J323" s="1">
        <v>0</v>
      </c>
      <c r="K323" s="2">
        <v>0</v>
      </c>
      <c r="L323" s="2">
        <v>0</v>
      </c>
      <c r="M323" s="32">
        <f t="shared" si="4"/>
        <v>8043000</v>
      </c>
      <c r="N323" s="1">
        <v>85155288</v>
      </c>
      <c r="O323" s="1" t="s">
        <v>4065</v>
      </c>
      <c r="P323" s="1" t="s">
        <v>4066</v>
      </c>
      <c r="Q323" s="258">
        <v>44963</v>
      </c>
      <c r="R323" s="258">
        <v>44963</v>
      </c>
      <c r="S323" s="258">
        <v>45084</v>
      </c>
      <c r="T323" s="3" t="s">
        <v>2803</v>
      </c>
      <c r="U323" s="31">
        <v>0</v>
      </c>
      <c r="V323" s="151">
        <v>1900000</v>
      </c>
      <c r="W323" s="151">
        <v>6143000</v>
      </c>
      <c r="X323" s="111">
        <v>0.23140495867768596</v>
      </c>
      <c r="Y323" s="1">
        <v>7633815</v>
      </c>
      <c r="Z323" s="283" t="s">
        <v>2697</v>
      </c>
      <c r="AA323" s="1" t="s">
        <v>117</v>
      </c>
      <c r="AB323" s="1" t="s">
        <v>117</v>
      </c>
      <c r="AC323" s="3" t="s">
        <v>2803</v>
      </c>
      <c r="AD323" s="259" t="s">
        <v>4067</v>
      </c>
      <c r="AE323" s="16" t="s">
        <v>118</v>
      </c>
      <c r="AF323" s="16" t="s">
        <v>118</v>
      </c>
    </row>
    <row r="324" spans="1:32" s="5" customFormat="1">
      <c r="A324" s="17">
        <v>891780111</v>
      </c>
      <c r="B324" s="17" t="s">
        <v>55</v>
      </c>
      <c r="C324" s="15" t="s">
        <v>57</v>
      </c>
      <c r="D324" s="17" t="s">
        <v>61</v>
      </c>
      <c r="E324" s="89" t="s">
        <v>4068</v>
      </c>
      <c r="F324" s="17" t="s">
        <v>62</v>
      </c>
      <c r="G324" s="1" t="s">
        <v>62</v>
      </c>
      <c r="H324" s="1" t="s">
        <v>74</v>
      </c>
      <c r="I324" s="10">
        <v>8043000</v>
      </c>
      <c r="J324" s="1">
        <v>0</v>
      </c>
      <c r="K324" s="2">
        <v>0</v>
      </c>
      <c r="L324" s="2">
        <v>0</v>
      </c>
      <c r="M324" s="32">
        <f t="shared" si="4"/>
        <v>8043000</v>
      </c>
      <c r="N324" s="1">
        <v>1082969436</v>
      </c>
      <c r="O324" s="1" t="s">
        <v>4069</v>
      </c>
      <c r="P324" s="1" t="s">
        <v>4070</v>
      </c>
      <c r="Q324" s="258">
        <v>44963</v>
      </c>
      <c r="R324" s="258">
        <v>44963</v>
      </c>
      <c r="S324" s="258">
        <v>45084</v>
      </c>
      <c r="T324" s="3" t="s">
        <v>2803</v>
      </c>
      <c r="U324" s="31">
        <v>0</v>
      </c>
      <c r="V324" s="151">
        <v>1900000</v>
      </c>
      <c r="W324" s="151">
        <v>6143000</v>
      </c>
      <c r="X324" s="111">
        <v>0.23140495867768596</v>
      </c>
      <c r="Y324" s="1">
        <v>36564011</v>
      </c>
      <c r="Z324" s="283" t="s">
        <v>3480</v>
      </c>
      <c r="AA324" s="1" t="s">
        <v>117</v>
      </c>
      <c r="AB324" s="1" t="s">
        <v>117</v>
      </c>
      <c r="AC324" s="3" t="s">
        <v>2803</v>
      </c>
      <c r="AD324" s="259" t="s">
        <v>4071</v>
      </c>
      <c r="AE324" s="16" t="s">
        <v>118</v>
      </c>
      <c r="AF324" s="16" t="s">
        <v>118</v>
      </c>
    </row>
    <row r="325" spans="1:32" s="5" customFormat="1">
      <c r="A325" s="17">
        <v>891780111</v>
      </c>
      <c r="B325" s="17" t="s">
        <v>55</v>
      </c>
      <c r="C325" s="15" t="s">
        <v>57</v>
      </c>
      <c r="D325" s="17" t="s">
        <v>61</v>
      </c>
      <c r="E325" s="89" t="s">
        <v>4072</v>
      </c>
      <c r="F325" s="17" t="s">
        <v>62</v>
      </c>
      <c r="G325" s="1" t="s">
        <v>62</v>
      </c>
      <c r="H325" s="1" t="s">
        <v>74</v>
      </c>
      <c r="I325" s="10">
        <v>19200000</v>
      </c>
      <c r="J325" s="1">
        <v>0</v>
      </c>
      <c r="K325" s="2">
        <v>0</v>
      </c>
      <c r="L325" s="2">
        <v>0</v>
      </c>
      <c r="M325" s="32">
        <f t="shared" si="4"/>
        <v>19200000</v>
      </c>
      <c r="N325" s="1">
        <v>1024505118</v>
      </c>
      <c r="O325" s="1" t="s">
        <v>4073</v>
      </c>
      <c r="P325" s="1" t="s">
        <v>4074</v>
      </c>
      <c r="Q325" s="258">
        <v>44963</v>
      </c>
      <c r="R325" s="258">
        <v>44963</v>
      </c>
      <c r="S325" s="258">
        <v>45093</v>
      </c>
      <c r="T325" s="3" t="s">
        <v>2803</v>
      </c>
      <c r="U325" s="31">
        <v>0</v>
      </c>
      <c r="V325" s="151">
        <v>5067000</v>
      </c>
      <c r="W325" s="151">
        <v>14133000</v>
      </c>
      <c r="X325" s="111">
        <v>0.2153846153846154</v>
      </c>
      <c r="Y325" s="1">
        <v>7633815</v>
      </c>
      <c r="Z325" s="283" t="s">
        <v>2697</v>
      </c>
      <c r="AA325" s="1" t="s">
        <v>117</v>
      </c>
      <c r="AB325" s="1" t="s">
        <v>117</v>
      </c>
      <c r="AC325" s="3" t="s">
        <v>2803</v>
      </c>
      <c r="AD325" s="259" t="s">
        <v>4075</v>
      </c>
      <c r="AE325" s="16" t="s">
        <v>118</v>
      </c>
      <c r="AF325" s="16" t="s">
        <v>118</v>
      </c>
    </row>
    <row r="326" spans="1:32" s="5" customFormat="1">
      <c r="A326" s="17">
        <v>891780111</v>
      </c>
      <c r="B326" s="17" t="s">
        <v>55</v>
      </c>
      <c r="C326" s="15" t="s">
        <v>57</v>
      </c>
      <c r="D326" s="17" t="s">
        <v>61</v>
      </c>
      <c r="E326" s="89" t="s">
        <v>4076</v>
      </c>
      <c r="F326" s="17" t="s">
        <v>62</v>
      </c>
      <c r="G326" s="1" t="s">
        <v>62</v>
      </c>
      <c r="H326" s="1" t="s">
        <v>74</v>
      </c>
      <c r="I326" s="10">
        <v>13123000</v>
      </c>
      <c r="J326" s="1">
        <v>0</v>
      </c>
      <c r="K326" s="2">
        <v>0</v>
      </c>
      <c r="L326" s="2">
        <v>0</v>
      </c>
      <c r="M326" s="32">
        <f t="shared" si="4"/>
        <v>13123000</v>
      </c>
      <c r="N326" s="1">
        <v>1083455954</v>
      </c>
      <c r="O326" s="1" t="s">
        <v>4077</v>
      </c>
      <c r="P326" s="1" t="s">
        <v>4078</v>
      </c>
      <c r="Q326" s="258">
        <v>44963</v>
      </c>
      <c r="R326" s="258">
        <v>44963</v>
      </c>
      <c r="S326" s="258">
        <v>45084</v>
      </c>
      <c r="T326" s="3" t="s">
        <v>2803</v>
      </c>
      <c r="U326" s="31">
        <v>0</v>
      </c>
      <c r="V326" s="151">
        <v>3100000</v>
      </c>
      <c r="W326" s="151">
        <v>10023000</v>
      </c>
      <c r="X326" s="111">
        <v>0.23140495867768596</v>
      </c>
      <c r="Y326" s="1">
        <v>85449357</v>
      </c>
      <c r="Z326" s="283" t="s">
        <v>4079</v>
      </c>
      <c r="AA326" s="1" t="s">
        <v>117</v>
      </c>
      <c r="AB326" s="1" t="s">
        <v>117</v>
      </c>
      <c r="AC326" s="3" t="s">
        <v>2803</v>
      </c>
      <c r="AD326" s="259" t="s">
        <v>4080</v>
      </c>
      <c r="AE326" s="16" t="s">
        <v>118</v>
      </c>
      <c r="AF326" s="16" t="s">
        <v>118</v>
      </c>
    </row>
    <row r="327" spans="1:32" s="5" customFormat="1">
      <c r="A327" s="17">
        <v>891780111</v>
      </c>
      <c r="B327" s="17" t="s">
        <v>55</v>
      </c>
      <c r="C327" s="15" t="s">
        <v>57</v>
      </c>
      <c r="D327" s="17" t="s">
        <v>61</v>
      </c>
      <c r="E327" s="89" t="s">
        <v>4081</v>
      </c>
      <c r="F327" s="17" t="s">
        <v>62</v>
      </c>
      <c r="G327" s="1" t="s">
        <v>62</v>
      </c>
      <c r="H327" s="1" t="s">
        <v>74</v>
      </c>
      <c r="I327" s="10">
        <v>9313000</v>
      </c>
      <c r="J327" s="1">
        <v>0</v>
      </c>
      <c r="K327" s="2">
        <v>0</v>
      </c>
      <c r="L327" s="2">
        <v>0</v>
      </c>
      <c r="M327" s="32">
        <f t="shared" ref="M327:M390" si="5">I327+K327-L327</f>
        <v>9313000</v>
      </c>
      <c r="N327" s="1">
        <v>85464881</v>
      </c>
      <c r="O327" s="1" t="s">
        <v>4082</v>
      </c>
      <c r="P327" s="1" t="s">
        <v>4083</v>
      </c>
      <c r="Q327" s="258">
        <v>44963</v>
      </c>
      <c r="R327" s="258">
        <v>44963</v>
      </c>
      <c r="S327" s="258">
        <v>45084</v>
      </c>
      <c r="T327" s="3" t="s">
        <v>2803</v>
      </c>
      <c r="U327" s="31">
        <v>0</v>
      </c>
      <c r="V327" s="151">
        <v>2200000</v>
      </c>
      <c r="W327" s="151">
        <v>7113000</v>
      </c>
      <c r="X327" s="111">
        <v>0.23140495867768596</v>
      </c>
      <c r="Y327" s="1">
        <v>85152695</v>
      </c>
      <c r="Z327" s="283" t="s">
        <v>3895</v>
      </c>
      <c r="AA327" s="1" t="s">
        <v>117</v>
      </c>
      <c r="AB327" s="1" t="s">
        <v>117</v>
      </c>
      <c r="AC327" s="3" t="s">
        <v>2803</v>
      </c>
      <c r="AD327" s="259" t="s">
        <v>4084</v>
      </c>
      <c r="AE327" s="16" t="s">
        <v>118</v>
      </c>
      <c r="AF327" s="16" t="s">
        <v>118</v>
      </c>
    </row>
    <row r="328" spans="1:32" s="5" customFormat="1">
      <c r="A328" s="17">
        <v>891780111</v>
      </c>
      <c r="B328" s="17" t="s">
        <v>55</v>
      </c>
      <c r="C328" s="15" t="s">
        <v>57</v>
      </c>
      <c r="D328" s="17" t="s">
        <v>61</v>
      </c>
      <c r="E328" s="89" t="s">
        <v>4085</v>
      </c>
      <c r="F328" s="17" t="s">
        <v>62</v>
      </c>
      <c r="G328" s="1" t="s">
        <v>62</v>
      </c>
      <c r="H328" s="1" t="s">
        <v>74</v>
      </c>
      <c r="I328" s="10">
        <v>8043000</v>
      </c>
      <c r="J328" s="1">
        <v>0</v>
      </c>
      <c r="K328" s="2">
        <v>0</v>
      </c>
      <c r="L328" s="2">
        <v>0</v>
      </c>
      <c r="M328" s="32">
        <f t="shared" si="5"/>
        <v>8043000</v>
      </c>
      <c r="N328" s="1">
        <v>36667533</v>
      </c>
      <c r="O328" s="1" t="s">
        <v>4086</v>
      </c>
      <c r="P328" s="1" t="s">
        <v>4087</v>
      </c>
      <c r="Q328" s="258">
        <v>44963</v>
      </c>
      <c r="R328" s="258">
        <v>44963</v>
      </c>
      <c r="S328" s="258">
        <v>45084</v>
      </c>
      <c r="T328" s="3" t="s">
        <v>2803</v>
      </c>
      <c r="U328" s="31">
        <v>0</v>
      </c>
      <c r="V328" s="151">
        <v>1900000</v>
      </c>
      <c r="W328" s="151">
        <v>6143000</v>
      </c>
      <c r="X328" s="111">
        <v>0.23140495867768596</v>
      </c>
      <c r="Y328" s="1">
        <v>7633815</v>
      </c>
      <c r="Z328" s="283" t="s">
        <v>2697</v>
      </c>
      <c r="AA328" s="1" t="s">
        <v>117</v>
      </c>
      <c r="AB328" s="1" t="s">
        <v>117</v>
      </c>
      <c r="AC328" s="3" t="s">
        <v>2803</v>
      </c>
      <c r="AD328" s="259" t="s">
        <v>4088</v>
      </c>
      <c r="AE328" s="16" t="s">
        <v>118</v>
      </c>
      <c r="AF328" s="16" t="s">
        <v>118</v>
      </c>
    </row>
    <row r="329" spans="1:32" s="5" customFormat="1">
      <c r="A329" s="17">
        <v>891780111</v>
      </c>
      <c r="B329" s="17" t="s">
        <v>55</v>
      </c>
      <c r="C329" s="15" t="s">
        <v>57</v>
      </c>
      <c r="D329" s="17" t="s">
        <v>61</v>
      </c>
      <c r="E329" s="89" t="s">
        <v>4089</v>
      </c>
      <c r="F329" s="17" t="s">
        <v>62</v>
      </c>
      <c r="G329" s="1" t="s">
        <v>62</v>
      </c>
      <c r="H329" s="1" t="s">
        <v>74</v>
      </c>
      <c r="I329" s="10">
        <v>8043000</v>
      </c>
      <c r="J329" s="1">
        <v>0</v>
      </c>
      <c r="K329" s="2">
        <v>0</v>
      </c>
      <c r="L329" s="2">
        <v>0</v>
      </c>
      <c r="M329" s="32">
        <f t="shared" si="5"/>
        <v>8043000</v>
      </c>
      <c r="N329" s="1">
        <v>39069270</v>
      </c>
      <c r="O329" s="1" t="s">
        <v>4090</v>
      </c>
      <c r="P329" s="1" t="s">
        <v>4091</v>
      </c>
      <c r="Q329" s="258">
        <v>44963</v>
      </c>
      <c r="R329" s="258">
        <v>44963</v>
      </c>
      <c r="S329" s="258">
        <v>45084</v>
      </c>
      <c r="T329" s="3" t="s">
        <v>2803</v>
      </c>
      <c r="U329" s="31">
        <v>0</v>
      </c>
      <c r="V329" s="151">
        <v>1900000</v>
      </c>
      <c r="W329" s="151">
        <v>6143000</v>
      </c>
      <c r="X329" s="111">
        <v>0.23140495867768596</v>
      </c>
      <c r="Y329" s="1">
        <v>57297693</v>
      </c>
      <c r="Z329" s="283" t="s">
        <v>4092</v>
      </c>
      <c r="AA329" s="1" t="s">
        <v>117</v>
      </c>
      <c r="AB329" s="1" t="s">
        <v>117</v>
      </c>
      <c r="AC329" s="3" t="s">
        <v>2803</v>
      </c>
      <c r="AD329" s="259" t="s">
        <v>4093</v>
      </c>
      <c r="AE329" s="16" t="s">
        <v>118</v>
      </c>
      <c r="AF329" s="16" t="s">
        <v>118</v>
      </c>
    </row>
    <row r="330" spans="1:32" s="5" customFormat="1">
      <c r="A330" s="17">
        <v>891780111</v>
      </c>
      <c r="B330" s="17" t="s">
        <v>55</v>
      </c>
      <c r="C330" s="15" t="s">
        <v>57</v>
      </c>
      <c r="D330" s="17" t="s">
        <v>61</v>
      </c>
      <c r="E330" s="89" t="s">
        <v>4094</v>
      </c>
      <c r="F330" s="17" t="s">
        <v>62</v>
      </c>
      <c r="G330" s="1" t="s">
        <v>62</v>
      </c>
      <c r="H330" s="1" t="s">
        <v>74</v>
      </c>
      <c r="I330" s="10">
        <v>8043000</v>
      </c>
      <c r="J330" s="1">
        <v>0</v>
      </c>
      <c r="K330" s="2">
        <v>0</v>
      </c>
      <c r="L330" s="2">
        <v>0</v>
      </c>
      <c r="M330" s="32">
        <f t="shared" si="5"/>
        <v>8043000</v>
      </c>
      <c r="N330" s="1">
        <v>1083035122</v>
      </c>
      <c r="O330" s="1" t="s">
        <v>4095</v>
      </c>
      <c r="P330" s="1" t="s">
        <v>4096</v>
      </c>
      <c r="Q330" s="258">
        <v>44963</v>
      </c>
      <c r="R330" s="258">
        <v>44963</v>
      </c>
      <c r="S330" s="258">
        <v>45084</v>
      </c>
      <c r="T330" s="3" t="s">
        <v>2803</v>
      </c>
      <c r="U330" s="31">
        <v>0</v>
      </c>
      <c r="V330" s="151">
        <v>1900000</v>
      </c>
      <c r="W330" s="151">
        <v>6143000</v>
      </c>
      <c r="X330" s="111">
        <v>0.23140495867768596</v>
      </c>
      <c r="Y330" s="1">
        <v>85475151</v>
      </c>
      <c r="Z330" s="283" t="s">
        <v>4097</v>
      </c>
      <c r="AA330" s="1" t="s">
        <v>117</v>
      </c>
      <c r="AB330" s="1" t="s">
        <v>117</v>
      </c>
      <c r="AC330" s="3" t="s">
        <v>2803</v>
      </c>
      <c r="AD330" s="259" t="s">
        <v>4098</v>
      </c>
      <c r="AE330" s="16" t="s">
        <v>118</v>
      </c>
      <c r="AF330" s="16" t="s">
        <v>118</v>
      </c>
    </row>
    <row r="331" spans="1:32" s="5" customFormat="1">
      <c r="A331" s="17">
        <v>891780111</v>
      </c>
      <c r="B331" s="17" t="s">
        <v>55</v>
      </c>
      <c r="C331" s="15" t="s">
        <v>57</v>
      </c>
      <c r="D331" s="17" t="s">
        <v>61</v>
      </c>
      <c r="E331" s="89" t="s">
        <v>4099</v>
      </c>
      <c r="F331" s="17" t="s">
        <v>62</v>
      </c>
      <c r="G331" s="1" t="s">
        <v>62</v>
      </c>
      <c r="H331" s="1" t="s">
        <v>74</v>
      </c>
      <c r="I331" s="10">
        <v>13123000</v>
      </c>
      <c r="J331" s="1">
        <v>0</v>
      </c>
      <c r="K331" s="2">
        <v>0</v>
      </c>
      <c r="L331" s="2">
        <v>0</v>
      </c>
      <c r="M331" s="32">
        <f t="shared" si="5"/>
        <v>13123000</v>
      </c>
      <c r="N331" s="1">
        <v>85449890</v>
      </c>
      <c r="O331" s="1" t="s">
        <v>4100</v>
      </c>
      <c r="P331" s="1" t="s">
        <v>4101</v>
      </c>
      <c r="Q331" s="258">
        <v>44963</v>
      </c>
      <c r="R331" s="258">
        <v>44963</v>
      </c>
      <c r="S331" s="258">
        <v>45084</v>
      </c>
      <c r="T331" s="3" t="s">
        <v>2803</v>
      </c>
      <c r="U331" s="31">
        <v>0</v>
      </c>
      <c r="V331" s="151">
        <v>3100000</v>
      </c>
      <c r="W331" s="151">
        <v>10023000</v>
      </c>
      <c r="X331" s="111">
        <v>0.23140495867768596</v>
      </c>
      <c r="Y331" s="1">
        <v>85471791</v>
      </c>
      <c r="Z331" s="283" t="s">
        <v>4102</v>
      </c>
      <c r="AA331" s="1" t="s">
        <v>117</v>
      </c>
      <c r="AB331" s="1" t="s">
        <v>117</v>
      </c>
      <c r="AC331" s="3" t="s">
        <v>2803</v>
      </c>
      <c r="AD331" s="259" t="s">
        <v>4103</v>
      </c>
      <c r="AE331" s="16" t="s">
        <v>118</v>
      </c>
      <c r="AF331" s="16" t="s">
        <v>118</v>
      </c>
    </row>
    <row r="332" spans="1:32" s="5" customFormat="1">
      <c r="A332" s="17">
        <v>891780111</v>
      </c>
      <c r="B332" s="17" t="s">
        <v>55</v>
      </c>
      <c r="C332" s="15" t="s">
        <v>57</v>
      </c>
      <c r="D332" s="17" t="s">
        <v>61</v>
      </c>
      <c r="E332" s="89" t="s">
        <v>4104</v>
      </c>
      <c r="F332" s="17" t="s">
        <v>62</v>
      </c>
      <c r="G332" s="1" t="s">
        <v>62</v>
      </c>
      <c r="H332" s="1" t="s">
        <v>74</v>
      </c>
      <c r="I332" s="10">
        <v>8043000</v>
      </c>
      <c r="J332" s="1">
        <v>0</v>
      </c>
      <c r="K332" s="2">
        <v>0</v>
      </c>
      <c r="L332" s="2">
        <v>0</v>
      </c>
      <c r="M332" s="32">
        <f t="shared" si="5"/>
        <v>8043000</v>
      </c>
      <c r="N332" s="1">
        <v>1007934261</v>
      </c>
      <c r="O332" s="1" t="s">
        <v>4105</v>
      </c>
      <c r="P332" s="1" t="s">
        <v>4106</v>
      </c>
      <c r="Q332" s="258">
        <v>44963</v>
      </c>
      <c r="R332" s="258">
        <v>44963</v>
      </c>
      <c r="S332" s="258">
        <v>45084</v>
      </c>
      <c r="T332" s="3" t="s">
        <v>2803</v>
      </c>
      <c r="U332" s="31">
        <v>0</v>
      </c>
      <c r="V332" s="151">
        <v>0</v>
      </c>
      <c r="W332" s="151">
        <v>8043000</v>
      </c>
      <c r="X332" s="111">
        <v>0.23140495867768596</v>
      </c>
      <c r="Y332" s="1">
        <v>85475151</v>
      </c>
      <c r="Z332" s="283" t="s">
        <v>4097</v>
      </c>
      <c r="AA332" s="1" t="s">
        <v>117</v>
      </c>
      <c r="AB332" s="1" t="s">
        <v>117</v>
      </c>
      <c r="AC332" s="3" t="s">
        <v>2803</v>
      </c>
      <c r="AD332" s="259" t="s">
        <v>4107</v>
      </c>
      <c r="AE332" s="16" t="s">
        <v>118</v>
      </c>
      <c r="AF332" s="16" t="s">
        <v>118</v>
      </c>
    </row>
    <row r="333" spans="1:32" s="5" customFormat="1">
      <c r="A333" s="17">
        <v>891780111</v>
      </c>
      <c r="B333" s="17" t="s">
        <v>55</v>
      </c>
      <c r="C333" s="15" t="s">
        <v>57</v>
      </c>
      <c r="D333" s="17" t="s">
        <v>61</v>
      </c>
      <c r="E333" s="89" t="s">
        <v>4108</v>
      </c>
      <c r="F333" s="17" t="s">
        <v>62</v>
      </c>
      <c r="G333" s="1" t="s">
        <v>62</v>
      </c>
      <c r="H333" s="1" t="s">
        <v>74</v>
      </c>
      <c r="I333" s="10">
        <v>8613000</v>
      </c>
      <c r="J333" s="1">
        <v>0</v>
      </c>
      <c r="K333" s="2">
        <v>0</v>
      </c>
      <c r="L333" s="2">
        <v>0</v>
      </c>
      <c r="M333" s="32">
        <f t="shared" si="5"/>
        <v>8613000</v>
      </c>
      <c r="N333" s="1">
        <v>1082944401</v>
      </c>
      <c r="O333" s="1" t="s">
        <v>4109</v>
      </c>
      <c r="P333" s="1" t="s">
        <v>4110</v>
      </c>
      <c r="Q333" s="258">
        <v>44963</v>
      </c>
      <c r="R333" s="258">
        <v>44963</v>
      </c>
      <c r="S333" s="258">
        <v>45093</v>
      </c>
      <c r="T333" s="3" t="s">
        <v>2803</v>
      </c>
      <c r="U333" s="31">
        <v>0</v>
      </c>
      <c r="V333" s="151">
        <v>1900000</v>
      </c>
      <c r="W333" s="151">
        <v>6713000</v>
      </c>
      <c r="X333" s="111">
        <v>0.2153846153846154</v>
      </c>
      <c r="Y333" s="1">
        <v>85459497</v>
      </c>
      <c r="Z333" s="283" t="s">
        <v>439</v>
      </c>
      <c r="AA333" s="1" t="s">
        <v>117</v>
      </c>
      <c r="AB333" s="1" t="s">
        <v>117</v>
      </c>
      <c r="AC333" s="3" t="s">
        <v>2803</v>
      </c>
      <c r="AD333" s="259" t="s">
        <v>4111</v>
      </c>
      <c r="AE333" s="16" t="s">
        <v>118</v>
      </c>
      <c r="AF333" s="16" t="s">
        <v>118</v>
      </c>
    </row>
    <row r="334" spans="1:32" s="5" customFormat="1">
      <c r="A334" s="17">
        <v>891780111</v>
      </c>
      <c r="B334" s="17" t="s">
        <v>55</v>
      </c>
      <c r="C334" s="15" t="s">
        <v>57</v>
      </c>
      <c r="D334" s="17" t="s">
        <v>61</v>
      </c>
      <c r="E334" s="89" t="s">
        <v>4112</v>
      </c>
      <c r="F334" s="17" t="s">
        <v>62</v>
      </c>
      <c r="G334" s="1" t="s">
        <v>62</v>
      </c>
      <c r="H334" s="1" t="s">
        <v>74</v>
      </c>
      <c r="I334" s="10">
        <v>11853000</v>
      </c>
      <c r="J334" s="1">
        <v>0</v>
      </c>
      <c r="K334" s="2">
        <v>0</v>
      </c>
      <c r="L334" s="2">
        <v>0</v>
      </c>
      <c r="M334" s="32">
        <f t="shared" si="5"/>
        <v>11853000</v>
      </c>
      <c r="N334" s="1">
        <v>1020757367</v>
      </c>
      <c r="O334" s="1" t="s">
        <v>4113</v>
      </c>
      <c r="P334" s="1" t="s">
        <v>4114</v>
      </c>
      <c r="Q334" s="258">
        <v>44963</v>
      </c>
      <c r="R334" s="258">
        <v>44963</v>
      </c>
      <c r="S334" s="258">
        <v>45084</v>
      </c>
      <c r="T334" s="3" t="s">
        <v>2803</v>
      </c>
      <c r="U334" s="31">
        <v>0</v>
      </c>
      <c r="V334" s="151">
        <v>2800000</v>
      </c>
      <c r="W334" s="151">
        <v>9053000</v>
      </c>
      <c r="X334" s="111">
        <v>0.23140495867768596</v>
      </c>
      <c r="Y334" s="1">
        <v>7634027</v>
      </c>
      <c r="Z334" s="283" t="s">
        <v>4115</v>
      </c>
      <c r="AA334" s="1" t="s">
        <v>117</v>
      </c>
      <c r="AB334" s="1" t="s">
        <v>117</v>
      </c>
      <c r="AC334" s="3" t="s">
        <v>2803</v>
      </c>
      <c r="AD334" s="259" t="s">
        <v>4116</v>
      </c>
      <c r="AE334" s="16" t="s">
        <v>118</v>
      </c>
      <c r="AF334" s="16" t="s">
        <v>118</v>
      </c>
    </row>
    <row r="335" spans="1:32" s="5" customFormat="1">
      <c r="A335" s="17">
        <v>891780111</v>
      </c>
      <c r="B335" s="17" t="s">
        <v>55</v>
      </c>
      <c r="C335" s="15" t="s">
        <v>57</v>
      </c>
      <c r="D335" s="17" t="s">
        <v>61</v>
      </c>
      <c r="E335" s="89" t="s">
        <v>4117</v>
      </c>
      <c r="F335" s="17" t="s">
        <v>62</v>
      </c>
      <c r="G335" s="1" t="s">
        <v>62</v>
      </c>
      <c r="H335" s="1" t="s">
        <v>74</v>
      </c>
      <c r="I335" s="10">
        <v>15413000</v>
      </c>
      <c r="J335" s="1">
        <v>0</v>
      </c>
      <c r="K335" s="2">
        <v>0</v>
      </c>
      <c r="L335" s="2">
        <v>0</v>
      </c>
      <c r="M335" s="32">
        <f t="shared" si="5"/>
        <v>15413000</v>
      </c>
      <c r="N335" s="1">
        <v>1082923928</v>
      </c>
      <c r="O335" s="1" t="s">
        <v>4118</v>
      </c>
      <c r="P335" s="1" t="s">
        <v>4119</v>
      </c>
      <c r="Q335" s="258">
        <v>44963</v>
      </c>
      <c r="R335" s="258">
        <v>44963</v>
      </c>
      <c r="S335" s="258">
        <v>45093</v>
      </c>
      <c r="T335" s="3" t="s">
        <v>2803</v>
      </c>
      <c r="U335" s="31">
        <v>0</v>
      </c>
      <c r="V335" s="151">
        <v>3400000</v>
      </c>
      <c r="W335" s="151">
        <v>12013000</v>
      </c>
      <c r="X335" s="111">
        <v>0.2153846153846154</v>
      </c>
      <c r="Y335" s="1">
        <v>26668285</v>
      </c>
      <c r="Z335" s="283" t="s">
        <v>3293</v>
      </c>
      <c r="AA335" s="1" t="s">
        <v>117</v>
      </c>
      <c r="AB335" s="1" t="s">
        <v>117</v>
      </c>
      <c r="AC335" s="3" t="s">
        <v>2803</v>
      </c>
      <c r="AD335" s="259" t="s">
        <v>4120</v>
      </c>
      <c r="AE335" s="16" t="s">
        <v>118</v>
      </c>
      <c r="AF335" s="16" t="s">
        <v>118</v>
      </c>
    </row>
    <row r="336" spans="1:32" s="5" customFormat="1">
      <c r="A336" s="17">
        <v>891780111</v>
      </c>
      <c r="B336" s="17" t="s">
        <v>55</v>
      </c>
      <c r="C336" s="15" t="s">
        <v>57</v>
      </c>
      <c r="D336" s="17" t="s">
        <v>61</v>
      </c>
      <c r="E336" s="89" t="s">
        <v>4121</v>
      </c>
      <c r="F336" s="17" t="s">
        <v>62</v>
      </c>
      <c r="G336" s="1" t="s">
        <v>62</v>
      </c>
      <c r="H336" s="1" t="s">
        <v>74</v>
      </c>
      <c r="I336" s="10">
        <v>10583000</v>
      </c>
      <c r="J336" s="1">
        <v>0</v>
      </c>
      <c r="K336" s="2">
        <v>0</v>
      </c>
      <c r="L336" s="2">
        <v>0</v>
      </c>
      <c r="M336" s="32">
        <f t="shared" si="5"/>
        <v>10583000</v>
      </c>
      <c r="N336" s="1">
        <v>57290640</v>
      </c>
      <c r="O336" s="1" t="s">
        <v>4122</v>
      </c>
      <c r="P336" s="1" t="s">
        <v>4123</v>
      </c>
      <c r="Q336" s="258">
        <v>44963</v>
      </c>
      <c r="R336" s="258">
        <v>44963</v>
      </c>
      <c r="S336" s="258">
        <v>45084</v>
      </c>
      <c r="T336" s="3" t="s">
        <v>2803</v>
      </c>
      <c r="U336" s="31">
        <v>0</v>
      </c>
      <c r="V336" s="151">
        <v>2500000</v>
      </c>
      <c r="W336" s="151">
        <v>8083000</v>
      </c>
      <c r="X336" s="111">
        <v>0.23140495867768596</v>
      </c>
      <c r="Y336" s="1">
        <v>57461216</v>
      </c>
      <c r="Z336" s="283" t="s">
        <v>2916</v>
      </c>
      <c r="AA336" s="1" t="s">
        <v>117</v>
      </c>
      <c r="AB336" s="1" t="s">
        <v>117</v>
      </c>
      <c r="AC336" s="3" t="s">
        <v>2803</v>
      </c>
      <c r="AD336" s="259" t="s">
        <v>4124</v>
      </c>
      <c r="AE336" s="16" t="s">
        <v>118</v>
      </c>
      <c r="AF336" s="16" t="s">
        <v>118</v>
      </c>
    </row>
    <row r="337" spans="1:32" s="5" customFormat="1">
      <c r="A337" s="17">
        <v>891780111</v>
      </c>
      <c r="B337" s="17" t="s">
        <v>55</v>
      </c>
      <c r="C337" s="15" t="s">
        <v>57</v>
      </c>
      <c r="D337" s="17" t="s">
        <v>61</v>
      </c>
      <c r="E337" s="89" t="s">
        <v>4125</v>
      </c>
      <c r="F337" s="17" t="s">
        <v>62</v>
      </c>
      <c r="G337" s="1" t="s">
        <v>62</v>
      </c>
      <c r="H337" s="1" t="s">
        <v>74</v>
      </c>
      <c r="I337" s="10">
        <v>11684000</v>
      </c>
      <c r="J337" s="1">
        <v>0</v>
      </c>
      <c r="K337" s="2">
        <v>0</v>
      </c>
      <c r="L337" s="2">
        <v>0</v>
      </c>
      <c r="M337" s="32">
        <f t="shared" si="5"/>
        <v>11684000</v>
      </c>
      <c r="N337" s="1">
        <v>79994976</v>
      </c>
      <c r="O337" s="1" t="s">
        <v>4126</v>
      </c>
      <c r="P337" s="1" t="s">
        <v>4127</v>
      </c>
      <c r="Q337" s="258">
        <v>44963</v>
      </c>
      <c r="R337" s="258">
        <v>44963</v>
      </c>
      <c r="S337" s="258">
        <v>45084</v>
      </c>
      <c r="T337" s="3" t="s">
        <v>2803</v>
      </c>
      <c r="U337" s="31">
        <v>0</v>
      </c>
      <c r="V337" s="151">
        <v>2760000</v>
      </c>
      <c r="W337" s="151">
        <v>8924000</v>
      </c>
      <c r="X337" s="111">
        <v>0.23140495867768596</v>
      </c>
      <c r="Y337" s="1">
        <v>57461216</v>
      </c>
      <c r="Z337" s="283" t="s">
        <v>2916</v>
      </c>
      <c r="AA337" s="1" t="s">
        <v>117</v>
      </c>
      <c r="AB337" s="1" t="s">
        <v>117</v>
      </c>
      <c r="AC337" s="3" t="s">
        <v>2803</v>
      </c>
      <c r="AD337" s="259" t="s">
        <v>4128</v>
      </c>
      <c r="AE337" s="16" t="s">
        <v>118</v>
      </c>
      <c r="AF337" s="16" t="s">
        <v>118</v>
      </c>
    </row>
    <row r="338" spans="1:32" s="5" customFormat="1">
      <c r="A338" s="17">
        <v>891780111</v>
      </c>
      <c r="B338" s="17" t="s">
        <v>55</v>
      </c>
      <c r="C338" s="15" t="s">
        <v>57</v>
      </c>
      <c r="D338" s="17" t="s">
        <v>61</v>
      </c>
      <c r="E338" s="89" t="s">
        <v>4129</v>
      </c>
      <c r="F338" s="17" t="s">
        <v>62</v>
      </c>
      <c r="G338" s="1" t="s">
        <v>62</v>
      </c>
      <c r="H338" s="1" t="s">
        <v>74</v>
      </c>
      <c r="I338" s="10">
        <v>11853000</v>
      </c>
      <c r="J338" s="1">
        <v>0</v>
      </c>
      <c r="K338" s="2">
        <v>0</v>
      </c>
      <c r="L338" s="2">
        <v>0</v>
      </c>
      <c r="M338" s="32">
        <f t="shared" si="5"/>
        <v>11853000</v>
      </c>
      <c r="N338" s="1">
        <v>1050461549</v>
      </c>
      <c r="O338" s="1" t="s">
        <v>4130</v>
      </c>
      <c r="P338" s="1" t="s">
        <v>4131</v>
      </c>
      <c r="Q338" s="258">
        <v>44963</v>
      </c>
      <c r="R338" s="258">
        <v>44963</v>
      </c>
      <c r="S338" s="258">
        <v>45084</v>
      </c>
      <c r="T338" s="3" t="s">
        <v>2803</v>
      </c>
      <c r="U338" s="31">
        <v>0</v>
      </c>
      <c r="V338" s="151">
        <v>2800000</v>
      </c>
      <c r="W338" s="151">
        <v>9053000</v>
      </c>
      <c r="X338" s="111">
        <v>0.23140495867768596</v>
      </c>
      <c r="Y338" s="1">
        <v>36557666</v>
      </c>
      <c r="Z338" s="283" t="s">
        <v>3321</v>
      </c>
      <c r="AA338" s="1" t="s">
        <v>117</v>
      </c>
      <c r="AB338" s="1" t="s">
        <v>117</v>
      </c>
      <c r="AC338" s="3" t="s">
        <v>2803</v>
      </c>
      <c r="AD338" s="259" t="s">
        <v>4132</v>
      </c>
      <c r="AE338" s="16" t="s">
        <v>118</v>
      </c>
      <c r="AF338" s="16" t="s">
        <v>118</v>
      </c>
    </row>
    <row r="339" spans="1:32" s="5" customFormat="1">
      <c r="A339" s="17">
        <v>891780111</v>
      </c>
      <c r="B339" s="17" t="s">
        <v>55</v>
      </c>
      <c r="C339" s="15" t="s">
        <v>57</v>
      </c>
      <c r="D339" s="17" t="s">
        <v>61</v>
      </c>
      <c r="E339" s="89" t="s">
        <v>4133</v>
      </c>
      <c r="F339" s="17" t="s">
        <v>62</v>
      </c>
      <c r="G339" s="1" t="s">
        <v>62</v>
      </c>
      <c r="H339" s="1" t="s">
        <v>74</v>
      </c>
      <c r="I339" s="10">
        <v>9313000</v>
      </c>
      <c r="J339" s="1">
        <v>0</v>
      </c>
      <c r="K339" s="2">
        <v>0</v>
      </c>
      <c r="L339" s="2">
        <v>0</v>
      </c>
      <c r="M339" s="32">
        <f t="shared" si="5"/>
        <v>9313000</v>
      </c>
      <c r="N339" s="1">
        <v>1082907201</v>
      </c>
      <c r="O339" s="1" t="s">
        <v>4134</v>
      </c>
      <c r="P339" s="1" t="s">
        <v>4135</v>
      </c>
      <c r="Q339" s="258">
        <v>44963</v>
      </c>
      <c r="R339" s="258">
        <v>44963</v>
      </c>
      <c r="S339" s="258">
        <v>45084</v>
      </c>
      <c r="T339" s="3" t="s">
        <v>2803</v>
      </c>
      <c r="U339" s="31">
        <v>0</v>
      </c>
      <c r="V339" s="151">
        <v>2200000</v>
      </c>
      <c r="W339" s="151">
        <v>7113000</v>
      </c>
      <c r="X339" s="111">
        <v>0.23140495867768596</v>
      </c>
      <c r="Y339" s="1">
        <v>85152695</v>
      </c>
      <c r="Z339" s="283" t="s">
        <v>3895</v>
      </c>
      <c r="AA339" s="1" t="s">
        <v>117</v>
      </c>
      <c r="AB339" s="1" t="s">
        <v>117</v>
      </c>
      <c r="AC339" s="3" t="s">
        <v>2803</v>
      </c>
      <c r="AD339" s="259" t="s">
        <v>4136</v>
      </c>
      <c r="AE339" s="16" t="s">
        <v>118</v>
      </c>
      <c r="AF339" s="16" t="s">
        <v>118</v>
      </c>
    </row>
    <row r="340" spans="1:32" s="5" customFormat="1">
      <c r="A340" s="17">
        <v>891780111</v>
      </c>
      <c r="B340" s="17" t="s">
        <v>55</v>
      </c>
      <c r="C340" s="15" t="s">
        <v>57</v>
      </c>
      <c r="D340" s="17" t="s">
        <v>61</v>
      </c>
      <c r="E340" s="89" t="s">
        <v>4137</v>
      </c>
      <c r="F340" s="17" t="s">
        <v>62</v>
      </c>
      <c r="G340" s="1" t="s">
        <v>62</v>
      </c>
      <c r="H340" s="1" t="s">
        <v>74</v>
      </c>
      <c r="I340" s="10">
        <v>11853000</v>
      </c>
      <c r="J340" s="1">
        <v>0</v>
      </c>
      <c r="K340" s="2">
        <v>0</v>
      </c>
      <c r="L340" s="2">
        <v>0</v>
      </c>
      <c r="M340" s="32">
        <f t="shared" si="5"/>
        <v>11853000</v>
      </c>
      <c r="N340" s="1">
        <v>1083038425</v>
      </c>
      <c r="O340" s="1" t="s">
        <v>4138</v>
      </c>
      <c r="P340" s="1" t="s">
        <v>4139</v>
      </c>
      <c r="Q340" s="258">
        <v>44963</v>
      </c>
      <c r="R340" s="258">
        <v>44963</v>
      </c>
      <c r="S340" s="258">
        <v>45084</v>
      </c>
      <c r="T340" s="3" t="s">
        <v>2803</v>
      </c>
      <c r="U340" s="31">
        <v>0</v>
      </c>
      <c r="V340" s="151">
        <v>2800000</v>
      </c>
      <c r="W340" s="151">
        <v>9053000</v>
      </c>
      <c r="X340" s="111">
        <v>0.23140495867768596</v>
      </c>
      <c r="Y340" s="1">
        <v>57297693</v>
      </c>
      <c r="Z340" s="283" t="s">
        <v>4092</v>
      </c>
      <c r="AA340" s="1" t="s">
        <v>117</v>
      </c>
      <c r="AB340" s="1" t="s">
        <v>117</v>
      </c>
      <c r="AC340" s="3" t="s">
        <v>2803</v>
      </c>
      <c r="AD340" s="259" t="s">
        <v>4140</v>
      </c>
      <c r="AE340" s="16" t="s">
        <v>118</v>
      </c>
      <c r="AF340" s="16" t="s">
        <v>118</v>
      </c>
    </row>
    <row r="341" spans="1:32" s="5" customFormat="1">
      <c r="A341" s="17">
        <v>891780111</v>
      </c>
      <c r="B341" s="17" t="s">
        <v>55</v>
      </c>
      <c r="C341" s="15" t="s">
        <v>57</v>
      </c>
      <c r="D341" s="17" t="s">
        <v>61</v>
      </c>
      <c r="E341" s="89" t="s">
        <v>4141</v>
      </c>
      <c r="F341" s="17" t="s">
        <v>62</v>
      </c>
      <c r="G341" s="1" t="s">
        <v>62</v>
      </c>
      <c r="H341" s="1" t="s">
        <v>74</v>
      </c>
      <c r="I341" s="10">
        <v>8613000</v>
      </c>
      <c r="J341" s="1">
        <v>0</v>
      </c>
      <c r="K341" s="2">
        <v>0</v>
      </c>
      <c r="L341" s="2">
        <v>0</v>
      </c>
      <c r="M341" s="32">
        <f t="shared" si="5"/>
        <v>8613000</v>
      </c>
      <c r="N341" s="1">
        <v>19612853</v>
      </c>
      <c r="O341" s="1" t="s">
        <v>4142</v>
      </c>
      <c r="P341" s="1" t="s">
        <v>4110</v>
      </c>
      <c r="Q341" s="258">
        <v>44963</v>
      </c>
      <c r="R341" s="258">
        <v>44963</v>
      </c>
      <c r="S341" s="258">
        <v>45093</v>
      </c>
      <c r="T341" s="3" t="s">
        <v>2803</v>
      </c>
      <c r="U341" s="31">
        <v>0</v>
      </c>
      <c r="V341" s="151">
        <v>1900000</v>
      </c>
      <c r="W341" s="151">
        <v>6713000</v>
      </c>
      <c r="X341" s="111">
        <v>0.2153846153846154</v>
      </c>
      <c r="Y341" s="1">
        <v>85459497</v>
      </c>
      <c r="Z341" s="283" t="s">
        <v>439</v>
      </c>
      <c r="AA341" s="1" t="s">
        <v>117</v>
      </c>
      <c r="AB341" s="1" t="s">
        <v>117</v>
      </c>
      <c r="AC341" s="3" t="s">
        <v>2803</v>
      </c>
      <c r="AD341" s="259" t="s">
        <v>4143</v>
      </c>
      <c r="AE341" s="16" t="s">
        <v>118</v>
      </c>
      <c r="AF341" s="16" t="s">
        <v>118</v>
      </c>
    </row>
    <row r="342" spans="1:32" s="5" customFormat="1">
      <c r="A342" s="17">
        <v>891780111</v>
      </c>
      <c r="B342" s="17" t="s">
        <v>55</v>
      </c>
      <c r="C342" s="15" t="s">
        <v>57</v>
      </c>
      <c r="D342" s="17" t="s">
        <v>61</v>
      </c>
      <c r="E342" s="89" t="s">
        <v>4144</v>
      </c>
      <c r="F342" s="17" t="s">
        <v>62</v>
      </c>
      <c r="G342" s="1" t="s">
        <v>62</v>
      </c>
      <c r="H342" s="1" t="s">
        <v>74</v>
      </c>
      <c r="I342" s="10">
        <v>8043000</v>
      </c>
      <c r="J342" s="1">
        <v>0</v>
      </c>
      <c r="K342" s="2">
        <v>0</v>
      </c>
      <c r="L342" s="2">
        <v>0</v>
      </c>
      <c r="M342" s="32">
        <f t="shared" si="5"/>
        <v>8043000</v>
      </c>
      <c r="N342" s="1">
        <v>1083032026</v>
      </c>
      <c r="O342" s="1" t="s">
        <v>4145</v>
      </c>
      <c r="P342" s="1" t="s">
        <v>4146</v>
      </c>
      <c r="Q342" s="258">
        <v>44963</v>
      </c>
      <c r="R342" s="258">
        <v>44963</v>
      </c>
      <c r="S342" s="258">
        <v>45084</v>
      </c>
      <c r="T342" s="3" t="s">
        <v>2803</v>
      </c>
      <c r="U342" s="31">
        <v>0</v>
      </c>
      <c r="V342" s="151">
        <v>1900000</v>
      </c>
      <c r="W342" s="151">
        <v>6143000</v>
      </c>
      <c r="X342" s="111">
        <v>0.23140495867768596</v>
      </c>
      <c r="Y342" s="1">
        <v>85475151</v>
      </c>
      <c r="Z342" s="283" t="s">
        <v>4097</v>
      </c>
      <c r="AA342" s="1" t="s">
        <v>117</v>
      </c>
      <c r="AB342" s="1" t="s">
        <v>117</v>
      </c>
      <c r="AC342" s="3" t="s">
        <v>2803</v>
      </c>
      <c r="AD342" s="259" t="s">
        <v>4147</v>
      </c>
      <c r="AE342" s="16" t="s">
        <v>118</v>
      </c>
      <c r="AF342" s="16" t="s">
        <v>118</v>
      </c>
    </row>
    <row r="343" spans="1:32" s="5" customFormat="1">
      <c r="A343" s="17">
        <v>891780111</v>
      </c>
      <c r="B343" s="17" t="s">
        <v>55</v>
      </c>
      <c r="C343" s="15" t="s">
        <v>57</v>
      </c>
      <c r="D343" s="17" t="s">
        <v>61</v>
      </c>
      <c r="E343" s="89" t="s">
        <v>4148</v>
      </c>
      <c r="F343" s="17" t="s">
        <v>62</v>
      </c>
      <c r="G343" s="1" t="s">
        <v>62</v>
      </c>
      <c r="H343" s="1" t="s">
        <v>74</v>
      </c>
      <c r="I343" s="10">
        <v>9313000</v>
      </c>
      <c r="J343" s="1">
        <v>0</v>
      </c>
      <c r="K343" s="2">
        <v>0</v>
      </c>
      <c r="L343" s="2">
        <v>0</v>
      </c>
      <c r="M343" s="32">
        <f t="shared" si="5"/>
        <v>9313000</v>
      </c>
      <c r="N343" s="1">
        <v>1082930536</v>
      </c>
      <c r="O343" s="1" t="s">
        <v>4149</v>
      </c>
      <c r="P343" s="1" t="s">
        <v>4150</v>
      </c>
      <c r="Q343" s="258">
        <v>44963</v>
      </c>
      <c r="R343" s="258">
        <v>44963</v>
      </c>
      <c r="S343" s="258">
        <v>45084</v>
      </c>
      <c r="T343" s="3" t="s">
        <v>2803</v>
      </c>
      <c r="U343" s="31">
        <v>0</v>
      </c>
      <c r="V343" s="151">
        <v>2200000</v>
      </c>
      <c r="W343" s="151">
        <v>7113000</v>
      </c>
      <c r="X343" s="111">
        <v>0.23140495867768596</v>
      </c>
      <c r="Y343" s="1"/>
      <c r="Z343" s="283" t="s">
        <v>4029</v>
      </c>
      <c r="AA343" s="1" t="s">
        <v>117</v>
      </c>
      <c r="AB343" s="1" t="s">
        <v>117</v>
      </c>
      <c r="AC343" s="3" t="s">
        <v>2803</v>
      </c>
      <c r="AD343" s="259" t="s">
        <v>4151</v>
      </c>
      <c r="AE343" s="16" t="s">
        <v>118</v>
      </c>
      <c r="AF343" s="16" t="s">
        <v>118</v>
      </c>
    </row>
    <row r="344" spans="1:32" s="5" customFormat="1">
      <c r="A344" s="17">
        <v>891780111</v>
      </c>
      <c r="B344" s="17" t="s">
        <v>55</v>
      </c>
      <c r="C344" s="15" t="s">
        <v>57</v>
      </c>
      <c r="D344" s="17" t="s">
        <v>61</v>
      </c>
      <c r="E344" s="89" t="s">
        <v>4152</v>
      </c>
      <c r="F344" s="17" t="s">
        <v>62</v>
      </c>
      <c r="G344" s="1" t="s">
        <v>62</v>
      </c>
      <c r="H344" s="1" t="s">
        <v>74</v>
      </c>
      <c r="I344" s="10">
        <v>8043000</v>
      </c>
      <c r="J344" s="1">
        <v>0</v>
      </c>
      <c r="K344" s="2">
        <v>0</v>
      </c>
      <c r="L344" s="2">
        <v>0</v>
      </c>
      <c r="M344" s="32">
        <f t="shared" si="5"/>
        <v>8043000</v>
      </c>
      <c r="N344" s="1">
        <v>1082947816</v>
      </c>
      <c r="O344" s="1" t="s">
        <v>4153</v>
      </c>
      <c r="P344" s="1" t="s">
        <v>4154</v>
      </c>
      <c r="Q344" s="258">
        <v>44963</v>
      </c>
      <c r="R344" s="258">
        <v>44963</v>
      </c>
      <c r="S344" s="258">
        <v>45084</v>
      </c>
      <c r="T344" s="3" t="s">
        <v>2803</v>
      </c>
      <c r="U344" s="31">
        <v>0</v>
      </c>
      <c r="V344" s="151">
        <v>1900000</v>
      </c>
      <c r="W344" s="151">
        <v>6143000</v>
      </c>
      <c r="X344" s="111">
        <v>0.23140495867768596</v>
      </c>
      <c r="Y344" s="1">
        <v>7633815</v>
      </c>
      <c r="Z344" s="283" t="s">
        <v>2697</v>
      </c>
      <c r="AA344" s="1" t="s">
        <v>117</v>
      </c>
      <c r="AB344" s="1" t="s">
        <v>117</v>
      </c>
      <c r="AC344" s="3" t="s">
        <v>2803</v>
      </c>
      <c r="AD344" s="259" t="s">
        <v>4155</v>
      </c>
      <c r="AE344" s="16" t="s">
        <v>118</v>
      </c>
      <c r="AF344" s="16" t="s">
        <v>118</v>
      </c>
    </row>
    <row r="345" spans="1:32" s="5" customFormat="1">
      <c r="A345" s="17">
        <v>891780111</v>
      </c>
      <c r="B345" s="17" t="s">
        <v>55</v>
      </c>
      <c r="C345" s="15" t="s">
        <v>57</v>
      </c>
      <c r="D345" s="17" t="s">
        <v>61</v>
      </c>
      <c r="E345" s="89" t="s">
        <v>4156</v>
      </c>
      <c r="F345" s="17" t="s">
        <v>62</v>
      </c>
      <c r="G345" s="1" t="s">
        <v>62</v>
      </c>
      <c r="H345" s="1" t="s">
        <v>74</v>
      </c>
      <c r="I345" s="10">
        <v>8043000</v>
      </c>
      <c r="J345" s="1">
        <v>0</v>
      </c>
      <c r="K345" s="2">
        <v>0</v>
      </c>
      <c r="L345" s="2">
        <v>0</v>
      </c>
      <c r="M345" s="32">
        <f t="shared" si="5"/>
        <v>8043000</v>
      </c>
      <c r="N345" s="1">
        <v>1082478213</v>
      </c>
      <c r="O345" s="1" t="s">
        <v>4157</v>
      </c>
      <c r="P345" s="1" t="s">
        <v>4158</v>
      </c>
      <c r="Q345" s="258">
        <v>44963</v>
      </c>
      <c r="R345" s="258">
        <v>44963</v>
      </c>
      <c r="S345" s="258">
        <v>45084</v>
      </c>
      <c r="T345" s="3" t="s">
        <v>2803</v>
      </c>
      <c r="U345" s="31">
        <v>0</v>
      </c>
      <c r="V345" s="151">
        <v>1900000</v>
      </c>
      <c r="W345" s="151">
        <v>6143000</v>
      </c>
      <c r="X345" s="111">
        <v>0.23140495867768596</v>
      </c>
      <c r="Y345" s="1">
        <v>7633815</v>
      </c>
      <c r="Z345" s="283" t="s">
        <v>2697</v>
      </c>
      <c r="AA345" s="1" t="s">
        <v>117</v>
      </c>
      <c r="AB345" s="1" t="s">
        <v>117</v>
      </c>
      <c r="AC345" s="3" t="s">
        <v>2803</v>
      </c>
      <c r="AD345" s="259" t="s">
        <v>4159</v>
      </c>
      <c r="AE345" s="16" t="s">
        <v>118</v>
      </c>
      <c r="AF345" s="16" t="s">
        <v>118</v>
      </c>
    </row>
    <row r="346" spans="1:32" s="5" customFormat="1">
      <c r="A346" s="17">
        <v>891780111</v>
      </c>
      <c r="B346" s="17" t="s">
        <v>55</v>
      </c>
      <c r="C346" s="15" t="s">
        <v>58</v>
      </c>
      <c r="D346" s="17" t="s">
        <v>61</v>
      </c>
      <c r="E346" s="89" t="s">
        <v>4160</v>
      </c>
      <c r="F346" s="17" t="s">
        <v>62</v>
      </c>
      <c r="G346" s="1" t="s">
        <v>62</v>
      </c>
      <c r="H346" s="1" t="s">
        <v>74</v>
      </c>
      <c r="I346" s="10">
        <v>16500000</v>
      </c>
      <c r="J346" s="1">
        <v>0</v>
      </c>
      <c r="K346" s="2">
        <v>0</v>
      </c>
      <c r="L346" s="2">
        <v>0</v>
      </c>
      <c r="M346" s="32">
        <f t="shared" si="5"/>
        <v>16500000</v>
      </c>
      <c r="N346" s="1">
        <v>1082848824</v>
      </c>
      <c r="O346" s="1" t="s">
        <v>4161</v>
      </c>
      <c r="P346" s="1" t="s">
        <v>4162</v>
      </c>
      <c r="Q346" s="258">
        <v>44964</v>
      </c>
      <c r="R346" s="258">
        <v>44964</v>
      </c>
      <c r="S346" s="258">
        <v>45091</v>
      </c>
      <c r="T346" s="3" t="s">
        <v>2803</v>
      </c>
      <c r="U346" s="31">
        <v>0</v>
      </c>
      <c r="V346" s="151">
        <v>3300000</v>
      </c>
      <c r="W346" s="151">
        <v>13200000</v>
      </c>
      <c r="X346" s="111">
        <v>0.2125984251968504</v>
      </c>
      <c r="Y346" s="1">
        <v>8746547</v>
      </c>
      <c r="Z346" s="283" t="s">
        <v>4163</v>
      </c>
      <c r="AA346" s="1" t="s">
        <v>117</v>
      </c>
      <c r="AB346" s="1" t="s">
        <v>117</v>
      </c>
      <c r="AC346" s="3" t="s">
        <v>2803</v>
      </c>
      <c r="AD346" s="259" t="s">
        <v>4164</v>
      </c>
      <c r="AE346" s="16" t="s">
        <v>118</v>
      </c>
      <c r="AF346" s="16" t="s">
        <v>118</v>
      </c>
    </row>
    <row r="347" spans="1:32" s="5" customFormat="1">
      <c r="A347" s="17">
        <v>891780111</v>
      </c>
      <c r="B347" s="17" t="s">
        <v>55</v>
      </c>
      <c r="C347" s="15" t="s">
        <v>58</v>
      </c>
      <c r="D347" s="17" t="s">
        <v>61</v>
      </c>
      <c r="E347" s="89" t="s">
        <v>4165</v>
      </c>
      <c r="F347" s="17" t="s">
        <v>62</v>
      </c>
      <c r="G347" s="1" t="s">
        <v>62</v>
      </c>
      <c r="H347" s="1" t="s">
        <v>74</v>
      </c>
      <c r="I347" s="10">
        <v>14500000</v>
      </c>
      <c r="J347" s="1">
        <v>0</v>
      </c>
      <c r="K347" s="2">
        <v>0</v>
      </c>
      <c r="L347" s="2">
        <v>0</v>
      </c>
      <c r="M347" s="32">
        <f t="shared" si="5"/>
        <v>14500000</v>
      </c>
      <c r="N347" s="1">
        <v>1082981011</v>
      </c>
      <c r="O347" s="1" t="s">
        <v>4166</v>
      </c>
      <c r="P347" s="1" t="s">
        <v>4167</v>
      </c>
      <c r="Q347" s="258">
        <v>44964</v>
      </c>
      <c r="R347" s="258">
        <v>44964</v>
      </c>
      <c r="S347" s="258">
        <v>45107</v>
      </c>
      <c r="T347" s="3" t="s">
        <v>2803</v>
      </c>
      <c r="U347" s="31">
        <v>0</v>
      </c>
      <c r="V347" s="151">
        <v>2900000</v>
      </c>
      <c r="W347" s="151">
        <v>11600000</v>
      </c>
      <c r="X347" s="111">
        <v>0.1888111888111888</v>
      </c>
      <c r="Y347" s="1">
        <v>36722626</v>
      </c>
      <c r="Z347" s="283" t="s">
        <v>4168</v>
      </c>
      <c r="AA347" s="1" t="s">
        <v>117</v>
      </c>
      <c r="AB347" s="1" t="s">
        <v>117</v>
      </c>
      <c r="AC347" s="3" t="s">
        <v>2803</v>
      </c>
      <c r="AD347" s="259" t="s">
        <v>4169</v>
      </c>
      <c r="AE347" s="16" t="s">
        <v>118</v>
      </c>
      <c r="AF347" s="16" t="s">
        <v>118</v>
      </c>
    </row>
    <row r="348" spans="1:32" s="5" customFormat="1">
      <c r="A348" s="17">
        <v>891780111</v>
      </c>
      <c r="B348" s="17" t="s">
        <v>55</v>
      </c>
      <c r="C348" s="15" t="s">
        <v>58</v>
      </c>
      <c r="D348" s="17" t="s">
        <v>61</v>
      </c>
      <c r="E348" s="89" t="s">
        <v>4170</v>
      </c>
      <c r="F348" s="17" t="s">
        <v>62</v>
      </c>
      <c r="G348" s="1" t="s">
        <v>62</v>
      </c>
      <c r="H348" s="1" t="s">
        <v>74</v>
      </c>
      <c r="I348" s="10">
        <v>14500000</v>
      </c>
      <c r="J348" s="1">
        <v>0</v>
      </c>
      <c r="K348" s="2">
        <v>0</v>
      </c>
      <c r="L348" s="2">
        <v>0</v>
      </c>
      <c r="M348" s="32">
        <f t="shared" si="5"/>
        <v>14500000</v>
      </c>
      <c r="N348" s="1">
        <v>57464899</v>
      </c>
      <c r="O348" s="1" t="s">
        <v>4171</v>
      </c>
      <c r="P348" s="1" t="s">
        <v>4172</v>
      </c>
      <c r="Q348" s="258">
        <v>44964</v>
      </c>
      <c r="R348" s="258">
        <v>44964</v>
      </c>
      <c r="S348" s="258">
        <v>45107</v>
      </c>
      <c r="T348" s="3" t="s">
        <v>2803</v>
      </c>
      <c r="U348" s="31">
        <v>0</v>
      </c>
      <c r="V348" s="151">
        <v>2900000</v>
      </c>
      <c r="W348" s="151">
        <v>11600000</v>
      </c>
      <c r="X348" s="111">
        <v>0.1888111888111888</v>
      </c>
      <c r="Y348" s="1">
        <v>36722626</v>
      </c>
      <c r="Z348" s="283" t="s">
        <v>4168</v>
      </c>
      <c r="AA348" s="1" t="s">
        <v>117</v>
      </c>
      <c r="AB348" s="1" t="s">
        <v>117</v>
      </c>
      <c r="AC348" s="3" t="s">
        <v>2803</v>
      </c>
      <c r="AD348" s="259" t="s">
        <v>4173</v>
      </c>
      <c r="AE348" s="16" t="s">
        <v>118</v>
      </c>
      <c r="AF348" s="16" t="s">
        <v>118</v>
      </c>
    </row>
    <row r="349" spans="1:32" s="5" customFormat="1">
      <c r="A349" s="17">
        <v>891780111</v>
      </c>
      <c r="B349" s="17" t="s">
        <v>55</v>
      </c>
      <c r="C349" s="15" t="s">
        <v>57</v>
      </c>
      <c r="D349" s="17" t="s">
        <v>61</v>
      </c>
      <c r="E349" s="89" t="s">
        <v>4174</v>
      </c>
      <c r="F349" s="17" t="s">
        <v>62</v>
      </c>
      <c r="G349" s="1" t="s">
        <v>62</v>
      </c>
      <c r="H349" s="1" t="s">
        <v>74</v>
      </c>
      <c r="I349" s="10">
        <v>11853000</v>
      </c>
      <c r="J349" s="1">
        <v>0</v>
      </c>
      <c r="K349" s="2">
        <v>0</v>
      </c>
      <c r="L349" s="2">
        <v>0</v>
      </c>
      <c r="M349" s="32">
        <f t="shared" si="5"/>
        <v>11853000</v>
      </c>
      <c r="N349" s="1">
        <v>1020736975</v>
      </c>
      <c r="O349" s="1" t="s">
        <v>4175</v>
      </c>
      <c r="P349" s="1" t="s">
        <v>4176</v>
      </c>
      <c r="Q349" s="258">
        <v>44964</v>
      </c>
      <c r="R349" s="258">
        <v>44964</v>
      </c>
      <c r="S349" s="258">
        <v>45084</v>
      </c>
      <c r="T349" s="3" t="s">
        <v>2803</v>
      </c>
      <c r="U349" s="31">
        <v>0</v>
      </c>
      <c r="V349" s="151">
        <v>2800000</v>
      </c>
      <c r="W349" s="151">
        <v>9053000</v>
      </c>
      <c r="X349" s="111">
        <v>0.22500000000000001</v>
      </c>
      <c r="Y349" s="1">
        <v>72175282</v>
      </c>
      <c r="Z349" s="283" t="s">
        <v>3912</v>
      </c>
      <c r="AA349" s="1" t="s">
        <v>117</v>
      </c>
      <c r="AB349" s="1" t="s">
        <v>117</v>
      </c>
      <c r="AC349" s="3" t="s">
        <v>2803</v>
      </c>
      <c r="AD349" s="259" t="s">
        <v>4177</v>
      </c>
      <c r="AE349" s="16" t="s">
        <v>118</v>
      </c>
      <c r="AF349" s="16" t="s">
        <v>118</v>
      </c>
    </row>
    <row r="350" spans="1:32" s="5" customFormat="1">
      <c r="A350" s="17">
        <v>891780111</v>
      </c>
      <c r="B350" s="17" t="s">
        <v>55</v>
      </c>
      <c r="C350" s="15" t="s">
        <v>57</v>
      </c>
      <c r="D350" s="17" t="s">
        <v>61</v>
      </c>
      <c r="E350" s="89" t="s">
        <v>4178</v>
      </c>
      <c r="F350" s="17" t="s">
        <v>62</v>
      </c>
      <c r="G350" s="1" t="s">
        <v>62</v>
      </c>
      <c r="H350" s="1" t="s">
        <v>74</v>
      </c>
      <c r="I350" s="10">
        <v>9313000</v>
      </c>
      <c r="J350" s="1">
        <v>0</v>
      </c>
      <c r="K350" s="2">
        <v>0</v>
      </c>
      <c r="L350" s="2">
        <v>0</v>
      </c>
      <c r="M350" s="32">
        <f t="shared" si="5"/>
        <v>9313000</v>
      </c>
      <c r="N350" s="1">
        <v>1007642968</v>
      </c>
      <c r="O350" s="1" t="s">
        <v>4179</v>
      </c>
      <c r="P350" s="1" t="s">
        <v>4180</v>
      </c>
      <c r="Q350" s="258">
        <v>44964</v>
      </c>
      <c r="R350" s="258">
        <v>44964</v>
      </c>
      <c r="S350" s="258">
        <v>45084</v>
      </c>
      <c r="T350" s="3" t="s">
        <v>2803</v>
      </c>
      <c r="U350" s="31">
        <v>0</v>
      </c>
      <c r="V350" s="151">
        <v>2200000</v>
      </c>
      <c r="W350" s="151">
        <v>7113000</v>
      </c>
      <c r="X350" s="111">
        <v>0.22500000000000001</v>
      </c>
      <c r="Y350" s="1">
        <v>36557666</v>
      </c>
      <c r="Z350" s="283" t="s">
        <v>3321</v>
      </c>
      <c r="AA350" s="1" t="s">
        <v>117</v>
      </c>
      <c r="AB350" s="1" t="s">
        <v>117</v>
      </c>
      <c r="AC350" s="3" t="s">
        <v>2803</v>
      </c>
      <c r="AD350" s="259" t="s">
        <v>4181</v>
      </c>
      <c r="AE350" s="16" t="s">
        <v>118</v>
      </c>
      <c r="AF350" s="16" t="s">
        <v>118</v>
      </c>
    </row>
    <row r="351" spans="1:32" s="5" customFormat="1">
      <c r="A351" s="17">
        <v>891780111</v>
      </c>
      <c r="B351" s="17" t="s">
        <v>55</v>
      </c>
      <c r="C351" s="15" t="s">
        <v>57</v>
      </c>
      <c r="D351" s="17" t="s">
        <v>61</v>
      </c>
      <c r="E351" s="89" t="s">
        <v>4182</v>
      </c>
      <c r="F351" s="17" t="s">
        <v>62</v>
      </c>
      <c r="G351" s="1" t="s">
        <v>62</v>
      </c>
      <c r="H351" s="1" t="s">
        <v>74</v>
      </c>
      <c r="I351" s="10">
        <v>10583000</v>
      </c>
      <c r="J351" s="1">
        <v>0</v>
      </c>
      <c r="K351" s="2">
        <v>0</v>
      </c>
      <c r="L351" s="2">
        <v>0</v>
      </c>
      <c r="M351" s="32">
        <f t="shared" si="5"/>
        <v>10583000</v>
      </c>
      <c r="N351" s="1">
        <v>57303000</v>
      </c>
      <c r="O351" s="1" t="s">
        <v>4183</v>
      </c>
      <c r="P351" s="1" t="s">
        <v>4184</v>
      </c>
      <c r="Q351" s="258">
        <v>44964</v>
      </c>
      <c r="R351" s="258">
        <v>44964</v>
      </c>
      <c r="S351" s="258">
        <v>45084</v>
      </c>
      <c r="T351" s="3" t="s">
        <v>2803</v>
      </c>
      <c r="U351" s="31">
        <v>0</v>
      </c>
      <c r="V351" s="151">
        <v>2500000</v>
      </c>
      <c r="W351" s="151">
        <v>8083000</v>
      </c>
      <c r="X351" s="111">
        <v>0.22500000000000001</v>
      </c>
      <c r="Y351" s="1">
        <v>85471791</v>
      </c>
      <c r="Z351" s="283" t="s">
        <v>4102</v>
      </c>
      <c r="AA351" s="1" t="s">
        <v>117</v>
      </c>
      <c r="AB351" s="1" t="s">
        <v>117</v>
      </c>
      <c r="AC351" s="3" t="s">
        <v>2803</v>
      </c>
      <c r="AD351" s="259" t="s">
        <v>4185</v>
      </c>
      <c r="AE351" s="16" t="s">
        <v>118</v>
      </c>
      <c r="AF351" s="16" t="s">
        <v>118</v>
      </c>
    </row>
    <row r="352" spans="1:32" s="5" customFormat="1">
      <c r="A352" s="17">
        <v>891780111</v>
      </c>
      <c r="B352" s="17" t="s">
        <v>55</v>
      </c>
      <c r="C352" s="15" t="s">
        <v>57</v>
      </c>
      <c r="D352" s="17" t="s">
        <v>61</v>
      </c>
      <c r="E352" s="89" t="s">
        <v>4186</v>
      </c>
      <c r="F352" s="17" t="s">
        <v>62</v>
      </c>
      <c r="G352" s="1" t="s">
        <v>62</v>
      </c>
      <c r="H352" s="1" t="s">
        <v>74</v>
      </c>
      <c r="I352" s="10">
        <v>8043000</v>
      </c>
      <c r="J352" s="1">
        <v>0</v>
      </c>
      <c r="K352" s="2">
        <v>0</v>
      </c>
      <c r="L352" s="2">
        <v>0</v>
      </c>
      <c r="M352" s="32">
        <f t="shared" si="5"/>
        <v>8043000</v>
      </c>
      <c r="N352" s="1">
        <v>84458834</v>
      </c>
      <c r="O352" s="1" t="s">
        <v>4187</v>
      </c>
      <c r="P352" s="1" t="s">
        <v>4188</v>
      </c>
      <c r="Q352" s="258">
        <v>44964</v>
      </c>
      <c r="R352" s="258">
        <v>44964</v>
      </c>
      <c r="S352" s="258">
        <v>45084</v>
      </c>
      <c r="T352" s="3" t="s">
        <v>2803</v>
      </c>
      <c r="U352" s="31">
        <v>0</v>
      </c>
      <c r="V352" s="151">
        <v>1900000</v>
      </c>
      <c r="W352" s="151">
        <v>6143000</v>
      </c>
      <c r="X352" s="111">
        <v>0.22500000000000001</v>
      </c>
      <c r="Y352" s="1">
        <v>1082863147</v>
      </c>
      <c r="Z352" s="283" t="s">
        <v>4189</v>
      </c>
      <c r="AA352" s="1" t="s">
        <v>117</v>
      </c>
      <c r="AB352" s="1" t="s">
        <v>117</v>
      </c>
      <c r="AC352" s="3" t="s">
        <v>2803</v>
      </c>
      <c r="AD352" s="259" t="s">
        <v>4190</v>
      </c>
      <c r="AE352" s="16" t="s">
        <v>118</v>
      </c>
      <c r="AF352" s="16" t="s">
        <v>118</v>
      </c>
    </row>
    <row r="353" spans="1:32" s="5" customFormat="1">
      <c r="A353" s="17">
        <v>891780111</v>
      </c>
      <c r="B353" s="17" t="s">
        <v>55</v>
      </c>
      <c r="C353" s="15" t="s">
        <v>57</v>
      </c>
      <c r="D353" s="17" t="s">
        <v>61</v>
      </c>
      <c r="E353" s="89" t="s">
        <v>4191</v>
      </c>
      <c r="F353" s="17" t="s">
        <v>62</v>
      </c>
      <c r="G353" s="1" t="s">
        <v>62</v>
      </c>
      <c r="H353" s="1" t="s">
        <v>74</v>
      </c>
      <c r="I353" s="10">
        <v>11853000</v>
      </c>
      <c r="J353" s="1">
        <v>0</v>
      </c>
      <c r="K353" s="2">
        <v>0</v>
      </c>
      <c r="L353" s="2">
        <v>0</v>
      </c>
      <c r="M353" s="32">
        <f t="shared" si="5"/>
        <v>11853000</v>
      </c>
      <c r="N353" s="1">
        <v>1098748884</v>
      </c>
      <c r="O353" s="1" t="s">
        <v>4192</v>
      </c>
      <c r="P353" s="1" t="s">
        <v>4193</v>
      </c>
      <c r="Q353" s="258">
        <v>44964</v>
      </c>
      <c r="R353" s="258">
        <v>44964</v>
      </c>
      <c r="S353" s="258">
        <v>45084</v>
      </c>
      <c r="T353" s="3" t="s">
        <v>2803</v>
      </c>
      <c r="U353" s="31">
        <v>0</v>
      </c>
      <c r="V353" s="151">
        <v>2800000</v>
      </c>
      <c r="W353" s="151">
        <v>9053000</v>
      </c>
      <c r="X353" s="111">
        <v>0.22500000000000001</v>
      </c>
      <c r="Y353" s="1">
        <v>36557666</v>
      </c>
      <c r="Z353" s="283" t="s">
        <v>3321</v>
      </c>
      <c r="AA353" s="1" t="s">
        <v>117</v>
      </c>
      <c r="AB353" s="1" t="s">
        <v>117</v>
      </c>
      <c r="AC353" s="3" t="s">
        <v>2803</v>
      </c>
      <c r="AD353" s="259" t="s">
        <v>4194</v>
      </c>
      <c r="AE353" s="16" t="s">
        <v>118</v>
      </c>
      <c r="AF353" s="16" t="s">
        <v>118</v>
      </c>
    </row>
    <row r="354" spans="1:32" s="5" customFormat="1">
      <c r="A354" s="17">
        <v>891780111</v>
      </c>
      <c r="B354" s="17" t="s">
        <v>55</v>
      </c>
      <c r="C354" s="15" t="s">
        <v>57</v>
      </c>
      <c r="D354" s="17" t="s">
        <v>61</v>
      </c>
      <c r="E354" s="89" t="s">
        <v>4195</v>
      </c>
      <c r="F354" s="17" t="s">
        <v>62</v>
      </c>
      <c r="G354" s="1" t="s">
        <v>62</v>
      </c>
      <c r="H354" s="1" t="s">
        <v>74</v>
      </c>
      <c r="I354" s="10">
        <v>10583000</v>
      </c>
      <c r="J354" s="1">
        <v>0</v>
      </c>
      <c r="K354" s="2">
        <v>0</v>
      </c>
      <c r="L354" s="2">
        <v>0</v>
      </c>
      <c r="M354" s="32">
        <f t="shared" si="5"/>
        <v>10583000</v>
      </c>
      <c r="N354" s="1">
        <v>1084789581</v>
      </c>
      <c r="O354" s="1" t="s">
        <v>4196</v>
      </c>
      <c r="P354" s="1" t="s">
        <v>4197</v>
      </c>
      <c r="Q354" s="258">
        <v>44964</v>
      </c>
      <c r="R354" s="258">
        <v>44964</v>
      </c>
      <c r="S354" s="258">
        <v>45084</v>
      </c>
      <c r="T354" s="3" t="s">
        <v>2803</v>
      </c>
      <c r="U354" s="31">
        <v>0</v>
      </c>
      <c r="V354" s="151">
        <v>2500000</v>
      </c>
      <c r="W354" s="151">
        <v>8083000</v>
      </c>
      <c r="X354" s="111">
        <v>0.22500000000000001</v>
      </c>
      <c r="Y354" s="1">
        <v>72004252</v>
      </c>
      <c r="Z354" s="283" t="s">
        <v>4198</v>
      </c>
      <c r="AA354" s="1" t="s">
        <v>117</v>
      </c>
      <c r="AB354" s="1" t="s">
        <v>117</v>
      </c>
      <c r="AC354" s="3" t="s">
        <v>2803</v>
      </c>
      <c r="AD354" s="259" t="s">
        <v>4199</v>
      </c>
      <c r="AE354" s="16" t="s">
        <v>118</v>
      </c>
      <c r="AF354" s="16" t="s">
        <v>118</v>
      </c>
    </row>
    <row r="355" spans="1:32" s="5" customFormat="1">
      <c r="A355" s="17">
        <v>891780111</v>
      </c>
      <c r="B355" s="17" t="s">
        <v>55</v>
      </c>
      <c r="C355" s="15" t="s">
        <v>57</v>
      </c>
      <c r="D355" s="17" t="s">
        <v>61</v>
      </c>
      <c r="E355" s="89" t="s">
        <v>4200</v>
      </c>
      <c r="F355" s="17" t="s">
        <v>62</v>
      </c>
      <c r="G355" s="1" t="s">
        <v>62</v>
      </c>
      <c r="H355" s="1" t="s">
        <v>74</v>
      </c>
      <c r="I355" s="10">
        <v>14393000</v>
      </c>
      <c r="J355" s="1">
        <v>0</v>
      </c>
      <c r="K355" s="2">
        <v>0</v>
      </c>
      <c r="L355" s="2">
        <v>0</v>
      </c>
      <c r="M355" s="32">
        <f t="shared" si="5"/>
        <v>14393000</v>
      </c>
      <c r="N355" s="1">
        <v>1083017290</v>
      </c>
      <c r="O355" s="1" t="s">
        <v>4201</v>
      </c>
      <c r="P355" s="1" t="s">
        <v>4202</v>
      </c>
      <c r="Q355" s="258">
        <v>44964</v>
      </c>
      <c r="R355" s="258">
        <v>44964</v>
      </c>
      <c r="S355" s="258">
        <v>45084</v>
      </c>
      <c r="T355" s="3" t="s">
        <v>2803</v>
      </c>
      <c r="U355" s="31">
        <v>0</v>
      </c>
      <c r="V355" s="151">
        <v>3400000</v>
      </c>
      <c r="W355" s="151">
        <v>10993000</v>
      </c>
      <c r="X355" s="111">
        <v>0.22500000000000001</v>
      </c>
      <c r="Y355" s="1">
        <v>7632607</v>
      </c>
      <c r="Z355" s="283" t="s">
        <v>742</v>
      </c>
      <c r="AA355" s="1" t="s">
        <v>117</v>
      </c>
      <c r="AB355" s="1" t="s">
        <v>117</v>
      </c>
      <c r="AC355" s="3" t="s">
        <v>2803</v>
      </c>
      <c r="AD355" s="259" t="s">
        <v>4203</v>
      </c>
      <c r="AE355" s="16" t="s">
        <v>118</v>
      </c>
      <c r="AF355" s="16" t="s">
        <v>118</v>
      </c>
    </row>
    <row r="356" spans="1:32" s="5" customFormat="1">
      <c r="A356" s="17">
        <v>891780111</v>
      </c>
      <c r="B356" s="17" t="s">
        <v>55</v>
      </c>
      <c r="C356" s="15" t="s">
        <v>57</v>
      </c>
      <c r="D356" s="17" t="s">
        <v>61</v>
      </c>
      <c r="E356" s="89" t="s">
        <v>4204</v>
      </c>
      <c r="F356" s="17" t="s">
        <v>62</v>
      </c>
      <c r="G356" s="1" t="s">
        <v>62</v>
      </c>
      <c r="H356" s="1" t="s">
        <v>74</v>
      </c>
      <c r="I356" s="10">
        <v>10583000</v>
      </c>
      <c r="J356" s="1">
        <v>0</v>
      </c>
      <c r="K356" s="2">
        <v>0</v>
      </c>
      <c r="L356" s="2">
        <v>0</v>
      </c>
      <c r="M356" s="32">
        <f t="shared" si="5"/>
        <v>10583000</v>
      </c>
      <c r="N356" s="1">
        <v>57466453</v>
      </c>
      <c r="O356" s="1" t="s">
        <v>4205</v>
      </c>
      <c r="P356" s="1" t="s">
        <v>4206</v>
      </c>
      <c r="Q356" s="258">
        <v>44964</v>
      </c>
      <c r="R356" s="258">
        <v>44964</v>
      </c>
      <c r="S356" s="258">
        <v>45084</v>
      </c>
      <c r="T356" s="3" t="s">
        <v>2803</v>
      </c>
      <c r="U356" s="31">
        <v>0</v>
      </c>
      <c r="V356" s="151">
        <v>2500000</v>
      </c>
      <c r="W356" s="151">
        <v>8083000</v>
      </c>
      <c r="X356" s="111">
        <v>0.22500000000000001</v>
      </c>
      <c r="Y356" s="1">
        <v>36557666</v>
      </c>
      <c r="Z356" s="283" t="s">
        <v>3321</v>
      </c>
      <c r="AA356" s="1" t="s">
        <v>117</v>
      </c>
      <c r="AB356" s="1" t="s">
        <v>117</v>
      </c>
      <c r="AC356" s="3" t="s">
        <v>2803</v>
      </c>
      <c r="AD356" s="259" t="s">
        <v>4207</v>
      </c>
      <c r="AE356" s="16" t="s">
        <v>118</v>
      </c>
      <c r="AF356" s="16" t="s">
        <v>118</v>
      </c>
    </row>
    <row r="357" spans="1:32" s="5" customFormat="1">
      <c r="A357" s="17">
        <v>891780111</v>
      </c>
      <c r="B357" s="17" t="s">
        <v>55</v>
      </c>
      <c r="C357" s="15" t="s">
        <v>57</v>
      </c>
      <c r="D357" s="17" t="s">
        <v>61</v>
      </c>
      <c r="E357" s="89" t="s">
        <v>4208</v>
      </c>
      <c r="F357" s="17" t="s">
        <v>62</v>
      </c>
      <c r="G357" s="1" t="s">
        <v>62</v>
      </c>
      <c r="H357" s="1" t="s">
        <v>74</v>
      </c>
      <c r="I357" s="10">
        <v>8613000</v>
      </c>
      <c r="J357" s="1">
        <v>0</v>
      </c>
      <c r="K357" s="2">
        <v>0</v>
      </c>
      <c r="L357" s="2">
        <v>0</v>
      </c>
      <c r="M357" s="32">
        <f t="shared" si="5"/>
        <v>8613000</v>
      </c>
      <c r="N357" s="1">
        <v>7634610</v>
      </c>
      <c r="O357" s="1" t="s">
        <v>4209</v>
      </c>
      <c r="P357" s="1" t="s">
        <v>4210</v>
      </c>
      <c r="Q357" s="258">
        <v>44964</v>
      </c>
      <c r="R357" s="258">
        <v>44964</v>
      </c>
      <c r="S357" s="258">
        <v>45093</v>
      </c>
      <c r="T357" s="3" t="s">
        <v>2803</v>
      </c>
      <c r="U357" s="31">
        <v>0</v>
      </c>
      <c r="V357" s="151">
        <v>1900000</v>
      </c>
      <c r="W357" s="151">
        <v>6713000</v>
      </c>
      <c r="X357" s="111">
        <v>0.20930232558139536</v>
      </c>
      <c r="Y357" s="1">
        <v>85459497</v>
      </c>
      <c r="Z357" s="283" t="s">
        <v>439</v>
      </c>
      <c r="AA357" s="1" t="s">
        <v>117</v>
      </c>
      <c r="AB357" s="1" t="s">
        <v>117</v>
      </c>
      <c r="AC357" s="3" t="s">
        <v>2803</v>
      </c>
      <c r="AD357" s="259" t="s">
        <v>4211</v>
      </c>
      <c r="AE357" s="16" t="s">
        <v>118</v>
      </c>
      <c r="AF357" s="16" t="s">
        <v>118</v>
      </c>
    </row>
    <row r="358" spans="1:32" s="5" customFormat="1">
      <c r="A358" s="17">
        <v>891780111</v>
      </c>
      <c r="B358" s="17" t="s">
        <v>55</v>
      </c>
      <c r="C358" s="15" t="s">
        <v>57</v>
      </c>
      <c r="D358" s="17" t="s">
        <v>61</v>
      </c>
      <c r="E358" s="89" t="s">
        <v>4212</v>
      </c>
      <c r="F358" s="17" t="s">
        <v>62</v>
      </c>
      <c r="G358" s="1" t="s">
        <v>62</v>
      </c>
      <c r="H358" s="1" t="s">
        <v>74</v>
      </c>
      <c r="I358" s="10">
        <v>11853000</v>
      </c>
      <c r="J358" s="1">
        <v>0</v>
      </c>
      <c r="K358" s="2">
        <v>0</v>
      </c>
      <c r="L358" s="2">
        <v>0</v>
      </c>
      <c r="M358" s="32">
        <f t="shared" si="5"/>
        <v>11853000</v>
      </c>
      <c r="N358" s="1">
        <v>1100547297</v>
      </c>
      <c r="O358" s="1" t="s">
        <v>4213</v>
      </c>
      <c r="P358" s="1" t="s">
        <v>4214</v>
      </c>
      <c r="Q358" s="258">
        <v>44964</v>
      </c>
      <c r="R358" s="258">
        <v>44964</v>
      </c>
      <c r="S358" s="258">
        <v>45084</v>
      </c>
      <c r="T358" s="3" t="s">
        <v>2803</v>
      </c>
      <c r="U358" s="31">
        <v>0</v>
      </c>
      <c r="V358" s="151">
        <v>2800000</v>
      </c>
      <c r="W358" s="151">
        <v>9053000</v>
      </c>
      <c r="X358" s="111">
        <v>0.22500000000000001</v>
      </c>
      <c r="Y358" s="1">
        <v>12548945</v>
      </c>
      <c r="Z358" s="283" t="s">
        <v>3330</v>
      </c>
      <c r="AA358" s="1" t="s">
        <v>117</v>
      </c>
      <c r="AB358" s="1" t="s">
        <v>117</v>
      </c>
      <c r="AC358" s="3" t="s">
        <v>2803</v>
      </c>
      <c r="AD358" s="259" t="s">
        <v>4215</v>
      </c>
      <c r="AE358" s="16" t="s">
        <v>118</v>
      </c>
      <c r="AF358" s="16" t="s">
        <v>118</v>
      </c>
    </row>
    <row r="359" spans="1:32" s="5" customFormat="1">
      <c r="A359" s="17">
        <v>891780111</v>
      </c>
      <c r="B359" s="17" t="s">
        <v>55</v>
      </c>
      <c r="C359" s="15" t="s">
        <v>57</v>
      </c>
      <c r="D359" s="17" t="s">
        <v>61</v>
      </c>
      <c r="E359" s="89" t="s">
        <v>4216</v>
      </c>
      <c r="F359" s="17" t="s">
        <v>62</v>
      </c>
      <c r="G359" s="1" t="s">
        <v>62</v>
      </c>
      <c r="H359" s="1" t="s">
        <v>74</v>
      </c>
      <c r="I359" s="10">
        <v>9313000</v>
      </c>
      <c r="J359" s="1">
        <v>0</v>
      </c>
      <c r="K359" s="2">
        <v>0</v>
      </c>
      <c r="L359" s="2">
        <v>0</v>
      </c>
      <c r="M359" s="32">
        <f t="shared" si="5"/>
        <v>9313000</v>
      </c>
      <c r="N359" s="1">
        <v>1082476913</v>
      </c>
      <c r="O359" s="1" t="s">
        <v>4217</v>
      </c>
      <c r="P359" s="1" t="s">
        <v>3990</v>
      </c>
      <c r="Q359" s="258">
        <v>44964</v>
      </c>
      <c r="R359" s="258">
        <v>44964</v>
      </c>
      <c r="S359" s="258">
        <v>45084</v>
      </c>
      <c r="T359" s="3" t="s">
        <v>2803</v>
      </c>
      <c r="U359" s="31">
        <v>0</v>
      </c>
      <c r="V359" s="151">
        <v>2200000</v>
      </c>
      <c r="W359" s="151">
        <v>7113000</v>
      </c>
      <c r="X359" s="111">
        <v>0.22500000000000001</v>
      </c>
      <c r="Y359" s="1">
        <v>1083432808</v>
      </c>
      <c r="Z359" s="283" t="s">
        <v>1035</v>
      </c>
      <c r="AA359" s="1" t="s">
        <v>117</v>
      </c>
      <c r="AB359" s="1" t="s">
        <v>117</v>
      </c>
      <c r="AC359" s="3" t="s">
        <v>2803</v>
      </c>
      <c r="AD359" s="259" t="s">
        <v>4218</v>
      </c>
      <c r="AE359" s="16" t="s">
        <v>118</v>
      </c>
      <c r="AF359" s="16" t="s">
        <v>118</v>
      </c>
    </row>
    <row r="360" spans="1:32" s="5" customFormat="1">
      <c r="A360" s="17">
        <v>891780111</v>
      </c>
      <c r="B360" s="17" t="s">
        <v>55</v>
      </c>
      <c r="C360" s="15" t="s">
        <v>57</v>
      </c>
      <c r="D360" s="17" t="s">
        <v>61</v>
      </c>
      <c r="E360" s="89" t="s">
        <v>4219</v>
      </c>
      <c r="F360" s="17" t="s">
        <v>62</v>
      </c>
      <c r="G360" s="1" t="s">
        <v>62</v>
      </c>
      <c r="H360" s="1" t="s">
        <v>74</v>
      </c>
      <c r="I360" s="10">
        <v>9973000</v>
      </c>
      <c r="J360" s="1">
        <v>0</v>
      </c>
      <c r="K360" s="2">
        <v>0</v>
      </c>
      <c r="L360" s="2">
        <v>0</v>
      </c>
      <c r="M360" s="32">
        <f t="shared" si="5"/>
        <v>9973000</v>
      </c>
      <c r="N360" s="1">
        <v>57438355</v>
      </c>
      <c r="O360" s="1" t="s">
        <v>4220</v>
      </c>
      <c r="P360" s="1" t="s">
        <v>4221</v>
      </c>
      <c r="Q360" s="258">
        <v>44964</v>
      </c>
      <c r="R360" s="258">
        <v>44964</v>
      </c>
      <c r="S360" s="258">
        <v>45093</v>
      </c>
      <c r="T360" s="3" t="s">
        <v>2803</v>
      </c>
      <c r="U360" s="31">
        <v>0</v>
      </c>
      <c r="V360" s="151">
        <v>2200000</v>
      </c>
      <c r="W360" s="151">
        <v>7773000</v>
      </c>
      <c r="X360" s="111">
        <v>0.20930232558139536</v>
      </c>
      <c r="Y360" s="1">
        <v>85459497</v>
      </c>
      <c r="Z360" s="283" t="s">
        <v>439</v>
      </c>
      <c r="AA360" s="1" t="s">
        <v>117</v>
      </c>
      <c r="AB360" s="1" t="s">
        <v>117</v>
      </c>
      <c r="AC360" s="3" t="s">
        <v>2803</v>
      </c>
      <c r="AD360" s="259" t="s">
        <v>4222</v>
      </c>
      <c r="AE360" s="16" t="s">
        <v>118</v>
      </c>
      <c r="AF360" s="16" t="s">
        <v>118</v>
      </c>
    </row>
    <row r="361" spans="1:32" s="5" customFormat="1">
      <c r="A361" s="17">
        <v>891780111</v>
      </c>
      <c r="B361" s="17" t="s">
        <v>55</v>
      </c>
      <c r="C361" s="15" t="s">
        <v>57</v>
      </c>
      <c r="D361" s="17" t="s">
        <v>61</v>
      </c>
      <c r="E361" s="89" t="s">
        <v>4223</v>
      </c>
      <c r="F361" s="17" t="s">
        <v>62</v>
      </c>
      <c r="G361" s="1" t="s">
        <v>62</v>
      </c>
      <c r="H361" s="1" t="s">
        <v>74</v>
      </c>
      <c r="I361" s="10">
        <v>8613000</v>
      </c>
      <c r="J361" s="1">
        <v>0</v>
      </c>
      <c r="K361" s="2">
        <v>0</v>
      </c>
      <c r="L361" s="2">
        <v>0</v>
      </c>
      <c r="M361" s="32">
        <f t="shared" si="5"/>
        <v>8613000</v>
      </c>
      <c r="N361" s="1">
        <v>85451015</v>
      </c>
      <c r="O361" s="1" t="s">
        <v>4224</v>
      </c>
      <c r="P361" s="1" t="s">
        <v>4210</v>
      </c>
      <c r="Q361" s="258">
        <v>44964</v>
      </c>
      <c r="R361" s="258">
        <v>44964</v>
      </c>
      <c r="S361" s="258">
        <v>45093</v>
      </c>
      <c r="T361" s="3" t="s">
        <v>2803</v>
      </c>
      <c r="U361" s="31">
        <v>0</v>
      </c>
      <c r="V361" s="151">
        <v>1900000</v>
      </c>
      <c r="W361" s="151">
        <v>6713000</v>
      </c>
      <c r="X361" s="111">
        <v>0.20930232558139536</v>
      </c>
      <c r="Y361" s="1">
        <v>85459497</v>
      </c>
      <c r="Z361" s="283" t="s">
        <v>439</v>
      </c>
      <c r="AA361" s="1" t="s">
        <v>117</v>
      </c>
      <c r="AB361" s="1" t="s">
        <v>117</v>
      </c>
      <c r="AC361" s="3" t="s">
        <v>2803</v>
      </c>
      <c r="AD361" s="259" t="s">
        <v>4225</v>
      </c>
      <c r="AE361" s="16" t="s">
        <v>118</v>
      </c>
      <c r="AF361" s="16" t="s">
        <v>118</v>
      </c>
    </row>
    <row r="362" spans="1:32" s="5" customFormat="1">
      <c r="A362" s="17">
        <v>891780111</v>
      </c>
      <c r="B362" s="17" t="s">
        <v>55</v>
      </c>
      <c r="C362" s="15" t="s">
        <v>57</v>
      </c>
      <c r="D362" s="17" t="s">
        <v>61</v>
      </c>
      <c r="E362" s="89" t="s">
        <v>4226</v>
      </c>
      <c r="F362" s="17" t="s">
        <v>62</v>
      </c>
      <c r="G362" s="1" t="s">
        <v>62</v>
      </c>
      <c r="H362" s="1" t="s">
        <v>74</v>
      </c>
      <c r="I362" s="10">
        <v>14053000</v>
      </c>
      <c r="J362" s="1">
        <v>0</v>
      </c>
      <c r="K362" s="2">
        <v>0</v>
      </c>
      <c r="L362" s="2">
        <v>0</v>
      </c>
      <c r="M362" s="32">
        <f t="shared" si="5"/>
        <v>14053000</v>
      </c>
      <c r="N362" s="1">
        <v>57461691</v>
      </c>
      <c r="O362" s="1" t="s">
        <v>4227</v>
      </c>
      <c r="P362" s="1" t="s">
        <v>4228</v>
      </c>
      <c r="Q362" s="258">
        <v>44964</v>
      </c>
      <c r="R362" s="258">
        <v>44964</v>
      </c>
      <c r="S362" s="258">
        <v>45093</v>
      </c>
      <c r="T362" s="3" t="s">
        <v>2803</v>
      </c>
      <c r="U362" s="31">
        <v>0</v>
      </c>
      <c r="V362" s="151">
        <v>3100000</v>
      </c>
      <c r="W362" s="151">
        <v>10953000</v>
      </c>
      <c r="X362" s="111">
        <v>0.20930232558139536</v>
      </c>
      <c r="Y362" s="1">
        <v>26668285</v>
      </c>
      <c r="Z362" s="283" t="s">
        <v>3293</v>
      </c>
      <c r="AA362" s="1" t="s">
        <v>117</v>
      </c>
      <c r="AB362" s="1" t="s">
        <v>117</v>
      </c>
      <c r="AC362" s="3" t="s">
        <v>2803</v>
      </c>
      <c r="AD362" s="259" t="s">
        <v>4229</v>
      </c>
      <c r="AE362" s="16" t="s">
        <v>118</v>
      </c>
      <c r="AF362" s="16" t="s">
        <v>118</v>
      </c>
    </row>
    <row r="363" spans="1:32" s="5" customFormat="1">
      <c r="A363" s="17">
        <v>891780111</v>
      </c>
      <c r="B363" s="17" t="s">
        <v>55</v>
      </c>
      <c r="C363" s="15" t="s">
        <v>57</v>
      </c>
      <c r="D363" s="17" t="s">
        <v>61</v>
      </c>
      <c r="E363" s="89" t="s">
        <v>4230</v>
      </c>
      <c r="F363" s="17" t="s">
        <v>62</v>
      </c>
      <c r="G363" s="1" t="s">
        <v>62</v>
      </c>
      <c r="H363" s="1" t="s">
        <v>74</v>
      </c>
      <c r="I363" s="10">
        <v>11853000</v>
      </c>
      <c r="J363" s="1">
        <v>0</v>
      </c>
      <c r="K363" s="2">
        <v>0</v>
      </c>
      <c r="L363" s="2">
        <v>0</v>
      </c>
      <c r="M363" s="32">
        <f t="shared" si="5"/>
        <v>11853000</v>
      </c>
      <c r="N363" s="1">
        <v>1103122639</v>
      </c>
      <c r="O363" s="1" t="s">
        <v>4231</v>
      </c>
      <c r="P363" s="1" t="s">
        <v>4232</v>
      </c>
      <c r="Q363" s="258">
        <v>44964</v>
      </c>
      <c r="R363" s="258">
        <v>44964</v>
      </c>
      <c r="S363" s="258">
        <v>45084</v>
      </c>
      <c r="T363" s="3" t="s">
        <v>2803</v>
      </c>
      <c r="U363" s="31">
        <v>0</v>
      </c>
      <c r="V363" s="151">
        <v>2800000</v>
      </c>
      <c r="W363" s="151">
        <v>9053000</v>
      </c>
      <c r="X363" s="111">
        <v>0.22500000000000001</v>
      </c>
      <c r="Y363" s="1">
        <v>36557666</v>
      </c>
      <c r="Z363" s="283" t="s">
        <v>3321</v>
      </c>
      <c r="AA363" s="1" t="s">
        <v>117</v>
      </c>
      <c r="AB363" s="1" t="s">
        <v>117</v>
      </c>
      <c r="AC363" s="3" t="s">
        <v>2803</v>
      </c>
      <c r="AD363" s="259" t="s">
        <v>4233</v>
      </c>
      <c r="AE363" s="16" t="s">
        <v>118</v>
      </c>
      <c r="AF363" s="16" t="s">
        <v>118</v>
      </c>
    </row>
    <row r="364" spans="1:32" s="5" customFormat="1">
      <c r="A364" s="17">
        <v>891780111</v>
      </c>
      <c r="B364" s="17" t="s">
        <v>55</v>
      </c>
      <c r="C364" s="15" t="s">
        <v>57</v>
      </c>
      <c r="D364" s="17" t="s">
        <v>61</v>
      </c>
      <c r="E364" s="89" t="s">
        <v>4234</v>
      </c>
      <c r="F364" s="17" t="s">
        <v>62</v>
      </c>
      <c r="G364" s="1" t="s">
        <v>62</v>
      </c>
      <c r="H364" s="1" t="s">
        <v>74</v>
      </c>
      <c r="I364" s="10">
        <v>11853000</v>
      </c>
      <c r="J364" s="1">
        <v>0</v>
      </c>
      <c r="K364" s="2">
        <v>0</v>
      </c>
      <c r="L364" s="2">
        <v>0</v>
      </c>
      <c r="M364" s="32">
        <f t="shared" si="5"/>
        <v>11853000</v>
      </c>
      <c r="N364" s="1">
        <v>1083008431</v>
      </c>
      <c r="O364" s="1" t="s">
        <v>4235</v>
      </c>
      <c r="P364" s="1" t="s">
        <v>4236</v>
      </c>
      <c r="Q364" s="258">
        <v>44964</v>
      </c>
      <c r="R364" s="258">
        <v>44964</v>
      </c>
      <c r="S364" s="258">
        <v>45084</v>
      </c>
      <c r="T364" s="3" t="s">
        <v>2803</v>
      </c>
      <c r="U364" s="31">
        <v>0</v>
      </c>
      <c r="V364" s="151">
        <v>2800000</v>
      </c>
      <c r="W364" s="151">
        <v>9053000</v>
      </c>
      <c r="X364" s="111">
        <v>0.22500000000000001</v>
      </c>
      <c r="Y364" s="1">
        <v>36557666</v>
      </c>
      <c r="Z364" s="283" t="s">
        <v>3321</v>
      </c>
      <c r="AA364" s="1" t="s">
        <v>117</v>
      </c>
      <c r="AB364" s="1" t="s">
        <v>117</v>
      </c>
      <c r="AC364" s="3" t="s">
        <v>2803</v>
      </c>
      <c r="AD364" s="259" t="s">
        <v>4237</v>
      </c>
      <c r="AE364" s="16" t="s">
        <v>118</v>
      </c>
      <c r="AF364" s="16" t="s">
        <v>118</v>
      </c>
    </row>
    <row r="365" spans="1:32" s="5" customFormat="1">
      <c r="A365" s="17">
        <v>891780111</v>
      </c>
      <c r="B365" s="17" t="s">
        <v>55</v>
      </c>
      <c r="C365" s="15" t="s">
        <v>57</v>
      </c>
      <c r="D365" s="17" t="s">
        <v>61</v>
      </c>
      <c r="E365" s="89" t="s">
        <v>4238</v>
      </c>
      <c r="F365" s="17" t="s">
        <v>62</v>
      </c>
      <c r="G365" s="1" t="s">
        <v>62</v>
      </c>
      <c r="H365" s="1" t="s">
        <v>74</v>
      </c>
      <c r="I365" s="10">
        <v>8043000</v>
      </c>
      <c r="J365" s="1">
        <v>0</v>
      </c>
      <c r="K365" s="2">
        <v>0</v>
      </c>
      <c r="L365" s="2">
        <v>0</v>
      </c>
      <c r="M365" s="32">
        <f t="shared" si="5"/>
        <v>8043000</v>
      </c>
      <c r="N365" s="1">
        <v>1004360363</v>
      </c>
      <c r="O365" s="1" t="s">
        <v>4239</v>
      </c>
      <c r="P365" s="1" t="s">
        <v>4240</v>
      </c>
      <c r="Q365" s="258">
        <v>44964</v>
      </c>
      <c r="R365" s="258">
        <v>44964</v>
      </c>
      <c r="S365" s="258">
        <v>45084</v>
      </c>
      <c r="T365" s="3" t="s">
        <v>2803</v>
      </c>
      <c r="U365" s="31">
        <v>0</v>
      </c>
      <c r="V365" s="151">
        <v>1900000</v>
      </c>
      <c r="W365" s="151">
        <v>6143000</v>
      </c>
      <c r="X365" s="111">
        <v>0.22500000000000001</v>
      </c>
      <c r="Y365" s="1">
        <v>85475151</v>
      </c>
      <c r="Z365" s="283" t="s">
        <v>4097</v>
      </c>
      <c r="AA365" s="1" t="s">
        <v>117</v>
      </c>
      <c r="AB365" s="1" t="s">
        <v>117</v>
      </c>
      <c r="AC365" s="3" t="s">
        <v>2803</v>
      </c>
      <c r="AD365" s="259" t="s">
        <v>4241</v>
      </c>
      <c r="AE365" s="16" t="s">
        <v>118</v>
      </c>
      <c r="AF365" s="16" t="s">
        <v>118</v>
      </c>
    </row>
    <row r="366" spans="1:32" s="5" customFormat="1">
      <c r="A366" s="17">
        <v>891780111</v>
      </c>
      <c r="B366" s="17" t="s">
        <v>55</v>
      </c>
      <c r="C366" s="15" t="s">
        <v>57</v>
      </c>
      <c r="D366" s="17" t="s">
        <v>61</v>
      </c>
      <c r="E366" s="89" t="s">
        <v>4242</v>
      </c>
      <c r="F366" s="17" t="s">
        <v>62</v>
      </c>
      <c r="G366" s="1" t="s">
        <v>62</v>
      </c>
      <c r="H366" s="1" t="s">
        <v>74</v>
      </c>
      <c r="I366" s="10">
        <v>16773000</v>
      </c>
      <c r="J366" s="1">
        <v>0</v>
      </c>
      <c r="K366" s="2">
        <v>0</v>
      </c>
      <c r="L366" s="2">
        <v>0</v>
      </c>
      <c r="M366" s="32">
        <f t="shared" si="5"/>
        <v>16773000</v>
      </c>
      <c r="N366" s="1">
        <v>84454708</v>
      </c>
      <c r="O366" s="1" t="s">
        <v>4243</v>
      </c>
      <c r="P366" s="1" t="s">
        <v>4244</v>
      </c>
      <c r="Q366" s="258">
        <v>44964</v>
      </c>
      <c r="R366" s="258">
        <v>44964</v>
      </c>
      <c r="S366" s="258">
        <v>45084</v>
      </c>
      <c r="T366" s="3" t="s">
        <v>2803</v>
      </c>
      <c r="U366" s="31">
        <v>0</v>
      </c>
      <c r="V366" s="151">
        <v>5780000</v>
      </c>
      <c r="W366" s="151">
        <v>10993000</v>
      </c>
      <c r="X366" s="111">
        <v>0.22500000000000001</v>
      </c>
      <c r="Y366" s="1">
        <v>85471791</v>
      </c>
      <c r="Z366" s="283" t="s">
        <v>4102</v>
      </c>
      <c r="AA366" s="1" t="s">
        <v>117</v>
      </c>
      <c r="AB366" s="1" t="s">
        <v>117</v>
      </c>
      <c r="AC366" s="3" t="s">
        <v>2803</v>
      </c>
      <c r="AD366" s="259" t="s">
        <v>4245</v>
      </c>
      <c r="AE366" s="16" t="s">
        <v>118</v>
      </c>
      <c r="AF366" s="16" t="s">
        <v>118</v>
      </c>
    </row>
    <row r="367" spans="1:32" s="5" customFormat="1">
      <c r="A367" s="17">
        <v>891780111</v>
      </c>
      <c r="B367" s="17" t="s">
        <v>55</v>
      </c>
      <c r="C367" s="15" t="s">
        <v>57</v>
      </c>
      <c r="D367" s="17" t="s">
        <v>61</v>
      </c>
      <c r="E367" s="89" t="s">
        <v>4246</v>
      </c>
      <c r="F367" s="17" t="s">
        <v>62</v>
      </c>
      <c r="G367" s="1" t="s">
        <v>62</v>
      </c>
      <c r="H367" s="1" t="s">
        <v>74</v>
      </c>
      <c r="I367" s="10">
        <v>9313000</v>
      </c>
      <c r="J367" s="1">
        <v>0</v>
      </c>
      <c r="K367" s="2">
        <v>0</v>
      </c>
      <c r="L367" s="2">
        <v>0</v>
      </c>
      <c r="M367" s="32">
        <f t="shared" si="5"/>
        <v>9313000</v>
      </c>
      <c r="N367" s="1">
        <v>1083005105</v>
      </c>
      <c r="O367" s="1" t="s">
        <v>4247</v>
      </c>
      <c r="P367" s="1" t="s">
        <v>4248</v>
      </c>
      <c r="Q367" s="258">
        <v>44964</v>
      </c>
      <c r="R367" s="258">
        <v>44964</v>
      </c>
      <c r="S367" s="258">
        <v>45084</v>
      </c>
      <c r="T367" s="3" t="s">
        <v>2803</v>
      </c>
      <c r="U367" s="31">
        <v>0</v>
      </c>
      <c r="V367" s="151">
        <v>2200000</v>
      </c>
      <c r="W367" s="151">
        <v>7113000</v>
      </c>
      <c r="X367" s="111">
        <v>0.22500000000000001</v>
      </c>
      <c r="Y367" s="1">
        <v>36557666</v>
      </c>
      <c r="Z367" s="283" t="s">
        <v>3321</v>
      </c>
      <c r="AA367" s="1" t="s">
        <v>117</v>
      </c>
      <c r="AB367" s="1" t="s">
        <v>117</v>
      </c>
      <c r="AC367" s="3" t="s">
        <v>2803</v>
      </c>
      <c r="AD367" s="259" t="s">
        <v>4249</v>
      </c>
      <c r="AE367" s="16" t="s">
        <v>118</v>
      </c>
      <c r="AF367" s="16" t="s">
        <v>118</v>
      </c>
    </row>
    <row r="368" spans="1:32" s="5" customFormat="1">
      <c r="A368" s="17">
        <v>891780111</v>
      </c>
      <c r="B368" s="17" t="s">
        <v>55</v>
      </c>
      <c r="C368" s="15" t="s">
        <v>57</v>
      </c>
      <c r="D368" s="17" t="s">
        <v>61</v>
      </c>
      <c r="E368" s="89" t="s">
        <v>4250</v>
      </c>
      <c r="F368" s="17" t="s">
        <v>62</v>
      </c>
      <c r="G368" s="1" t="s">
        <v>62</v>
      </c>
      <c r="H368" s="1" t="s">
        <v>74</v>
      </c>
      <c r="I368" s="10">
        <v>8613000</v>
      </c>
      <c r="J368" s="1">
        <v>0</v>
      </c>
      <c r="K368" s="2">
        <v>0</v>
      </c>
      <c r="L368" s="2">
        <v>0</v>
      </c>
      <c r="M368" s="32">
        <f t="shared" si="5"/>
        <v>8613000</v>
      </c>
      <c r="N368" s="1">
        <v>1082987415</v>
      </c>
      <c r="O368" s="1" t="s">
        <v>4251</v>
      </c>
      <c r="P368" s="1" t="s">
        <v>4252</v>
      </c>
      <c r="Q368" s="258">
        <v>44964</v>
      </c>
      <c r="R368" s="258">
        <v>44964</v>
      </c>
      <c r="S368" s="258">
        <v>45093</v>
      </c>
      <c r="T368" s="3" t="s">
        <v>2803</v>
      </c>
      <c r="U368" s="31">
        <v>0</v>
      </c>
      <c r="V368" s="151">
        <v>1900000</v>
      </c>
      <c r="W368" s="151">
        <v>6713000</v>
      </c>
      <c r="X368" s="111">
        <v>0.20930232558139536</v>
      </c>
      <c r="Y368" s="1">
        <v>85459497</v>
      </c>
      <c r="Z368" s="283" t="s">
        <v>439</v>
      </c>
      <c r="AA368" s="1" t="s">
        <v>117</v>
      </c>
      <c r="AB368" s="1" t="s">
        <v>117</v>
      </c>
      <c r="AC368" s="3" t="s">
        <v>2803</v>
      </c>
      <c r="AD368" s="259" t="s">
        <v>4253</v>
      </c>
      <c r="AE368" s="16" t="s">
        <v>118</v>
      </c>
      <c r="AF368" s="16" t="s">
        <v>118</v>
      </c>
    </row>
    <row r="369" spans="1:32" s="5" customFormat="1">
      <c r="A369" s="17">
        <v>891780111</v>
      </c>
      <c r="B369" s="17" t="s">
        <v>55</v>
      </c>
      <c r="C369" s="15" t="s">
        <v>57</v>
      </c>
      <c r="D369" s="17" t="s">
        <v>61</v>
      </c>
      <c r="E369" s="89" t="s">
        <v>4254</v>
      </c>
      <c r="F369" s="17" t="s">
        <v>62</v>
      </c>
      <c r="G369" s="1" t="s">
        <v>62</v>
      </c>
      <c r="H369" s="1" t="s">
        <v>74</v>
      </c>
      <c r="I369" s="10">
        <v>9313000</v>
      </c>
      <c r="J369" s="1">
        <v>0</v>
      </c>
      <c r="K369" s="2">
        <v>0</v>
      </c>
      <c r="L369" s="2">
        <v>0</v>
      </c>
      <c r="M369" s="32">
        <f t="shared" si="5"/>
        <v>9313000</v>
      </c>
      <c r="N369" s="1">
        <v>1082953987</v>
      </c>
      <c r="O369" s="1" t="s">
        <v>4255</v>
      </c>
      <c r="P369" s="1" t="s">
        <v>4256</v>
      </c>
      <c r="Q369" s="258">
        <v>44964</v>
      </c>
      <c r="R369" s="258">
        <v>44964</v>
      </c>
      <c r="S369" s="258">
        <v>45084</v>
      </c>
      <c r="T369" s="3" t="s">
        <v>2803</v>
      </c>
      <c r="U369" s="31">
        <v>0</v>
      </c>
      <c r="V369" s="151">
        <v>2200000</v>
      </c>
      <c r="W369" s="151">
        <v>7113000</v>
      </c>
      <c r="X369" s="111">
        <v>0.22500000000000001</v>
      </c>
      <c r="Y369" s="1">
        <v>36557666</v>
      </c>
      <c r="Z369" s="283" t="s">
        <v>3321</v>
      </c>
      <c r="AA369" s="1" t="s">
        <v>117</v>
      </c>
      <c r="AB369" s="1" t="s">
        <v>117</v>
      </c>
      <c r="AC369" s="3" t="s">
        <v>2803</v>
      </c>
      <c r="AD369" s="259" t="s">
        <v>4257</v>
      </c>
      <c r="AE369" s="16" t="s">
        <v>118</v>
      </c>
      <c r="AF369" s="16" t="s">
        <v>118</v>
      </c>
    </row>
    <row r="370" spans="1:32" s="5" customFormat="1">
      <c r="A370" s="17">
        <v>891780111</v>
      </c>
      <c r="B370" s="17" t="s">
        <v>55</v>
      </c>
      <c r="C370" s="15" t="s">
        <v>57</v>
      </c>
      <c r="D370" s="17" t="s">
        <v>61</v>
      </c>
      <c r="E370" s="89" t="s">
        <v>4258</v>
      </c>
      <c r="F370" s="17" t="s">
        <v>62</v>
      </c>
      <c r="G370" s="1" t="s">
        <v>62</v>
      </c>
      <c r="H370" s="1" t="s">
        <v>74</v>
      </c>
      <c r="I370" s="10">
        <v>11853000</v>
      </c>
      <c r="J370" s="1">
        <v>0</v>
      </c>
      <c r="K370" s="2">
        <v>0</v>
      </c>
      <c r="L370" s="2">
        <v>0</v>
      </c>
      <c r="M370" s="32">
        <f t="shared" si="5"/>
        <v>11853000</v>
      </c>
      <c r="N370" s="1">
        <v>1083024033</v>
      </c>
      <c r="O370" s="1" t="s">
        <v>4259</v>
      </c>
      <c r="P370" s="1" t="s">
        <v>4260</v>
      </c>
      <c r="Q370" s="258">
        <v>44964</v>
      </c>
      <c r="R370" s="258">
        <v>44964</v>
      </c>
      <c r="S370" s="258">
        <v>45084</v>
      </c>
      <c r="T370" s="3" t="s">
        <v>2803</v>
      </c>
      <c r="U370" s="31">
        <v>0</v>
      </c>
      <c r="V370" s="151">
        <v>2800000</v>
      </c>
      <c r="W370" s="151">
        <v>9053000</v>
      </c>
      <c r="X370" s="111">
        <v>0.22500000000000001</v>
      </c>
      <c r="Y370" s="1">
        <v>36557666</v>
      </c>
      <c r="Z370" s="283" t="s">
        <v>3321</v>
      </c>
      <c r="AA370" s="1" t="s">
        <v>117</v>
      </c>
      <c r="AB370" s="1" t="s">
        <v>117</v>
      </c>
      <c r="AC370" s="3" t="s">
        <v>2803</v>
      </c>
      <c r="AD370" s="259" t="s">
        <v>4261</v>
      </c>
      <c r="AE370" s="16" t="s">
        <v>118</v>
      </c>
      <c r="AF370" s="16" t="s">
        <v>118</v>
      </c>
    </row>
    <row r="371" spans="1:32" s="5" customFormat="1">
      <c r="A371" s="17">
        <v>891780111</v>
      </c>
      <c r="B371" s="17" t="s">
        <v>55</v>
      </c>
      <c r="C371" s="15" t="s">
        <v>57</v>
      </c>
      <c r="D371" s="17" t="s">
        <v>61</v>
      </c>
      <c r="E371" s="89" t="s">
        <v>4262</v>
      </c>
      <c r="F371" s="17" t="s">
        <v>62</v>
      </c>
      <c r="G371" s="1" t="s">
        <v>62</v>
      </c>
      <c r="H371" s="1" t="s">
        <v>74</v>
      </c>
      <c r="I371" s="10">
        <v>12607000</v>
      </c>
      <c r="J371" s="1">
        <v>0</v>
      </c>
      <c r="K371" s="2">
        <v>0</v>
      </c>
      <c r="L371" s="2">
        <v>0</v>
      </c>
      <c r="M371" s="32">
        <f t="shared" si="5"/>
        <v>12607000</v>
      </c>
      <c r="N371" s="1">
        <v>1004278559</v>
      </c>
      <c r="O371" s="1" t="s">
        <v>4263</v>
      </c>
      <c r="P371" s="1" t="s">
        <v>4078</v>
      </c>
      <c r="Q371" s="258">
        <v>44964</v>
      </c>
      <c r="R371" s="258">
        <v>44964</v>
      </c>
      <c r="S371" s="258">
        <v>45084</v>
      </c>
      <c r="T371" s="3" t="s">
        <v>2803</v>
      </c>
      <c r="U371" s="31">
        <v>0</v>
      </c>
      <c r="V371" s="151">
        <v>2584000</v>
      </c>
      <c r="W371" s="151">
        <v>10023000</v>
      </c>
      <c r="X371" s="111">
        <v>0.22500000000000001</v>
      </c>
      <c r="Y371" s="1">
        <v>85449357</v>
      </c>
      <c r="Z371" s="283" t="s">
        <v>4079</v>
      </c>
      <c r="AA371" s="1" t="s">
        <v>117</v>
      </c>
      <c r="AB371" s="1" t="s">
        <v>117</v>
      </c>
      <c r="AC371" s="3" t="s">
        <v>2803</v>
      </c>
      <c r="AD371" s="259" t="s">
        <v>4264</v>
      </c>
      <c r="AE371" s="16" t="s">
        <v>118</v>
      </c>
      <c r="AF371" s="16" t="s">
        <v>118</v>
      </c>
    </row>
    <row r="372" spans="1:32" s="5" customFormat="1">
      <c r="A372" s="17">
        <v>891780111</v>
      </c>
      <c r="B372" s="17" t="s">
        <v>55</v>
      </c>
      <c r="C372" s="15" t="s">
        <v>57</v>
      </c>
      <c r="D372" s="17" t="s">
        <v>61</v>
      </c>
      <c r="E372" s="89" t="s">
        <v>4265</v>
      </c>
      <c r="F372" s="17" t="s">
        <v>62</v>
      </c>
      <c r="G372" s="1" t="s">
        <v>62</v>
      </c>
      <c r="H372" s="1" t="s">
        <v>74</v>
      </c>
      <c r="I372" s="10">
        <v>9313000</v>
      </c>
      <c r="J372" s="1">
        <v>0</v>
      </c>
      <c r="K372" s="2">
        <v>0</v>
      </c>
      <c r="L372" s="2">
        <v>0</v>
      </c>
      <c r="M372" s="32">
        <f t="shared" si="5"/>
        <v>9313000</v>
      </c>
      <c r="N372" s="1">
        <v>73076579</v>
      </c>
      <c r="O372" s="1" t="s">
        <v>4266</v>
      </c>
      <c r="P372" s="1" t="s">
        <v>3894</v>
      </c>
      <c r="Q372" s="258">
        <v>44964</v>
      </c>
      <c r="R372" s="258">
        <v>44964</v>
      </c>
      <c r="S372" s="258">
        <v>45084</v>
      </c>
      <c r="T372" s="3" t="s">
        <v>2803</v>
      </c>
      <c r="U372" s="31">
        <v>0</v>
      </c>
      <c r="V372" s="151">
        <v>2200000</v>
      </c>
      <c r="W372" s="151">
        <v>7113000</v>
      </c>
      <c r="X372" s="111">
        <v>0.22500000000000001</v>
      </c>
      <c r="Y372" s="1">
        <v>85152695</v>
      </c>
      <c r="Z372" s="283" t="s">
        <v>3895</v>
      </c>
      <c r="AA372" s="1" t="s">
        <v>117</v>
      </c>
      <c r="AB372" s="1" t="s">
        <v>117</v>
      </c>
      <c r="AC372" s="3" t="s">
        <v>2803</v>
      </c>
      <c r="AD372" s="259" t="s">
        <v>4267</v>
      </c>
      <c r="AE372" s="16" t="s">
        <v>118</v>
      </c>
      <c r="AF372" s="16" t="s">
        <v>118</v>
      </c>
    </row>
    <row r="373" spans="1:32" s="5" customFormat="1">
      <c r="A373" s="17">
        <v>891780111</v>
      </c>
      <c r="B373" s="17" t="s">
        <v>55</v>
      </c>
      <c r="C373" s="15" t="s">
        <v>57</v>
      </c>
      <c r="D373" s="17" t="s">
        <v>61</v>
      </c>
      <c r="E373" s="89" t="s">
        <v>4268</v>
      </c>
      <c r="F373" s="17" t="s">
        <v>62</v>
      </c>
      <c r="G373" s="1" t="s">
        <v>62</v>
      </c>
      <c r="H373" s="1" t="s">
        <v>74</v>
      </c>
      <c r="I373" s="10">
        <v>11853000</v>
      </c>
      <c r="J373" s="1">
        <v>0</v>
      </c>
      <c r="K373" s="2">
        <v>0</v>
      </c>
      <c r="L373" s="2">
        <v>0</v>
      </c>
      <c r="M373" s="32">
        <f t="shared" si="5"/>
        <v>11853000</v>
      </c>
      <c r="N373" s="1">
        <v>12541041</v>
      </c>
      <c r="O373" s="1" t="s">
        <v>4269</v>
      </c>
      <c r="P373" s="1" t="s">
        <v>4270</v>
      </c>
      <c r="Q373" s="258">
        <v>44964</v>
      </c>
      <c r="R373" s="258">
        <v>44964</v>
      </c>
      <c r="S373" s="258">
        <v>45084</v>
      </c>
      <c r="T373" s="3" t="s">
        <v>2803</v>
      </c>
      <c r="U373" s="31">
        <v>0</v>
      </c>
      <c r="V373" s="151">
        <v>2800000</v>
      </c>
      <c r="W373" s="151">
        <v>9053000</v>
      </c>
      <c r="X373" s="111">
        <v>0.22500000000000001</v>
      </c>
      <c r="Y373" s="1"/>
      <c r="Z373" s="283" t="s">
        <v>4029</v>
      </c>
      <c r="AA373" s="1" t="s">
        <v>117</v>
      </c>
      <c r="AB373" s="1" t="s">
        <v>117</v>
      </c>
      <c r="AC373" s="3" t="s">
        <v>2803</v>
      </c>
      <c r="AD373" s="259" t="s">
        <v>4271</v>
      </c>
      <c r="AE373" s="16" t="s">
        <v>118</v>
      </c>
      <c r="AF373" s="16" t="s">
        <v>118</v>
      </c>
    </row>
    <row r="374" spans="1:32" s="5" customFormat="1">
      <c r="A374" s="17">
        <v>891780111</v>
      </c>
      <c r="B374" s="17" t="s">
        <v>55</v>
      </c>
      <c r="C374" s="15" t="s">
        <v>57</v>
      </c>
      <c r="D374" s="17" t="s">
        <v>61</v>
      </c>
      <c r="E374" s="89" t="s">
        <v>4272</v>
      </c>
      <c r="F374" s="17" t="s">
        <v>62</v>
      </c>
      <c r="G374" s="1" t="s">
        <v>62</v>
      </c>
      <c r="H374" s="1" t="s">
        <v>74</v>
      </c>
      <c r="I374" s="10">
        <v>9313000</v>
      </c>
      <c r="J374" s="1">
        <v>0</v>
      </c>
      <c r="K374" s="2">
        <v>0</v>
      </c>
      <c r="L374" s="2">
        <v>0</v>
      </c>
      <c r="M374" s="32">
        <f t="shared" si="5"/>
        <v>9313000</v>
      </c>
      <c r="N374" s="1">
        <v>85152958</v>
      </c>
      <c r="O374" s="1" t="s">
        <v>4273</v>
      </c>
      <c r="P374" s="1" t="s">
        <v>3894</v>
      </c>
      <c r="Q374" s="258">
        <v>44964</v>
      </c>
      <c r="R374" s="258">
        <v>44964</v>
      </c>
      <c r="S374" s="258">
        <v>45084</v>
      </c>
      <c r="T374" s="3" t="s">
        <v>2803</v>
      </c>
      <c r="U374" s="31">
        <v>0</v>
      </c>
      <c r="V374" s="151">
        <v>2200000</v>
      </c>
      <c r="W374" s="151">
        <v>7113000</v>
      </c>
      <c r="X374" s="111">
        <v>0.22500000000000001</v>
      </c>
      <c r="Y374" s="1">
        <v>85152695</v>
      </c>
      <c r="Z374" s="283" t="s">
        <v>3895</v>
      </c>
      <c r="AA374" s="1" t="s">
        <v>117</v>
      </c>
      <c r="AB374" s="1" t="s">
        <v>117</v>
      </c>
      <c r="AC374" s="3" t="s">
        <v>2803</v>
      </c>
      <c r="AD374" s="259" t="s">
        <v>4274</v>
      </c>
      <c r="AE374" s="16" t="s">
        <v>118</v>
      </c>
      <c r="AF374" s="16" t="s">
        <v>118</v>
      </c>
    </row>
    <row r="375" spans="1:32" s="5" customFormat="1">
      <c r="A375" s="17">
        <v>891780111</v>
      </c>
      <c r="B375" s="17" t="s">
        <v>55</v>
      </c>
      <c r="C375" s="15" t="s">
        <v>57</v>
      </c>
      <c r="D375" s="17" t="s">
        <v>61</v>
      </c>
      <c r="E375" s="89" t="s">
        <v>4275</v>
      </c>
      <c r="F375" s="17" t="s">
        <v>62</v>
      </c>
      <c r="G375" s="1" t="s">
        <v>62</v>
      </c>
      <c r="H375" s="1" t="s">
        <v>74</v>
      </c>
      <c r="I375" s="10">
        <v>9313000</v>
      </c>
      <c r="J375" s="1">
        <v>0</v>
      </c>
      <c r="K375" s="2">
        <v>0</v>
      </c>
      <c r="L375" s="2">
        <v>0</v>
      </c>
      <c r="M375" s="32">
        <f t="shared" si="5"/>
        <v>9313000</v>
      </c>
      <c r="N375" s="1">
        <v>1081795063</v>
      </c>
      <c r="O375" s="1" t="s">
        <v>4276</v>
      </c>
      <c r="P375" s="1" t="s">
        <v>4277</v>
      </c>
      <c r="Q375" s="258">
        <v>44964</v>
      </c>
      <c r="R375" s="258">
        <v>44964</v>
      </c>
      <c r="S375" s="258">
        <v>45084</v>
      </c>
      <c r="T375" s="3" t="s">
        <v>2803</v>
      </c>
      <c r="U375" s="31">
        <v>0</v>
      </c>
      <c r="V375" s="151">
        <v>2200000</v>
      </c>
      <c r="W375" s="151">
        <v>7113000</v>
      </c>
      <c r="X375" s="111">
        <v>0.22500000000000001</v>
      </c>
      <c r="Y375" s="1"/>
      <c r="Z375" s="283" t="s">
        <v>4029</v>
      </c>
      <c r="AA375" s="1" t="s">
        <v>117</v>
      </c>
      <c r="AB375" s="1" t="s">
        <v>117</v>
      </c>
      <c r="AC375" s="3" t="s">
        <v>2803</v>
      </c>
      <c r="AD375" s="259" t="s">
        <v>4278</v>
      </c>
      <c r="AE375" s="16" t="s">
        <v>118</v>
      </c>
      <c r="AF375" s="16" t="s">
        <v>118</v>
      </c>
    </row>
    <row r="376" spans="1:32" s="5" customFormat="1">
      <c r="A376" s="17">
        <v>891780111</v>
      </c>
      <c r="B376" s="17" t="s">
        <v>55</v>
      </c>
      <c r="C376" s="15" t="s">
        <v>57</v>
      </c>
      <c r="D376" s="17" t="s">
        <v>61</v>
      </c>
      <c r="E376" s="89" t="s">
        <v>4279</v>
      </c>
      <c r="F376" s="17" t="s">
        <v>62</v>
      </c>
      <c r="G376" s="1" t="s">
        <v>62</v>
      </c>
      <c r="H376" s="1" t="s">
        <v>74</v>
      </c>
      <c r="I376" s="10">
        <v>13123000</v>
      </c>
      <c r="J376" s="1">
        <v>0</v>
      </c>
      <c r="K376" s="2">
        <v>0</v>
      </c>
      <c r="L376" s="2">
        <v>0</v>
      </c>
      <c r="M376" s="32">
        <f t="shared" si="5"/>
        <v>13123000</v>
      </c>
      <c r="N376" s="1">
        <v>85152633</v>
      </c>
      <c r="O376" s="1" t="s">
        <v>4280</v>
      </c>
      <c r="P376" s="1" t="s">
        <v>4281</v>
      </c>
      <c r="Q376" s="258">
        <v>44964</v>
      </c>
      <c r="R376" s="258">
        <v>44964</v>
      </c>
      <c r="S376" s="258">
        <v>45084</v>
      </c>
      <c r="T376" s="3" t="s">
        <v>2803</v>
      </c>
      <c r="U376" s="31">
        <v>0</v>
      </c>
      <c r="V376" s="151">
        <v>3100000</v>
      </c>
      <c r="W376" s="151">
        <v>10023000</v>
      </c>
      <c r="X376" s="111">
        <v>0.22500000000000001</v>
      </c>
      <c r="Y376" s="1">
        <v>85152695</v>
      </c>
      <c r="Z376" s="283" t="s">
        <v>3895</v>
      </c>
      <c r="AA376" s="1" t="s">
        <v>117</v>
      </c>
      <c r="AB376" s="1" t="s">
        <v>117</v>
      </c>
      <c r="AC376" s="3" t="s">
        <v>2803</v>
      </c>
      <c r="AD376" s="259" t="s">
        <v>4282</v>
      </c>
      <c r="AE376" s="16" t="s">
        <v>118</v>
      </c>
      <c r="AF376" s="16" t="s">
        <v>118</v>
      </c>
    </row>
    <row r="377" spans="1:32" s="5" customFormat="1">
      <c r="A377" s="17">
        <v>891780111</v>
      </c>
      <c r="B377" s="17" t="s">
        <v>55</v>
      </c>
      <c r="C377" s="15" t="s">
        <v>57</v>
      </c>
      <c r="D377" s="17" t="s">
        <v>61</v>
      </c>
      <c r="E377" s="89" t="s">
        <v>4283</v>
      </c>
      <c r="F377" s="17" t="s">
        <v>62</v>
      </c>
      <c r="G377" s="1" t="s">
        <v>62</v>
      </c>
      <c r="H377" s="1" t="s">
        <v>74</v>
      </c>
      <c r="I377" s="10">
        <v>10583000</v>
      </c>
      <c r="J377" s="1">
        <v>0</v>
      </c>
      <c r="K377" s="2">
        <v>0</v>
      </c>
      <c r="L377" s="2">
        <v>0</v>
      </c>
      <c r="M377" s="32">
        <f t="shared" si="5"/>
        <v>10583000</v>
      </c>
      <c r="N377" s="1">
        <v>12633153</v>
      </c>
      <c r="O377" s="1" t="s">
        <v>4284</v>
      </c>
      <c r="P377" s="1" t="s">
        <v>4285</v>
      </c>
      <c r="Q377" s="258">
        <v>44964</v>
      </c>
      <c r="R377" s="258">
        <v>44964</v>
      </c>
      <c r="S377" s="258">
        <v>45084</v>
      </c>
      <c r="T377" s="3" t="s">
        <v>2803</v>
      </c>
      <c r="U377" s="31">
        <v>0</v>
      </c>
      <c r="V377" s="151">
        <v>2500000</v>
      </c>
      <c r="W377" s="151">
        <v>8083000</v>
      </c>
      <c r="X377" s="111">
        <v>0.22500000000000001</v>
      </c>
      <c r="Y377" s="1"/>
      <c r="Z377" s="283" t="s">
        <v>4029</v>
      </c>
      <c r="AA377" s="1" t="s">
        <v>117</v>
      </c>
      <c r="AB377" s="1" t="s">
        <v>117</v>
      </c>
      <c r="AC377" s="3" t="s">
        <v>2803</v>
      </c>
      <c r="AD377" s="259" t="s">
        <v>4286</v>
      </c>
      <c r="AE377" s="16" t="s">
        <v>118</v>
      </c>
      <c r="AF377" s="16" t="s">
        <v>118</v>
      </c>
    </row>
    <row r="378" spans="1:32" s="5" customFormat="1">
      <c r="A378" s="17">
        <v>891780111</v>
      </c>
      <c r="B378" s="17" t="s">
        <v>55</v>
      </c>
      <c r="C378" s="15" t="s">
        <v>57</v>
      </c>
      <c r="D378" s="17" t="s">
        <v>61</v>
      </c>
      <c r="E378" s="89" t="s">
        <v>4287</v>
      </c>
      <c r="F378" s="17" t="s">
        <v>62</v>
      </c>
      <c r="G378" s="1" t="s">
        <v>62</v>
      </c>
      <c r="H378" s="1" t="s">
        <v>74</v>
      </c>
      <c r="I378" s="10">
        <v>14393000</v>
      </c>
      <c r="J378" s="1">
        <v>0</v>
      </c>
      <c r="K378" s="2">
        <v>0</v>
      </c>
      <c r="L378" s="2">
        <v>0</v>
      </c>
      <c r="M378" s="32">
        <f t="shared" si="5"/>
        <v>14393000</v>
      </c>
      <c r="N378" s="1">
        <v>73077004</v>
      </c>
      <c r="O378" s="1" t="s">
        <v>4288</v>
      </c>
      <c r="P378" s="1" t="s">
        <v>4289</v>
      </c>
      <c r="Q378" s="258">
        <v>44964</v>
      </c>
      <c r="R378" s="258">
        <v>44964</v>
      </c>
      <c r="S378" s="258">
        <v>45084</v>
      </c>
      <c r="T378" s="3" t="s">
        <v>2803</v>
      </c>
      <c r="U378" s="31">
        <v>0</v>
      </c>
      <c r="V378" s="151">
        <v>3400000</v>
      </c>
      <c r="W378" s="151">
        <v>10993000</v>
      </c>
      <c r="X378" s="111">
        <v>0.22500000000000001</v>
      </c>
      <c r="Y378" s="1">
        <v>85471791</v>
      </c>
      <c r="Z378" s="283" t="s">
        <v>4102</v>
      </c>
      <c r="AA378" s="1" t="s">
        <v>117</v>
      </c>
      <c r="AB378" s="1" t="s">
        <v>117</v>
      </c>
      <c r="AC378" s="3" t="s">
        <v>2803</v>
      </c>
      <c r="AD378" s="259" t="s">
        <v>4290</v>
      </c>
      <c r="AE378" s="16" t="s">
        <v>118</v>
      </c>
      <c r="AF378" s="16" t="s">
        <v>118</v>
      </c>
    </row>
    <row r="379" spans="1:32" s="5" customFormat="1">
      <c r="A379" s="17">
        <v>891780111</v>
      </c>
      <c r="B379" s="17" t="s">
        <v>55</v>
      </c>
      <c r="C379" s="15" t="s">
        <v>57</v>
      </c>
      <c r="D379" s="17" t="s">
        <v>61</v>
      </c>
      <c r="E379" s="89" t="s">
        <v>4291</v>
      </c>
      <c r="F379" s="17" t="s">
        <v>62</v>
      </c>
      <c r="G379" s="1" t="s">
        <v>62</v>
      </c>
      <c r="H379" s="1" t="s">
        <v>74</v>
      </c>
      <c r="I379" s="10">
        <v>12607000</v>
      </c>
      <c r="J379" s="1">
        <v>0</v>
      </c>
      <c r="K379" s="2">
        <v>0</v>
      </c>
      <c r="L379" s="2">
        <v>0</v>
      </c>
      <c r="M379" s="32">
        <f t="shared" si="5"/>
        <v>12607000</v>
      </c>
      <c r="N379" s="1">
        <v>1082943752</v>
      </c>
      <c r="O379" s="1" t="s">
        <v>4292</v>
      </c>
      <c r="P379" s="1" t="s">
        <v>4078</v>
      </c>
      <c r="Q379" s="258">
        <v>44964</v>
      </c>
      <c r="R379" s="258">
        <v>44964</v>
      </c>
      <c r="S379" s="258">
        <v>45084</v>
      </c>
      <c r="T379" s="3" t="s">
        <v>2803</v>
      </c>
      <c r="U379" s="31">
        <v>0</v>
      </c>
      <c r="V379" s="151">
        <v>2584000</v>
      </c>
      <c r="W379" s="151">
        <v>10023000</v>
      </c>
      <c r="X379" s="111">
        <v>0.22500000000000001</v>
      </c>
      <c r="Y379" s="1">
        <v>85449357</v>
      </c>
      <c r="Z379" s="283" t="s">
        <v>4079</v>
      </c>
      <c r="AA379" s="1" t="s">
        <v>117</v>
      </c>
      <c r="AB379" s="1" t="s">
        <v>117</v>
      </c>
      <c r="AC379" s="3" t="s">
        <v>2803</v>
      </c>
      <c r="AD379" s="259" t="s">
        <v>4293</v>
      </c>
      <c r="AE379" s="16" t="s">
        <v>118</v>
      </c>
      <c r="AF379" s="16" t="s">
        <v>118</v>
      </c>
    </row>
    <row r="380" spans="1:32" s="5" customFormat="1">
      <c r="A380" s="17">
        <v>891780111</v>
      </c>
      <c r="B380" s="17" t="s">
        <v>55</v>
      </c>
      <c r="C380" s="15" t="s">
        <v>57</v>
      </c>
      <c r="D380" s="17" t="s">
        <v>61</v>
      </c>
      <c r="E380" s="89" t="s">
        <v>4294</v>
      </c>
      <c r="F380" s="17" t="s">
        <v>62</v>
      </c>
      <c r="G380" s="1" t="s">
        <v>62</v>
      </c>
      <c r="H380" s="1" t="s">
        <v>74</v>
      </c>
      <c r="I380" s="10">
        <v>11853000</v>
      </c>
      <c r="J380" s="1">
        <v>0</v>
      </c>
      <c r="K380" s="2">
        <v>0</v>
      </c>
      <c r="L380" s="2">
        <v>0</v>
      </c>
      <c r="M380" s="32">
        <f t="shared" si="5"/>
        <v>11853000</v>
      </c>
      <c r="N380" s="1">
        <v>85373098</v>
      </c>
      <c r="O380" s="1" t="s">
        <v>4295</v>
      </c>
      <c r="P380" s="1" t="s">
        <v>4296</v>
      </c>
      <c r="Q380" s="258">
        <v>44964</v>
      </c>
      <c r="R380" s="258">
        <v>44964</v>
      </c>
      <c r="S380" s="258">
        <v>45084</v>
      </c>
      <c r="T380" s="3" t="s">
        <v>2803</v>
      </c>
      <c r="U380" s="31">
        <v>0</v>
      </c>
      <c r="V380" s="151">
        <v>2800000</v>
      </c>
      <c r="W380" s="151">
        <v>9053000</v>
      </c>
      <c r="X380" s="111">
        <v>0.22500000000000001</v>
      </c>
      <c r="Y380" s="1">
        <v>72175282</v>
      </c>
      <c r="Z380" s="283" t="s">
        <v>3912</v>
      </c>
      <c r="AA380" s="1" t="s">
        <v>117</v>
      </c>
      <c r="AB380" s="1" t="s">
        <v>117</v>
      </c>
      <c r="AC380" s="3" t="s">
        <v>2803</v>
      </c>
      <c r="AD380" s="259" t="s">
        <v>4297</v>
      </c>
      <c r="AE380" s="16" t="s">
        <v>118</v>
      </c>
      <c r="AF380" s="16" t="s">
        <v>118</v>
      </c>
    </row>
    <row r="381" spans="1:32" s="5" customFormat="1">
      <c r="A381" s="17">
        <v>891780111</v>
      </c>
      <c r="B381" s="17" t="s">
        <v>55</v>
      </c>
      <c r="C381" s="15" t="s">
        <v>57</v>
      </c>
      <c r="D381" s="17" t="s">
        <v>61</v>
      </c>
      <c r="E381" s="89" t="s">
        <v>4298</v>
      </c>
      <c r="F381" s="17" t="s">
        <v>62</v>
      </c>
      <c r="G381" s="1" t="s">
        <v>62</v>
      </c>
      <c r="H381" s="1" t="s">
        <v>74</v>
      </c>
      <c r="I381" s="10">
        <v>13123000</v>
      </c>
      <c r="J381" s="1">
        <v>0</v>
      </c>
      <c r="K381" s="2">
        <v>0</v>
      </c>
      <c r="L381" s="2">
        <v>0</v>
      </c>
      <c r="M381" s="32">
        <f t="shared" si="5"/>
        <v>13123000</v>
      </c>
      <c r="N381" s="1">
        <v>1067900773</v>
      </c>
      <c r="O381" s="1" t="s">
        <v>4299</v>
      </c>
      <c r="P381" s="1" t="s">
        <v>4300</v>
      </c>
      <c r="Q381" s="258">
        <v>44965</v>
      </c>
      <c r="R381" s="258">
        <v>44965</v>
      </c>
      <c r="S381" s="258">
        <v>45084</v>
      </c>
      <c r="T381" s="3" t="s">
        <v>2803</v>
      </c>
      <c r="U381" s="31">
        <v>0</v>
      </c>
      <c r="V381" s="151">
        <v>3100000</v>
      </c>
      <c r="W381" s="151">
        <v>10023000</v>
      </c>
      <c r="X381" s="111">
        <v>0.21848739495798319</v>
      </c>
      <c r="Y381" s="1">
        <v>72175282</v>
      </c>
      <c r="Z381" s="283" t="s">
        <v>3912</v>
      </c>
      <c r="AA381" s="1" t="s">
        <v>117</v>
      </c>
      <c r="AB381" s="1" t="s">
        <v>117</v>
      </c>
      <c r="AC381" s="3" t="s">
        <v>2803</v>
      </c>
      <c r="AD381" s="259" t="s">
        <v>4301</v>
      </c>
      <c r="AE381" s="16" t="s">
        <v>118</v>
      </c>
      <c r="AF381" s="16" t="s">
        <v>118</v>
      </c>
    </row>
    <row r="382" spans="1:32" s="5" customFormat="1">
      <c r="A382" s="17">
        <v>891780111</v>
      </c>
      <c r="B382" s="17" t="s">
        <v>55</v>
      </c>
      <c r="C382" s="15" t="s">
        <v>57</v>
      </c>
      <c r="D382" s="17" t="s">
        <v>61</v>
      </c>
      <c r="E382" s="89" t="s">
        <v>4302</v>
      </c>
      <c r="F382" s="17" t="s">
        <v>62</v>
      </c>
      <c r="G382" s="1" t="s">
        <v>62</v>
      </c>
      <c r="H382" s="1" t="s">
        <v>74</v>
      </c>
      <c r="I382" s="10">
        <v>11853000</v>
      </c>
      <c r="J382" s="1">
        <v>0</v>
      </c>
      <c r="K382" s="2">
        <v>0</v>
      </c>
      <c r="L382" s="2">
        <v>0</v>
      </c>
      <c r="M382" s="32">
        <f t="shared" si="5"/>
        <v>11853000</v>
      </c>
      <c r="N382" s="1">
        <v>85475573</v>
      </c>
      <c r="O382" s="1" t="s">
        <v>4303</v>
      </c>
      <c r="P382" s="1" t="s">
        <v>4281</v>
      </c>
      <c r="Q382" s="258">
        <v>44965</v>
      </c>
      <c r="R382" s="258">
        <v>44965</v>
      </c>
      <c r="S382" s="258">
        <v>45084</v>
      </c>
      <c r="T382" s="3" t="s">
        <v>2803</v>
      </c>
      <c r="U382" s="31">
        <v>0</v>
      </c>
      <c r="V382" s="151">
        <v>2800000</v>
      </c>
      <c r="W382" s="151">
        <v>9053000</v>
      </c>
      <c r="X382" s="111">
        <v>0.21848739495798319</v>
      </c>
      <c r="Y382" s="1">
        <v>85152695</v>
      </c>
      <c r="Z382" s="283" t="s">
        <v>3895</v>
      </c>
      <c r="AA382" s="1" t="s">
        <v>117</v>
      </c>
      <c r="AB382" s="1" t="s">
        <v>117</v>
      </c>
      <c r="AC382" s="3" t="s">
        <v>2803</v>
      </c>
      <c r="AD382" s="259" t="s">
        <v>4304</v>
      </c>
      <c r="AE382" s="16" t="s">
        <v>118</v>
      </c>
      <c r="AF382" s="16" t="s">
        <v>118</v>
      </c>
    </row>
    <row r="383" spans="1:32" s="5" customFormat="1">
      <c r="A383" s="17">
        <v>891780111</v>
      </c>
      <c r="B383" s="17" t="s">
        <v>55</v>
      </c>
      <c r="C383" s="15" t="s">
        <v>57</v>
      </c>
      <c r="D383" s="17" t="s">
        <v>61</v>
      </c>
      <c r="E383" s="89" t="s">
        <v>4305</v>
      </c>
      <c r="F383" s="17" t="s">
        <v>62</v>
      </c>
      <c r="G383" s="1" t="s">
        <v>62</v>
      </c>
      <c r="H383" s="1" t="s">
        <v>74</v>
      </c>
      <c r="I383" s="10">
        <v>9313000</v>
      </c>
      <c r="J383" s="1">
        <v>0</v>
      </c>
      <c r="K383" s="2">
        <v>0</v>
      </c>
      <c r="L383" s="2">
        <v>0</v>
      </c>
      <c r="M383" s="32">
        <f t="shared" si="5"/>
        <v>9313000</v>
      </c>
      <c r="N383" s="1">
        <v>1082902525</v>
      </c>
      <c r="O383" s="1" t="s">
        <v>4306</v>
      </c>
      <c r="P383" s="1" t="s">
        <v>4307</v>
      </c>
      <c r="Q383" s="258">
        <v>44965</v>
      </c>
      <c r="R383" s="258">
        <v>44965</v>
      </c>
      <c r="S383" s="258">
        <v>45084</v>
      </c>
      <c r="T383" s="3" t="s">
        <v>2803</v>
      </c>
      <c r="U383" s="31">
        <v>0</v>
      </c>
      <c r="V383" s="151">
        <v>2200000</v>
      </c>
      <c r="W383" s="151">
        <v>7113000</v>
      </c>
      <c r="X383" s="111">
        <v>0.21848739495798319</v>
      </c>
      <c r="Y383" s="1">
        <v>36557666</v>
      </c>
      <c r="Z383" s="283" t="s">
        <v>3321</v>
      </c>
      <c r="AA383" s="1" t="s">
        <v>117</v>
      </c>
      <c r="AB383" s="1" t="s">
        <v>117</v>
      </c>
      <c r="AC383" s="3" t="s">
        <v>2803</v>
      </c>
      <c r="AD383" s="259" t="s">
        <v>4308</v>
      </c>
      <c r="AE383" s="16" t="s">
        <v>118</v>
      </c>
      <c r="AF383" s="16" t="s">
        <v>118</v>
      </c>
    </row>
    <row r="384" spans="1:32" s="5" customFormat="1">
      <c r="A384" s="17">
        <v>891780111</v>
      </c>
      <c r="B384" s="17" t="s">
        <v>55</v>
      </c>
      <c r="C384" s="15" t="s">
        <v>57</v>
      </c>
      <c r="D384" s="17" t="s">
        <v>61</v>
      </c>
      <c r="E384" s="89" t="s">
        <v>4309</v>
      </c>
      <c r="F384" s="17" t="s">
        <v>62</v>
      </c>
      <c r="G384" s="1" t="s">
        <v>62</v>
      </c>
      <c r="H384" s="1" t="s">
        <v>74</v>
      </c>
      <c r="I384" s="10">
        <v>13123000</v>
      </c>
      <c r="J384" s="1">
        <v>0</v>
      </c>
      <c r="K384" s="2">
        <v>0</v>
      </c>
      <c r="L384" s="2">
        <v>0</v>
      </c>
      <c r="M384" s="32">
        <f t="shared" si="5"/>
        <v>13123000</v>
      </c>
      <c r="N384" s="1">
        <v>1083560113</v>
      </c>
      <c r="O384" s="1" t="s">
        <v>4310</v>
      </c>
      <c r="P384" s="1" t="s">
        <v>4311</v>
      </c>
      <c r="Q384" s="258">
        <v>44965</v>
      </c>
      <c r="R384" s="258">
        <v>44965</v>
      </c>
      <c r="S384" s="258">
        <v>45084</v>
      </c>
      <c r="T384" s="3" t="s">
        <v>2803</v>
      </c>
      <c r="U384" s="31">
        <v>0</v>
      </c>
      <c r="V384" s="151">
        <v>3100000</v>
      </c>
      <c r="W384" s="151">
        <v>10023000</v>
      </c>
      <c r="X384" s="111">
        <v>0.21848739495798319</v>
      </c>
      <c r="Y384" s="1">
        <v>45507423</v>
      </c>
      <c r="Z384" s="283" t="s">
        <v>4312</v>
      </c>
      <c r="AA384" s="1" t="s">
        <v>117</v>
      </c>
      <c r="AB384" s="1" t="s">
        <v>117</v>
      </c>
      <c r="AC384" s="3" t="s">
        <v>2803</v>
      </c>
      <c r="AD384" s="259" t="s">
        <v>4313</v>
      </c>
      <c r="AE384" s="16" t="s">
        <v>118</v>
      </c>
      <c r="AF384" s="16" t="s">
        <v>118</v>
      </c>
    </row>
    <row r="385" spans="1:32" s="5" customFormat="1">
      <c r="A385" s="17">
        <v>891780111</v>
      </c>
      <c r="B385" s="17" t="s">
        <v>55</v>
      </c>
      <c r="C385" s="15" t="s">
        <v>57</v>
      </c>
      <c r="D385" s="17" t="s">
        <v>61</v>
      </c>
      <c r="E385" s="89" t="s">
        <v>4314</v>
      </c>
      <c r="F385" s="17" t="s">
        <v>62</v>
      </c>
      <c r="G385" s="1" t="s">
        <v>62</v>
      </c>
      <c r="H385" s="1" t="s">
        <v>74</v>
      </c>
      <c r="I385" s="10">
        <v>8043000</v>
      </c>
      <c r="J385" s="1">
        <v>0</v>
      </c>
      <c r="K385" s="2">
        <v>0</v>
      </c>
      <c r="L385" s="2">
        <v>0</v>
      </c>
      <c r="M385" s="32">
        <f t="shared" si="5"/>
        <v>8043000</v>
      </c>
      <c r="N385" s="1">
        <v>1082984745</v>
      </c>
      <c r="O385" s="1" t="s">
        <v>4315</v>
      </c>
      <c r="P385" s="1" t="s">
        <v>4316</v>
      </c>
      <c r="Q385" s="258">
        <v>44965</v>
      </c>
      <c r="R385" s="258">
        <v>44965</v>
      </c>
      <c r="S385" s="258">
        <v>45084</v>
      </c>
      <c r="T385" s="3" t="s">
        <v>2803</v>
      </c>
      <c r="U385" s="31">
        <v>0</v>
      </c>
      <c r="V385" s="151">
        <v>1900000</v>
      </c>
      <c r="W385" s="151">
        <v>6143000</v>
      </c>
      <c r="X385" s="111">
        <v>0.21848739495798319</v>
      </c>
      <c r="Y385" s="1">
        <v>84450555</v>
      </c>
      <c r="Z385" s="283" t="s">
        <v>4317</v>
      </c>
      <c r="AA385" s="1" t="s">
        <v>117</v>
      </c>
      <c r="AB385" s="1" t="s">
        <v>117</v>
      </c>
      <c r="AC385" s="3" t="s">
        <v>2803</v>
      </c>
      <c r="AD385" s="259" t="s">
        <v>4318</v>
      </c>
      <c r="AE385" s="16" t="s">
        <v>118</v>
      </c>
      <c r="AF385" s="16" t="s">
        <v>118</v>
      </c>
    </row>
    <row r="386" spans="1:32" s="5" customFormat="1">
      <c r="A386" s="17">
        <v>891780111</v>
      </c>
      <c r="B386" s="17" t="s">
        <v>55</v>
      </c>
      <c r="C386" s="15" t="s">
        <v>57</v>
      </c>
      <c r="D386" s="17" t="s">
        <v>61</v>
      </c>
      <c r="E386" s="89" t="s">
        <v>4319</v>
      </c>
      <c r="F386" s="17" t="s">
        <v>62</v>
      </c>
      <c r="G386" s="1" t="s">
        <v>62</v>
      </c>
      <c r="H386" s="1" t="s">
        <v>74</v>
      </c>
      <c r="I386" s="10">
        <v>13123000</v>
      </c>
      <c r="J386" s="1">
        <v>0</v>
      </c>
      <c r="K386" s="2">
        <v>0</v>
      </c>
      <c r="L386" s="2">
        <v>0</v>
      </c>
      <c r="M386" s="32">
        <f t="shared" si="5"/>
        <v>13123000</v>
      </c>
      <c r="N386" s="1">
        <v>1082941227</v>
      </c>
      <c r="O386" s="1" t="s">
        <v>4320</v>
      </c>
      <c r="P386" s="1" t="s">
        <v>4321</v>
      </c>
      <c r="Q386" s="258">
        <v>44965</v>
      </c>
      <c r="R386" s="258">
        <v>44965</v>
      </c>
      <c r="S386" s="258">
        <v>45084</v>
      </c>
      <c r="T386" s="3" t="s">
        <v>2803</v>
      </c>
      <c r="U386" s="31">
        <v>0</v>
      </c>
      <c r="V386" s="151">
        <v>3100000</v>
      </c>
      <c r="W386" s="151">
        <v>10023000</v>
      </c>
      <c r="X386" s="111">
        <v>0.21848739495798319</v>
      </c>
      <c r="Y386" s="1">
        <v>85471791</v>
      </c>
      <c r="Z386" s="283" t="s">
        <v>4102</v>
      </c>
      <c r="AA386" s="1" t="s">
        <v>117</v>
      </c>
      <c r="AB386" s="1" t="s">
        <v>117</v>
      </c>
      <c r="AC386" s="3" t="s">
        <v>2803</v>
      </c>
      <c r="AD386" s="259" t="s">
        <v>4322</v>
      </c>
      <c r="AE386" s="16" t="s">
        <v>118</v>
      </c>
      <c r="AF386" s="16" t="s">
        <v>118</v>
      </c>
    </row>
    <row r="387" spans="1:32" s="5" customFormat="1">
      <c r="A387" s="17">
        <v>891780111</v>
      </c>
      <c r="B387" s="17" t="s">
        <v>55</v>
      </c>
      <c r="C387" s="15" t="s">
        <v>57</v>
      </c>
      <c r="D387" s="17" t="s">
        <v>61</v>
      </c>
      <c r="E387" s="89" t="s">
        <v>4323</v>
      </c>
      <c r="F387" s="17" t="s">
        <v>62</v>
      </c>
      <c r="G387" s="1" t="s">
        <v>62</v>
      </c>
      <c r="H387" s="1" t="s">
        <v>74</v>
      </c>
      <c r="I387" s="10">
        <v>13123000</v>
      </c>
      <c r="J387" s="1">
        <v>0</v>
      </c>
      <c r="K387" s="2">
        <v>0</v>
      </c>
      <c r="L387" s="2">
        <v>0</v>
      </c>
      <c r="M387" s="32">
        <f t="shared" si="5"/>
        <v>13123000</v>
      </c>
      <c r="N387" s="1">
        <v>1083007469</v>
      </c>
      <c r="O387" s="1" t="s">
        <v>4324</v>
      </c>
      <c r="P387" s="1" t="s">
        <v>4325</v>
      </c>
      <c r="Q387" s="258">
        <v>44965</v>
      </c>
      <c r="R387" s="258">
        <v>44965</v>
      </c>
      <c r="S387" s="258">
        <v>45084</v>
      </c>
      <c r="T387" s="3" t="s">
        <v>2803</v>
      </c>
      <c r="U387" s="31">
        <v>0</v>
      </c>
      <c r="V387" s="151">
        <v>3100000</v>
      </c>
      <c r="W387" s="151">
        <v>10023000</v>
      </c>
      <c r="X387" s="111">
        <v>0.21848739495798319</v>
      </c>
      <c r="Y387" s="1">
        <v>39058006</v>
      </c>
      <c r="Z387" s="283" t="s">
        <v>4326</v>
      </c>
      <c r="AA387" s="1" t="s">
        <v>117</v>
      </c>
      <c r="AB387" s="1" t="s">
        <v>117</v>
      </c>
      <c r="AC387" s="3" t="s">
        <v>2803</v>
      </c>
      <c r="AD387" s="259" t="s">
        <v>4327</v>
      </c>
      <c r="AE387" s="16" t="s">
        <v>118</v>
      </c>
      <c r="AF387" s="16" t="s">
        <v>118</v>
      </c>
    </row>
    <row r="388" spans="1:32" s="5" customFormat="1">
      <c r="A388" s="17">
        <v>891780111</v>
      </c>
      <c r="B388" s="17" t="s">
        <v>55</v>
      </c>
      <c r="C388" s="15" t="s">
        <v>57</v>
      </c>
      <c r="D388" s="17" t="s">
        <v>61</v>
      </c>
      <c r="E388" s="89" t="s">
        <v>4328</v>
      </c>
      <c r="F388" s="17" t="s">
        <v>62</v>
      </c>
      <c r="G388" s="1" t="s">
        <v>62</v>
      </c>
      <c r="H388" s="1" t="s">
        <v>74</v>
      </c>
      <c r="I388" s="10">
        <v>8043000</v>
      </c>
      <c r="J388" s="1">
        <v>0</v>
      </c>
      <c r="K388" s="2">
        <v>0</v>
      </c>
      <c r="L388" s="2">
        <v>0</v>
      </c>
      <c r="M388" s="32">
        <f t="shared" si="5"/>
        <v>8043000</v>
      </c>
      <c r="N388" s="1">
        <v>1082937109</v>
      </c>
      <c r="O388" s="1" t="s">
        <v>4329</v>
      </c>
      <c r="P388" s="1" t="s">
        <v>4066</v>
      </c>
      <c r="Q388" s="258">
        <v>44965</v>
      </c>
      <c r="R388" s="258">
        <v>44965</v>
      </c>
      <c r="S388" s="258">
        <v>45084</v>
      </c>
      <c r="T388" s="3" t="s">
        <v>2803</v>
      </c>
      <c r="U388" s="31">
        <v>0</v>
      </c>
      <c r="V388" s="151">
        <v>1900000</v>
      </c>
      <c r="W388" s="151">
        <v>6143000</v>
      </c>
      <c r="X388" s="111">
        <v>0.21848739495798319</v>
      </c>
      <c r="Y388" s="1">
        <v>7633815</v>
      </c>
      <c r="Z388" s="283" t="s">
        <v>2697</v>
      </c>
      <c r="AA388" s="1" t="s">
        <v>117</v>
      </c>
      <c r="AB388" s="1" t="s">
        <v>117</v>
      </c>
      <c r="AC388" s="3" t="s">
        <v>2803</v>
      </c>
      <c r="AD388" s="259" t="s">
        <v>4330</v>
      </c>
      <c r="AE388" s="16" t="s">
        <v>118</v>
      </c>
      <c r="AF388" s="16" t="s">
        <v>118</v>
      </c>
    </row>
    <row r="389" spans="1:32" s="5" customFormat="1">
      <c r="A389" s="17">
        <v>891780111</v>
      </c>
      <c r="B389" s="17" t="s">
        <v>55</v>
      </c>
      <c r="C389" s="15" t="s">
        <v>57</v>
      </c>
      <c r="D389" s="17" t="s">
        <v>61</v>
      </c>
      <c r="E389" s="89" t="s">
        <v>4331</v>
      </c>
      <c r="F389" s="17" t="s">
        <v>62</v>
      </c>
      <c r="G389" s="1" t="s">
        <v>62</v>
      </c>
      <c r="H389" s="1" t="s">
        <v>74</v>
      </c>
      <c r="I389" s="10">
        <v>14393000</v>
      </c>
      <c r="J389" s="1">
        <v>0</v>
      </c>
      <c r="K389" s="2">
        <v>0</v>
      </c>
      <c r="L389" s="2">
        <v>0</v>
      </c>
      <c r="M389" s="32">
        <f t="shared" si="5"/>
        <v>14393000</v>
      </c>
      <c r="N389" s="1">
        <v>1083021976</v>
      </c>
      <c r="O389" s="1" t="s">
        <v>4332</v>
      </c>
      <c r="P389" s="1" t="s">
        <v>4333</v>
      </c>
      <c r="Q389" s="258">
        <v>44965</v>
      </c>
      <c r="R389" s="258">
        <v>44965</v>
      </c>
      <c r="S389" s="258">
        <v>45084</v>
      </c>
      <c r="T389" s="3" t="s">
        <v>2803</v>
      </c>
      <c r="U389" s="31">
        <v>0</v>
      </c>
      <c r="V389" s="151">
        <v>3400000</v>
      </c>
      <c r="W389" s="151">
        <v>10993000</v>
      </c>
      <c r="X389" s="111">
        <v>0.21848739495798319</v>
      </c>
      <c r="Y389" s="1">
        <v>12621405</v>
      </c>
      <c r="Z389" s="283" t="s">
        <v>3971</v>
      </c>
      <c r="AA389" s="1" t="s">
        <v>117</v>
      </c>
      <c r="AB389" s="1" t="s">
        <v>117</v>
      </c>
      <c r="AC389" s="3" t="s">
        <v>2803</v>
      </c>
      <c r="AD389" s="259" t="s">
        <v>4334</v>
      </c>
      <c r="AE389" s="16" t="s">
        <v>118</v>
      </c>
      <c r="AF389" s="16" t="s">
        <v>118</v>
      </c>
    </row>
    <row r="390" spans="1:32" s="5" customFormat="1">
      <c r="A390" s="17">
        <v>891780111</v>
      </c>
      <c r="B390" s="17" t="s">
        <v>55</v>
      </c>
      <c r="C390" s="15" t="s">
        <v>57</v>
      </c>
      <c r="D390" s="17" t="s">
        <v>61</v>
      </c>
      <c r="E390" s="89" t="s">
        <v>4335</v>
      </c>
      <c r="F390" s="17" t="s">
        <v>62</v>
      </c>
      <c r="G390" s="1" t="s">
        <v>62</v>
      </c>
      <c r="H390" s="1" t="s">
        <v>74</v>
      </c>
      <c r="I390" s="10">
        <v>11853000</v>
      </c>
      <c r="J390" s="1">
        <v>0</v>
      </c>
      <c r="K390" s="2">
        <v>0</v>
      </c>
      <c r="L390" s="2">
        <v>0</v>
      </c>
      <c r="M390" s="32">
        <f t="shared" si="5"/>
        <v>11853000</v>
      </c>
      <c r="N390" s="1">
        <v>1083048568</v>
      </c>
      <c r="O390" s="1" t="s">
        <v>4336</v>
      </c>
      <c r="P390" s="1" t="s">
        <v>4337</v>
      </c>
      <c r="Q390" s="258">
        <v>44965</v>
      </c>
      <c r="R390" s="258">
        <v>44965</v>
      </c>
      <c r="S390" s="258">
        <v>45084</v>
      </c>
      <c r="T390" s="3" t="s">
        <v>2803</v>
      </c>
      <c r="U390" s="31">
        <v>0</v>
      </c>
      <c r="V390" s="151">
        <v>2800000</v>
      </c>
      <c r="W390" s="151">
        <v>9053000</v>
      </c>
      <c r="X390" s="111">
        <v>0.21848739495798319</v>
      </c>
      <c r="Y390" s="1">
        <v>7632607</v>
      </c>
      <c r="Z390" s="283" t="s">
        <v>742</v>
      </c>
      <c r="AA390" s="1" t="s">
        <v>117</v>
      </c>
      <c r="AB390" s="1" t="s">
        <v>117</v>
      </c>
      <c r="AC390" s="3" t="s">
        <v>2803</v>
      </c>
      <c r="AD390" s="259" t="s">
        <v>4338</v>
      </c>
      <c r="AE390" s="16" t="s">
        <v>118</v>
      </c>
      <c r="AF390" s="16" t="s">
        <v>118</v>
      </c>
    </row>
    <row r="391" spans="1:32" s="5" customFormat="1">
      <c r="A391" s="17">
        <v>891780111</v>
      </c>
      <c r="B391" s="17" t="s">
        <v>55</v>
      </c>
      <c r="C391" s="15" t="s">
        <v>57</v>
      </c>
      <c r="D391" s="17" t="s">
        <v>61</v>
      </c>
      <c r="E391" s="89" t="s">
        <v>4339</v>
      </c>
      <c r="F391" s="17" t="s">
        <v>62</v>
      </c>
      <c r="G391" s="1" t="s">
        <v>62</v>
      </c>
      <c r="H391" s="1" t="s">
        <v>74</v>
      </c>
      <c r="I391" s="10">
        <v>8043000</v>
      </c>
      <c r="J391" s="1">
        <v>0</v>
      </c>
      <c r="K391" s="2">
        <v>0</v>
      </c>
      <c r="L391" s="2">
        <v>0</v>
      </c>
      <c r="M391" s="32">
        <f t="shared" ref="M391:M454" si="6">I391+K391-L391</f>
        <v>8043000</v>
      </c>
      <c r="N391" s="1">
        <v>1102859409</v>
      </c>
      <c r="O391" s="1" t="s">
        <v>4340</v>
      </c>
      <c r="P391" s="1" t="s">
        <v>4341</v>
      </c>
      <c r="Q391" s="258">
        <v>44965</v>
      </c>
      <c r="R391" s="258">
        <v>44965</v>
      </c>
      <c r="S391" s="258">
        <v>45084</v>
      </c>
      <c r="T391" s="3" t="s">
        <v>2803</v>
      </c>
      <c r="U391" s="31">
        <v>0</v>
      </c>
      <c r="V391" s="151">
        <v>1900000</v>
      </c>
      <c r="W391" s="151">
        <v>6143000</v>
      </c>
      <c r="X391" s="111">
        <v>0.21848739495798319</v>
      </c>
      <c r="Y391" s="1">
        <v>84450555</v>
      </c>
      <c r="Z391" s="283" t="s">
        <v>4317</v>
      </c>
      <c r="AA391" s="1" t="s">
        <v>117</v>
      </c>
      <c r="AB391" s="1" t="s">
        <v>117</v>
      </c>
      <c r="AC391" s="3" t="s">
        <v>2803</v>
      </c>
      <c r="AD391" s="259" t="s">
        <v>4342</v>
      </c>
      <c r="AE391" s="16" t="s">
        <v>118</v>
      </c>
      <c r="AF391" s="16" t="s">
        <v>118</v>
      </c>
    </row>
    <row r="392" spans="1:32" s="5" customFormat="1">
      <c r="A392" s="17">
        <v>891780111</v>
      </c>
      <c r="B392" s="17" t="s">
        <v>55</v>
      </c>
      <c r="C392" s="15" t="s">
        <v>57</v>
      </c>
      <c r="D392" s="17" t="s">
        <v>61</v>
      </c>
      <c r="E392" s="89" t="s">
        <v>4343</v>
      </c>
      <c r="F392" s="17" t="s">
        <v>62</v>
      </c>
      <c r="G392" s="1" t="s">
        <v>62</v>
      </c>
      <c r="H392" s="1" t="s">
        <v>74</v>
      </c>
      <c r="I392" s="10">
        <v>8043000</v>
      </c>
      <c r="J392" s="1">
        <v>0</v>
      </c>
      <c r="K392" s="2">
        <v>0</v>
      </c>
      <c r="L392" s="2">
        <v>0</v>
      </c>
      <c r="M392" s="32">
        <f t="shared" si="6"/>
        <v>8043000</v>
      </c>
      <c r="N392" s="1">
        <v>1004347619</v>
      </c>
      <c r="O392" s="1" t="s">
        <v>4344</v>
      </c>
      <c r="P392" s="1" t="s">
        <v>4158</v>
      </c>
      <c r="Q392" s="258">
        <v>44965</v>
      </c>
      <c r="R392" s="258">
        <v>44965</v>
      </c>
      <c r="S392" s="258">
        <v>45084</v>
      </c>
      <c r="T392" s="3" t="s">
        <v>2803</v>
      </c>
      <c r="U392" s="31">
        <v>0</v>
      </c>
      <c r="V392" s="151">
        <v>1900000</v>
      </c>
      <c r="W392" s="151">
        <v>6143000</v>
      </c>
      <c r="X392" s="111">
        <v>0.21848739495798319</v>
      </c>
      <c r="Y392" s="1">
        <v>7633815</v>
      </c>
      <c r="Z392" s="283" t="s">
        <v>2697</v>
      </c>
      <c r="AA392" s="1" t="s">
        <v>117</v>
      </c>
      <c r="AB392" s="1" t="s">
        <v>117</v>
      </c>
      <c r="AC392" s="3" t="s">
        <v>2803</v>
      </c>
      <c r="AD392" s="259" t="s">
        <v>4345</v>
      </c>
      <c r="AE392" s="16" t="s">
        <v>118</v>
      </c>
      <c r="AF392" s="16" t="s">
        <v>118</v>
      </c>
    </row>
    <row r="393" spans="1:32" s="5" customFormat="1">
      <c r="A393" s="17">
        <v>891780111</v>
      </c>
      <c r="B393" s="17" t="s">
        <v>55</v>
      </c>
      <c r="C393" s="15" t="s">
        <v>57</v>
      </c>
      <c r="D393" s="17" t="s">
        <v>61</v>
      </c>
      <c r="E393" s="89" t="s">
        <v>4346</v>
      </c>
      <c r="F393" s="17" t="s">
        <v>62</v>
      </c>
      <c r="G393" s="1" t="s">
        <v>62</v>
      </c>
      <c r="H393" s="1" t="s">
        <v>74</v>
      </c>
      <c r="I393" s="10">
        <v>11853000</v>
      </c>
      <c r="J393" s="1">
        <v>0</v>
      </c>
      <c r="K393" s="2">
        <v>0</v>
      </c>
      <c r="L393" s="2">
        <v>0</v>
      </c>
      <c r="M393" s="32">
        <f t="shared" si="6"/>
        <v>11853000</v>
      </c>
      <c r="N393" s="1">
        <v>1083044605</v>
      </c>
      <c r="O393" s="1" t="s">
        <v>4347</v>
      </c>
      <c r="P393" s="1" t="s">
        <v>4232</v>
      </c>
      <c r="Q393" s="258">
        <v>44965</v>
      </c>
      <c r="R393" s="258">
        <v>44965</v>
      </c>
      <c r="S393" s="258">
        <v>45084</v>
      </c>
      <c r="T393" s="3" t="s">
        <v>2803</v>
      </c>
      <c r="U393" s="31">
        <v>0</v>
      </c>
      <c r="V393" s="151">
        <v>2800000</v>
      </c>
      <c r="W393" s="151">
        <v>9053000</v>
      </c>
      <c r="X393" s="111">
        <v>0.21848739495798319</v>
      </c>
      <c r="Y393" s="1">
        <v>36557666</v>
      </c>
      <c r="Z393" s="283" t="s">
        <v>3321</v>
      </c>
      <c r="AA393" s="1" t="s">
        <v>117</v>
      </c>
      <c r="AB393" s="1" t="s">
        <v>117</v>
      </c>
      <c r="AC393" s="3" t="s">
        <v>2803</v>
      </c>
      <c r="AD393" s="259" t="s">
        <v>4348</v>
      </c>
      <c r="AE393" s="16" t="s">
        <v>118</v>
      </c>
      <c r="AF393" s="16" t="s">
        <v>118</v>
      </c>
    </row>
    <row r="394" spans="1:32" s="5" customFormat="1">
      <c r="A394" s="17">
        <v>891780111</v>
      </c>
      <c r="B394" s="17" t="s">
        <v>55</v>
      </c>
      <c r="C394" s="15" t="s">
        <v>57</v>
      </c>
      <c r="D394" s="17" t="s">
        <v>61</v>
      </c>
      <c r="E394" s="89" t="s">
        <v>4349</v>
      </c>
      <c r="F394" s="17" t="s">
        <v>62</v>
      </c>
      <c r="G394" s="1" t="s">
        <v>62</v>
      </c>
      <c r="H394" s="1" t="s">
        <v>74</v>
      </c>
      <c r="I394" s="10">
        <v>8043000</v>
      </c>
      <c r="J394" s="1">
        <v>0</v>
      </c>
      <c r="K394" s="2">
        <v>0</v>
      </c>
      <c r="L394" s="2">
        <v>0</v>
      </c>
      <c r="M394" s="32">
        <f t="shared" si="6"/>
        <v>8043000</v>
      </c>
      <c r="N394" s="1">
        <v>1082900540</v>
      </c>
      <c r="O394" s="1" t="s">
        <v>4350</v>
      </c>
      <c r="P394" s="1" t="s">
        <v>4351</v>
      </c>
      <c r="Q394" s="258">
        <v>44965</v>
      </c>
      <c r="R394" s="258">
        <v>44965</v>
      </c>
      <c r="S394" s="258">
        <v>45084</v>
      </c>
      <c r="T394" s="3" t="s">
        <v>2803</v>
      </c>
      <c r="U394" s="31">
        <v>0</v>
      </c>
      <c r="V394" s="151">
        <v>1900000</v>
      </c>
      <c r="W394" s="151">
        <v>6143000</v>
      </c>
      <c r="X394" s="111">
        <v>0.21848739495798319</v>
      </c>
      <c r="Y394" s="1">
        <v>45507423</v>
      </c>
      <c r="Z394" s="283" t="s">
        <v>4312</v>
      </c>
      <c r="AA394" s="1" t="s">
        <v>117</v>
      </c>
      <c r="AB394" s="1" t="s">
        <v>117</v>
      </c>
      <c r="AC394" s="3" t="s">
        <v>2803</v>
      </c>
      <c r="AD394" s="259" t="s">
        <v>4352</v>
      </c>
      <c r="AE394" s="16" t="s">
        <v>118</v>
      </c>
      <c r="AF394" s="16" t="s">
        <v>118</v>
      </c>
    </row>
    <row r="395" spans="1:32" s="5" customFormat="1">
      <c r="A395" s="17">
        <v>891780111</v>
      </c>
      <c r="B395" s="17" t="s">
        <v>55</v>
      </c>
      <c r="C395" s="15" t="s">
        <v>57</v>
      </c>
      <c r="D395" s="17" t="s">
        <v>61</v>
      </c>
      <c r="E395" s="89" t="s">
        <v>4353</v>
      </c>
      <c r="F395" s="17" t="s">
        <v>62</v>
      </c>
      <c r="G395" s="1" t="s">
        <v>62</v>
      </c>
      <c r="H395" s="1" t="s">
        <v>74</v>
      </c>
      <c r="I395" s="10">
        <v>8043000</v>
      </c>
      <c r="J395" s="1">
        <v>0</v>
      </c>
      <c r="K395" s="2">
        <v>0</v>
      </c>
      <c r="L395" s="2">
        <v>0</v>
      </c>
      <c r="M395" s="32">
        <f t="shared" si="6"/>
        <v>8043000</v>
      </c>
      <c r="N395" s="1">
        <v>1082876431</v>
      </c>
      <c r="O395" s="1" t="s">
        <v>4354</v>
      </c>
      <c r="P395" s="1" t="s">
        <v>4355</v>
      </c>
      <c r="Q395" s="258">
        <v>44965</v>
      </c>
      <c r="R395" s="258">
        <v>44965</v>
      </c>
      <c r="S395" s="258">
        <v>45084</v>
      </c>
      <c r="T395" s="3" t="s">
        <v>2803</v>
      </c>
      <c r="U395" s="31">
        <v>0</v>
      </c>
      <c r="V395" s="151">
        <v>1900000</v>
      </c>
      <c r="W395" s="151">
        <v>6143000</v>
      </c>
      <c r="X395" s="111">
        <v>0.21848739495798319</v>
      </c>
      <c r="Y395" s="1">
        <v>85450705</v>
      </c>
      <c r="Z395" s="283" t="s">
        <v>4356</v>
      </c>
      <c r="AA395" s="1" t="s">
        <v>117</v>
      </c>
      <c r="AB395" s="1" t="s">
        <v>117</v>
      </c>
      <c r="AC395" s="3" t="s">
        <v>2803</v>
      </c>
      <c r="AD395" s="259" t="s">
        <v>4357</v>
      </c>
      <c r="AE395" s="16" t="s">
        <v>118</v>
      </c>
      <c r="AF395" s="16" t="s">
        <v>118</v>
      </c>
    </row>
    <row r="396" spans="1:32" s="5" customFormat="1">
      <c r="A396" s="17">
        <v>891780111</v>
      </c>
      <c r="B396" s="17" t="s">
        <v>55</v>
      </c>
      <c r="C396" s="15" t="s">
        <v>57</v>
      </c>
      <c r="D396" s="17" t="s">
        <v>61</v>
      </c>
      <c r="E396" s="89" t="s">
        <v>4358</v>
      </c>
      <c r="F396" s="17" t="s">
        <v>62</v>
      </c>
      <c r="G396" s="1" t="s">
        <v>62</v>
      </c>
      <c r="H396" s="1" t="s">
        <v>74</v>
      </c>
      <c r="I396" s="10">
        <v>12607000</v>
      </c>
      <c r="J396" s="1">
        <v>0</v>
      </c>
      <c r="K396" s="2">
        <v>0</v>
      </c>
      <c r="L396" s="2">
        <v>0</v>
      </c>
      <c r="M396" s="32">
        <f t="shared" si="6"/>
        <v>12607000</v>
      </c>
      <c r="N396" s="1">
        <v>1098728251</v>
      </c>
      <c r="O396" s="1" t="s">
        <v>4359</v>
      </c>
      <c r="P396" s="1" t="s">
        <v>4360</v>
      </c>
      <c r="Q396" s="258">
        <v>44965</v>
      </c>
      <c r="R396" s="258">
        <v>44965</v>
      </c>
      <c r="S396" s="258">
        <v>45084</v>
      </c>
      <c r="T396" s="3" t="s">
        <v>2803</v>
      </c>
      <c r="U396" s="31">
        <v>0</v>
      </c>
      <c r="V396" s="151">
        <v>2584000</v>
      </c>
      <c r="W396" s="151">
        <v>10023000</v>
      </c>
      <c r="X396" s="111">
        <v>0.21848739495798319</v>
      </c>
      <c r="Y396" s="1">
        <v>85449357</v>
      </c>
      <c r="Z396" s="283" t="s">
        <v>4079</v>
      </c>
      <c r="AA396" s="1" t="s">
        <v>117</v>
      </c>
      <c r="AB396" s="1" t="s">
        <v>117</v>
      </c>
      <c r="AC396" s="3" t="s">
        <v>2803</v>
      </c>
      <c r="AD396" s="259" t="s">
        <v>4361</v>
      </c>
      <c r="AE396" s="16" t="s">
        <v>118</v>
      </c>
      <c r="AF396" s="16" t="s">
        <v>118</v>
      </c>
    </row>
    <row r="397" spans="1:32" s="5" customFormat="1">
      <c r="A397" s="17">
        <v>891780111</v>
      </c>
      <c r="B397" s="17" t="s">
        <v>55</v>
      </c>
      <c r="C397" s="15" t="s">
        <v>57</v>
      </c>
      <c r="D397" s="17" t="s">
        <v>61</v>
      </c>
      <c r="E397" s="89" t="s">
        <v>4362</v>
      </c>
      <c r="F397" s="17" t="s">
        <v>62</v>
      </c>
      <c r="G397" s="1" t="s">
        <v>62</v>
      </c>
      <c r="H397" s="1" t="s">
        <v>74</v>
      </c>
      <c r="I397" s="10">
        <v>8043000</v>
      </c>
      <c r="J397" s="1">
        <v>0</v>
      </c>
      <c r="K397" s="2">
        <v>0</v>
      </c>
      <c r="L397" s="2">
        <v>0</v>
      </c>
      <c r="M397" s="32">
        <f t="shared" si="6"/>
        <v>8043000</v>
      </c>
      <c r="N397" s="1">
        <v>7634587</v>
      </c>
      <c r="O397" s="1" t="s">
        <v>4363</v>
      </c>
      <c r="P397" s="1" t="s">
        <v>4364</v>
      </c>
      <c r="Q397" s="258">
        <v>44965</v>
      </c>
      <c r="R397" s="258">
        <v>44965</v>
      </c>
      <c r="S397" s="258">
        <v>45084</v>
      </c>
      <c r="T397" s="3" t="s">
        <v>2803</v>
      </c>
      <c r="U397" s="31">
        <v>0</v>
      </c>
      <c r="V397" s="151">
        <v>1900000</v>
      </c>
      <c r="W397" s="151">
        <v>6143000</v>
      </c>
      <c r="X397" s="111">
        <v>0.21848739495798319</v>
      </c>
      <c r="Y397" s="1">
        <v>85152695</v>
      </c>
      <c r="Z397" s="283" t="s">
        <v>3895</v>
      </c>
      <c r="AA397" s="1" t="s">
        <v>117</v>
      </c>
      <c r="AB397" s="1" t="s">
        <v>117</v>
      </c>
      <c r="AC397" s="3" t="s">
        <v>2803</v>
      </c>
      <c r="AD397" s="259" t="s">
        <v>4365</v>
      </c>
      <c r="AE397" s="16" t="s">
        <v>118</v>
      </c>
      <c r="AF397" s="16" t="s">
        <v>118</v>
      </c>
    </row>
    <row r="398" spans="1:32" s="5" customFormat="1">
      <c r="A398" s="17">
        <v>891780111</v>
      </c>
      <c r="B398" s="17" t="s">
        <v>55</v>
      </c>
      <c r="C398" s="15" t="s">
        <v>57</v>
      </c>
      <c r="D398" s="17" t="s">
        <v>61</v>
      </c>
      <c r="E398" s="89" t="s">
        <v>4366</v>
      </c>
      <c r="F398" s="17" t="s">
        <v>62</v>
      </c>
      <c r="G398" s="1" t="s">
        <v>62</v>
      </c>
      <c r="H398" s="1" t="s">
        <v>74</v>
      </c>
      <c r="I398" s="10">
        <v>11000000</v>
      </c>
      <c r="J398" s="1">
        <v>0</v>
      </c>
      <c r="K398" s="2">
        <v>0</v>
      </c>
      <c r="L398" s="2">
        <v>0</v>
      </c>
      <c r="M398" s="32">
        <f t="shared" si="6"/>
        <v>11000000</v>
      </c>
      <c r="N398" s="1">
        <v>42155216</v>
      </c>
      <c r="O398" s="1" t="s">
        <v>4367</v>
      </c>
      <c r="P398" s="1" t="s">
        <v>4368</v>
      </c>
      <c r="Q398" s="258">
        <v>44965</v>
      </c>
      <c r="R398" s="258">
        <v>44965</v>
      </c>
      <c r="S398" s="258">
        <v>45084</v>
      </c>
      <c r="T398" s="3" t="s">
        <v>2803</v>
      </c>
      <c r="U398" s="31">
        <v>0</v>
      </c>
      <c r="V398" s="151">
        <v>2917000</v>
      </c>
      <c r="W398" s="151">
        <v>8083000</v>
      </c>
      <c r="X398" s="111">
        <v>0.21848739495798319</v>
      </c>
      <c r="Y398" s="1">
        <v>85471791</v>
      </c>
      <c r="Z398" s="283" t="s">
        <v>4102</v>
      </c>
      <c r="AA398" s="1" t="s">
        <v>117</v>
      </c>
      <c r="AB398" s="1" t="s">
        <v>117</v>
      </c>
      <c r="AC398" s="3" t="s">
        <v>2803</v>
      </c>
      <c r="AD398" s="259" t="s">
        <v>4369</v>
      </c>
      <c r="AE398" s="16" t="s">
        <v>118</v>
      </c>
      <c r="AF398" s="16" t="s">
        <v>118</v>
      </c>
    </row>
    <row r="399" spans="1:32" s="5" customFormat="1">
      <c r="A399" s="17">
        <v>891780111</v>
      </c>
      <c r="B399" s="17" t="s">
        <v>55</v>
      </c>
      <c r="C399" s="15" t="s">
        <v>57</v>
      </c>
      <c r="D399" s="17" t="s">
        <v>61</v>
      </c>
      <c r="E399" s="89" t="s">
        <v>4370</v>
      </c>
      <c r="F399" s="17" t="s">
        <v>62</v>
      </c>
      <c r="G399" s="1" t="s">
        <v>62</v>
      </c>
      <c r="H399" s="1" t="s">
        <v>74</v>
      </c>
      <c r="I399" s="10">
        <v>8043000</v>
      </c>
      <c r="J399" s="1">
        <v>0</v>
      </c>
      <c r="K399" s="2">
        <v>0</v>
      </c>
      <c r="L399" s="2">
        <v>0</v>
      </c>
      <c r="M399" s="32">
        <f t="shared" si="6"/>
        <v>8043000</v>
      </c>
      <c r="N399" s="1">
        <v>36506829</v>
      </c>
      <c r="O399" s="1" t="s">
        <v>4371</v>
      </c>
      <c r="P399" s="1" t="s">
        <v>4372</v>
      </c>
      <c r="Q399" s="258">
        <v>44965</v>
      </c>
      <c r="R399" s="258">
        <v>44965</v>
      </c>
      <c r="S399" s="258">
        <v>45084</v>
      </c>
      <c r="T399" s="3" t="s">
        <v>2803</v>
      </c>
      <c r="U399" s="31">
        <v>0</v>
      </c>
      <c r="V399" s="151">
        <v>1900000</v>
      </c>
      <c r="W399" s="151">
        <v>6143000</v>
      </c>
      <c r="X399" s="111">
        <v>0.21848739495798319</v>
      </c>
      <c r="Y399" s="1">
        <v>45507423</v>
      </c>
      <c r="Z399" s="283" t="s">
        <v>4312</v>
      </c>
      <c r="AA399" s="1" t="s">
        <v>117</v>
      </c>
      <c r="AB399" s="1" t="s">
        <v>117</v>
      </c>
      <c r="AC399" s="3" t="s">
        <v>2803</v>
      </c>
      <c r="AD399" s="259" t="s">
        <v>4373</v>
      </c>
      <c r="AE399" s="16" t="s">
        <v>118</v>
      </c>
      <c r="AF399" s="16" t="s">
        <v>118</v>
      </c>
    </row>
    <row r="400" spans="1:32" s="5" customFormat="1">
      <c r="A400" s="17">
        <v>891780111</v>
      </c>
      <c r="B400" s="17" t="s">
        <v>55</v>
      </c>
      <c r="C400" s="15" t="s">
        <v>57</v>
      </c>
      <c r="D400" s="17" t="s">
        <v>61</v>
      </c>
      <c r="E400" s="89" t="s">
        <v>4374</v>
      </c>
      <c r="F400" s="17" t="s">
        <v>62</v>
      </c>
      <c r="G400" s="1" t="s">
        <v>62</v>
      </c>
      <c r="H400" s="1" t="s">
        <v>74</v>
      </c>
      <c r="I400" s="10">
        <v>8043000</v>
      </c>
      <c r="J400" s="1">
        <v>0</v>
      </c>
      <c r="K400" s="2">
        <v>0</v>
      </c>
      <c r="L400" s="2">
        <v>0</v>
      </c>
      <c r="M400" s="32">
        <f t="shared" si="6"/>
        <v>8043000</v>
      </c>
      <c r="N400" s="1">
        <v>1082841112</v>
      </c>
      <c r="O400" s="1" t="s">
        <v>4375</v>
      </c>
      <c r="P400" s="1" t="s">
        <v>4376</v>
      </c>
      <c r="Q400" s="258">
        <v>44965</v>
      </c>
      <c r="R400" s="258">
        <v>44965</v>
      </c>
      <c r="S400" s="258">
        <v>45084</v>
      </c>
      <c r="T400" s="3" t="s">
        <v>2803</v>
      </c>
      <c r="U400" s="31">
        <v>0</v>
      </c>
      <c r="V400" s="151">
        <v>1900000</v>
      </c>
      <c r="W400" s="151">
        <v>6143000</v>
      </c>
      <c r="X400" s="111">
        <v>0.21848739495798319</v>
      </c>
      <c r="Y400" s="1">
        <v>57297693</v>
      </c>
      <c r="Z400" s="283" t="s">
        <v>4377</v>
      </c>
      <c r="AA400" s="1" t="s">
        <v>117</v>
      </c>
      <c r="AB400" s="1" t="s">
        <v>117</v>
      </c>
      <c r="AC400" s="3" t="s">
        <v>2803</v>
      </c>
      <c r="AD400" s="259" t="s">
        <v>4378</v>
      </c>
      <c r="AE400" s="16" t="s">
        <v>118</v>
      </c>
      <c r="AF400" s="16" t="s">
        <v>118</v>
      </c>
    </row>
    <row r="401" spans="1:32" s="5" customFormat="1">
      <c r="A401" s="17">
        <v>891780111</v>
      </c>
      <c r="B401" s="17" t="s">
        <v>55</v>
      </c>
      <c r="C401" s="15" t="s">
        <v>57</v>
      </c>
      <c r="D401" s="17" t="s">
        <v>61</v>
      </c>
      <c r="E401" s="89" t="s">
        <v>4379</v>
      </c>
      <c r="F401" s="17" t="s">
        <v>62</v>
      </c>
      <c r="G401" s="1" t="s">
        <v>62</v>
      </c>
      <c r="H401" s="1" t="s">
        <v>74</v>
      </c>
      <c r="I401" s="10">
        <v>9313000</v>
      </c>
      <c r="J401" s="1">
        <v>0</v>
      </c>
      <c r="K401" s="2">
        <v>0</v>
      </c>
      <c r="L401" s="2">
        <v>0</v>
      </c>
      <c r="M401" s="32">
        <f t="shared" si="6"/>
        <v>9313000</v>
      </c>
      <c r="N401" s="1">
        <v>1026256729</v>
      </c>
      <c r="O401" s="1" t="s">
        <v>4380</v>
      </c>
      <c r="P401" s="1" t="s">
        <v>4381</v>
      </c>
      <c r="Q401" s="258">
        <v>44965</v>
      </c>
      <c r="R401" s="258">
        <v>44965</v>
      </c>
      <c r="S401" s="258">
        <v>45084</v>
      </c>
      <c r="T401" s="3" t="s">
        <v>2803</v>
      </c>
      <c r="U401" s="31">
        <v>0</v>
      </c>
      <c r="V401" s="151">
        <v>2200000</v>
      </c>
      <c r="W401" s="151">
        <v>7113000</v>
      </c>
      <c r="X401" s="111">
        <v>0.21848739495798319</v>
      </c>
      <c r="Y401" s="1">
        <v>57297693</v>
      </c>
      <c r="Z401" s="283" t="s">
        <v>4377</v>
      </c>
      <c r="AA401" s="1" t="s">
        <v>117</v>
      </c>
      <c r="AB401" s="1" t="s">
        <v>117</v>
      </c>
      <c r="AC401" s="3" t="s">
        <v>2803</v>
      </c>
      <c r="AD401" s="259" t="s">
        <v>4382</v>
      </c>
      <c r="AE401" s="16" t="s">
        <v>118</v>
      </c>
      <c r="AF401" s="16" t="s">
        <v>118</v>
      </c>
    </row>
    <row r="402" spans="1:32" s="5" customFormat="1">
      <c r="A402" s="17">
        <v>891780111</v>
      </c>
      <c r="B402" s="17" t="s">
        <v>55</v>
      </c>
      <c r="C402" s="15" t="s">
        <v>57</v>
      </c>
      <c r="D402" s="17" t="s">
        <v>61</v>
      </c>
      <c r="E402" s="89" t="s">
        <v>4383</v>
      </c>
      <c r="F402" s="17" t="s">
        <v>62</v>
      </c>
      <c r="G402" s="1" t="s">
        <v>62</v>
      </c>
      <c r="H402" s="1" t="s">
        <v>74</v>
      </c>
      <c r="I402" s="10">
        <v>10583000</v>
      </c>
      <c r="J402" s="1">
        <v>0</v>
      </c>
      <c r="K402" s="2">
        <v>0</v>
      </c>
      <c r="L402" s="2">
        <v>0</v>
      </c>
      <c r="M402" s="32">
        <f t="shared" si="6"/>
        <v>10583000</v>
      </c>
      <c r="N402" s="1">
        <v>1084789302</v>
      </c>
      <c r="O402" s="1" t="s">
        <v>4384</v>
      </c>
      <c r="P402" s="1" t="s">
        <v>4385</v>
      </c>
      <c r="Q402" s="258">
        <v>44965</v>
      </c>
      <c r="R402" s="258">
        <v>44965</v>
      </c>
      <c r="S402" s="258">
        <v>45084</v>
      </c>
      <c r="T402" s="3" t="s">
        <v>2803</v>
      </c>
      <c r="U402" s="31">
        <v>0</v>
      </c>
      <c r="V402" s="151">
        <v>2500000</v>
      </c>
      <c r="W402" s="151">
        <v>8083000</v>
      </c>
      <c r="X402" s="111">
        <v>0.21848739495798319</v>
      </c>
      <c r="Y402" s="1">
        <v>72004252</v>
      </c>
      <c r="Z402" s="283" t="s">
        <v>4198</v>
      </c>
      <c r="AA402" s="1" t="s">
        <v>117</v>
      </c>
      <c r="AB402" s="1" t="s">
        <v>117</v>
      </c>
      <c r="AC402" s="3" t="s">
        <v>2803</v>
      </c>
      <c r="AD402" s="259" t="s">
        <v>4386</v>
      </c>
      <c r="AE402" s="16" t="s">
        <v>118</v>
      </c>
      <c r="AF402" s="16" t="s">
        <v>118</v>
      </c>
    </row>
    <row r="403" spans="1:32" s="5" customFormat="1">
      <c r="A403" s="17">
        <v>891780111</v>
      </c>
      <c r="B403" s="17" t="s">
        <v>55</v>
      </c>
      <c r="C403" s="15" t="s">
        <v>57</v>
      </c>
      <c r="D403" s="17" t="s">
        <v>61</v>
      </c>
      <c r="E403" s="89" t="s">
        <v>4387</v>
      </c>
      <c r="F403" s="17" t="s">
        <v>62</v>
      </c>
      <c r="G403" s="1" t="s">
        <v>62</v>
      </c>
      <c r="H403" s="1" t="s">
        <v>74</v>
      </c>
      <c r="I403" s="10">
        <v>9313000</v>
      </c>
      <c r="J403" s="1">
        <v>0</v>
      </c>
      <c r="K403" s="2">
        <v>0</v>
      </c>
      <c r="L403" s="2">
        <v>0</v>
      </c>
      <c r="M403" s="32">
        <f t="shared" si="6"/>
        <v>9313000</v>
      </c>
      <c r="N403" s="1">
        <v>36726740</v>
      </c>
      <c r="O403" s="1" t="s">
        <v>4388</v>
      </c>
      <c r="P403" s="1" t="s">
        <v>4389</v>
      </c>
      <c r="Q403" s="258">
        <v>44965</v>
      </c>
      <c r="R403" s="258">
        <v>44965</v>
      </c>
      <c r="S403" s="258">
        <v>45084</v>
      </c>
      <c r="T403" s="3" t="s">
        <v>2803</v>
      </c>
      <c r="U403" s="31">
        <v>0</v>
      </c>
      <c r="V403" s="151">
        <v>2200000</v>
      </c>
      <c r="W403" s="151">
        <v>7113000</v>
      </c>
      <c r="X403" s="111">
        <v>0.21848739495798319</v>
      </c>
      <c r="Y403" s="1">
        <v>36557666</v>
      </c>
      <c r="Z403" s="283" t="s">
        <v>3321</v>
      </c>
      <c r="AA403" s="1" t="s">
        <v>117</v>
      </c>
      <c r="AB403" s="1" t="s">
        <v>117</v>
      </c>
      <c r="AC403" s="3" t="s">
        <v>2803</v>
      </c>
      <c r="AD403" s="259" t="s">
        <v>4390</v>
      </c>
      <c r="AE403" s="16" t="s">
        <v>118</v>
      </c>
      <c r="AF403" s="16" t="s">
        <v>118</v>
      </c>
    </row>
    <row r="404" spans="1:32" s="5" customFormat="1">
      <c r="A404" s="17">
        <v>891780111</v>
      </c>
      <c r="B404" s="17" t="s">
        <v>55</v>
      </c>
      <c r="C404" s="15" t="s">
        <v>57</v>
      </c>
      <c r="D404" s="17" t="s">
        <v>61</v>
      </c>
      <c r="E404" s="89" t="s">
        <v>4391</v>
      </c>
      <c r="F404" s="17" t="s">
        <v>62</v>
      </c>
      <c r="G404" s="1" t="s">
        <v>62</v>
      </c>
      <c r="H404" s="1" t="s">
        <v>74</v>
      </c>
      <c r="I404" s="10">
        <v>9313000</v>
      </c>
      <c r="J404" s="1">
        <v>0</v>
      </c>
      <c r="K404" s="2">
        <v>0</v>
      </c>
      <c r="L404" s="2">
        <v>0</v>
      </c>
      <c r="M404" s="32">
        <f t="shared" si="6"/>
        <v>9313000</v>
      </c>
      <c r="N404" s="1">
        <v>85153365</v>
      </c>
      <c r="O404" s="1" t="s">
        <v>4392</v>
      </c>
      <c r="P404" s="1" t="s">
        <v>4393</v>
      </c>
      <c r="Q404" s="258">
        <v>44965</v>
      </c>
      <c r="R404" s="258">
        <v>44965</v>
      </c>
      <c r="S404" s="258">
        <v>45084</v>
      </c>
      <c r="T404" s="3" t="s">
        <v>2803</v>
      </c>
      <c r="U404" s="31">
        <v>0</v>
      </c>
      <c r="V404" s="151">
        <v>2200000</v>
      </c>
      <c r="W404" s="151">
        <v>7113000</v>
      </c>
      <c r="X404" s="111">
        <v>0.21848739495798319</v>
      </c>
      <c r="Y404" s="1">
        <v>85152695</v>
      </c>
      <c r="Z404" s="283" t="s">
        <v>3895</v>
      </c>
      <c r="AA404" s="1" t="s">
        <v>117</v>
      </c>
      <c r="AB404" s="1" t="s">
        <v>117</v>
      </c>
      <c r="AC404" s="3" t="s">
        <v>2803</v>
      </c>
      <c r="AD404" s="259" t="s">
        <v>4394</v>
      </c>
      <c r="AE404" s="16" t="s">
        <v>118</v>
      </c>
      <c r="AF404" s="16" t="s">
        <v>118</v>
      </c>
    </row>
    <row r="405" spans="1:32" s="5" customFormat="1">
      <c r="A405" s="17">
        <v>891780111</v>
      </c>
      <c r="B405" s="17" t="s">
        <v>55</v>
      </c>
      <c r="C405" s="15" t="s">
        <v>57</v>
      </c>
      <c r="D405" s="17" t="s">
        <v>61</v>
      </c>
      <c r="E405" s="89" t="s">
        <v>4395</v>
      </c>
      <c r="F405" s="17" t="s">
        <v>62</v>
      </c>
      <c r="G405" s="1" t="s">
        <v>62</v>
      </c>
      <c r="H405" s="1" t="s">
        <v>74</v>
      </c>
      <c r="I405" s="10">
        <v>8043000</v>
      </c>
      <c r="J405" s="1">
        <v>0</v>
      </c>
      <c r="K405" s="2">
        <v>0</v>
      </c>
      <c r="L405" s="2">
        <v>0</v>
      </c>
      <c r="M405" s="32">
        <f t="shared" si="6"/>
        <v>8043000</v>
      </c>
      <c r="N405" s="1">
        <v>36726128</v>
      </c>
      <c r="O405" s="1" t="s">
        <v>4396</v>
      </c>
      <c r="P405" s="1" t="s">
        <v>4397</v>
      </c>
      <c r="Q405" s="258">
        <v>44965</v>
      </c>
      <c r="R405" s="258">
        <v>44965</v>
      </c>
      <c r="S405" s="258">
        <v>45084</v>
      </c>
      <c r="T405" s="3" t="s">
        <v>2803</v>
      </c>
      <c r="U405" s="31">
        <v>0</v>
      </c>
      <c r="V405" s="151">
        <v>1900000</v>
      </c>
      <c r="W405" s="151">
        <v>6143000</v>
      </c>
      <c r="X405" s="111">
        <v>0.21848739495798319</v>
      </c>
      <c r="Y405" s="1">
        <v>7633815</v>
      </c>
      <c r="Z405" s="283" t="s">
        <v>2697</v>
      </c>
      <c r="AA405" s="1" t="s">
        <v>117</v>
      </c>
      <c r="AB405" s="1" t="s">
        <v>117</v>
      </c>
      <c r="AC405" s="3" t="s">
        <v>2803</v>
      </c>
      <c r="AD405" s="259" t="s">
        <v>4398</v>
      </c>
      <c r="AE405" s="16" t="s">
        <v>118</v>
      </c>
      <c r="AF405" s="16" t="s">
        <v>118</v>
      </c>
    </row>
    <row r="406" spans="1:32" s="5" customFormat="1">
      <c r="A406" s="17">
        <v>891780111</v>
      </c>
      <c r="B406" s="17" t="s">
        <v>55</v>
      </c>
      <c r="C406" s="15" t="s">
        <v>57</v>
      </c>
      <c r="D406" s="17" t="s">
        <v>61</v>
      </c>
      <c r="E406" s="89" t="s">
        <v>4399</v>
      </c>
      <c r="F406" s="17" t="s">
        <v>62</v>
      </c>
      <c r="G406" s="1" t="s">
        <v>62</v>
      </c>
      <c r="H406" s="1" t="s">
        <v>74</v>
      </c>
      <c r="I406" s="10">
        <v>8043000</v>
      </c>
      <c r="J406" s="1">
        <v>0</v>
      </c>
      <c r="K406" s="2">
        <v>0</v>
      </c>
      <c r="L406" s="2">
        <v>0</v>
      </c>
      <c r="M406" s="32">
        <f t="shared" si="6"/>
        <v>8043000</v>
      </c>
      <c r="N406" s="1">
        <v>1082875088</v>
      </c>
      <c r="O406" s="1" t="s">
        <v>4400</v>
      </c>
      <c r="P406" s="1" t="s">
        <v>4401</v>
      </c>
      <c r="Q406" s="258">
        <v>44965</v>
      </c>
      <c r="R406" s="258">
        <v>44965</v>
      </c>
      <c r="S406" s="258">
        <v>45084</v>
      </c>
      <c r="T406" s="3" t="s">
        <v>2803</v>
      </c>
      <c r="U406" s="31">
        <v>0</v>
      </c>
      <c r="V406" s="151">
        <v>1900000</v>
      </c>
      <c r="W406" s="151">
        <v>6143000</v>
      </c>
      <c r="X406" s="111">
        <v>0.21848739495798319</v>
      </c>
      <c r="Y406" s="1">
        <v>57297693</v>
      </c>
      <c r="Z406" s="283" t="s">
        <v>4377</v>
      </c>
      <c r="AA406" s="1" t="s">
        <v>117</v>
      </c>
      <c r="AB406" s="1" t="s">
        <v>117</v>
      </c>
      <c r="AC406" s="3" t="s">
        <v>2803</v>
      </c>
      <c r="AD406" s="259" t="s">
        <v>4402</v>
      </c>
      <c r="AE406" s="16" t="s">
        <v>118</v>
      </c>
      <c r="AF406" s="16" t="s">
        <v>118</v>
      </c>
    </row>
    <row r="407" spans="1:32" s="5" customFormat="1">
      <c r="A407" s="17">
        <v>891780111</v>
      </c>
      <c r="B407" s="17" t="s">
        <v>55</v>
      </c>
      <c r="C407" s="15" t="s">
        <v>57</v>
      </c>
      <c r="D407" s="17" t="s">
        <v>61</v>
      </c>
      <c r="E407" s="89" t="s">
        <v>4403</v>
      </c>
      <c r="F407" s="17" t="s">
        <v>62</v>
      </c>
      <c r="G407" s="1" t="s">
        <v>62</v>
      </c>
      <c r="H407" s="1" t="s">
        <v>74</v>
      </c>
      <c r="I407" s="10">
        <v>8043000</v>
      </c>
      <c r="J407" s="1">
        <v>0</v>
      </c>
      <c r="K407" s="2">
        <v>0</v>
      </c>
      <c r="L407" s="2">
        <v>0</v>
      </c>
      <c r="M407" s="32">
        <f t="shared" si="6"/>
        <v>8043000</v>
      </c>
      <c r="N407" s="1">
        <v>57465377</v>
      </c>
      <c r="O407" s="1" t="s">
        <v>4404</v>
      </c>
      <c r="P407" s="1" t="s">
        <v>4405</v>
      </c>
      <c r="Q407" s="258">
        <v>44965</v>
      </c>
      <c r="R407" s="258">
        <v>44965</v>
      </c>
      <c r="S407" s="258">
        <v>45084</v>
      </c>
      <c r="T407" s="3" t="s">
        <v>2803</v>
      </c>
      <c r="U407" s="31">
        <v>0</v>
      </c>
      <c r="V407" s="151">
        <v>1900000</v>
      </c>
      <c r="W407" s="151">
        <v>6143000</v>
      </c>
      <c r="X407" s="111">
        <v>0.21848739495798319</v>
      </c>
      <c r="Y407" s="1">
        <v>36726018</v>
      </c>
      <c r="Z407" s="283" t="s">
        <v>3876</v>
      </c>
      <c r="AA407" s="1" t="s">
        <v>117</v>
      </c>
      <c r="AB407" s="1" t="s">
        <v>117</v>
      </c>
      <c r="AC407" s="3" t="s">
        <v>2803</v>
      </c>
      <c r="AD407" s="259" t="s">
        <v>4406</v>
      </c>
      <c r="AE407" s="16" t="s">
        <v>118</v>
      </c>
      <c r="AF407" s="16" t="s">
        <v>118</v>
      </c>
    </row>
    <row r="408" spans="1:32" s="5" customFormat="1">
      <c r="A408" s="17">
        <v>891780111</v>
      </c>
      <c r="B408" s="17" t="s">
        <v>55</v>
      </c>
      <c r="C408" s="15" t="s">
        <v>57</v>
      </c>
      <c r="D408" s="17" t="s">
        <v>61</v>
      </c>
      <c r="E408" s="89" t="s">
        <v>4407</v>
      </c>
      <c r="F408" s="17" t="s">
        <v>62</v>
      </c>
      <c r="G408" s="1" t="s">
        <v>62</v>
      </c>
      <c r="H408" s="1" t="s">
        <v>74</v>
      </c>
      <c r="I408" s="10">
        <v>8043000</v>
      </c>
      <c r="J408" s="1">
        <v>0</v>
      </c>
      <c r="K408" s="2">
        <v>0</v>
      </c>
      <c r="L408" s="2">
        <v>0</v>
      </c>
      <c r="M408" s="32">
        <f t="shared" si="6"/>
        <v>8043000</v>
      </c>
      <c r="N408" s="1">
        <v>1083040617</v>
      </c>
      <c r="O408" s="1" t="s">
        <v>4408</v>
      </c>
      <c r="P408" s="1" t="s">
        <v>4409</v>
      </c>
      <c r="Q408" s="258">
        <v>44965</v>
      </c>
      <c r="R408" s="258">
        <v>44965</v>
      </c>
      <c r="S408" s="258">
        <v>45084</v>
      </c>
      <c r="T408" s="3" t="s">
        <v>2803</v>
      </c>
      <c r="U408" s="31">
        <v>0</v>
      </c>
      <c r="V408" s="151">
        <v>1900000</v>
      </c>
      <c r="W408" s="151">
        <v>6143000</v>
      </c>
      <c r="X408" s="111">
        <v>0.21848739495798319</v>
      </c>
      <c r="Y408" s="1">
        <v>57297693</v>
      </c>
      <c r="Z408" s="283" t="s">
        <v>4377</v>
      </c>
      <c r="AA408" s="1" t="s">
        <v>117</v>
      </c>
      <c r="AB408" s="1" t="s">
        <v>117</v>
      </c>
      <c r="AC408" s="3" t="s">
        <v>2803</v>
      </c>
      <c r="AD408" s="259" t="s">
        <v>4410</v>
      </c>
      <c r="AE408" s="16" t="s">
        <v>118</v>
      </c>
      <c r="AF408" s="16" t="s">
        <v>118</v>
      </c>
    </row>
    <row r="409" spans="1:32" s="5" customFormat="1">
      <c r="A409" s="17">
        <v>891780111</v>
      </c>
      <c r="B409" s="17" t="s">
        <v>55</v>
      </c>
      <c r="C409" s="15" t="s">
        <v>57</v>
      </c>
      <c r="D409" s="17" t="s">
        <v>61</v>
      </c>
      <c r="E409" s="89" t="s">
        <v>4411</v>
      </c>
      <c r="F409" s="17" t="s">
        <v>62</v>
      </c>
      <c r="G409" s="1" t="s">
        <v>62</v>
      </c>
      <c r="H409" s="1" t="s">
        <v>74</v>
      </c>
      <c r="I409" s="10">
        <v>11853000</v>
      </c>
      <c r="J409" s="1">
        <v>0</v>
      </c>
      <c r="K409" s="2">
        <v>0</v>
      </c>
      <c r="L409" s="2">
        <v>0</v>
      </c>
      <c r="M409" s="32">
        <f t="shared" si="6"/>
        <v>11853000</v>
      </c>
      <c r="N409" s="1">
        <v>1082921312</v>
      </c>
      <c r="O409" s="1" t="s">
        <v>4412</v>
      </c>
      <c r="P409" s="1" t="s">
        <v>4413</v>
      </c>
      <c r="Q409" s="258">
        <v>44965</v>
      </c>
      <c r="R409" s="258">
        <v>44965</v>
      </c>
      <c r="S409" s="258">
        <v>45084</v>
      </c>
      <c r="T409" s="3" t="s">
        <v>2803</v>
      </c>
      <c r="U409" s="31">
        <v>0</v>
      </c>
      <c r="V409" s="151">
        <v>2800000</v>
      </c>
      <c r="W409" s="151">
        <v>9053000</v>
      </c>
      <c r="X409" s="111">
        <v>0.21848739495798319</v>
      </c>
      <c r="Y409" s="1">
        <v>36557666</v>
      </c>
      <c r="Z409" s="283" t="s">
        <v>3321</v>
      </c>
      <c r="AA409" s="1" t="s">
        <v>117</v>
      </c>
      <c r="AB409" s="1" t="s">
        <v>117</v>
      </c>
      <c r="AC409" s="3" t="s">
        <v>2803</v>
      </c>
      <c r="AD409" s="259" t="s">
        <v>4414</v>
      </c>
      <c r="AE409" s="16" t="s">
        <v>118</v>
      </c>
      <c r="AF409" s="16" t="s">
        <v>118</v>
      </c>
    </row>
    <row r="410" spans="1:32" s="5" customFormat="1">
      <c r="A410" s="17">
        <v>891780111</v>
      </c>
      <c r="B410" s="17" t="s">
        <v>55</v>
      </c>
      <c r="C410" s="15" t="s">
        <v>57</v>
      </c>
      <c r="D410" s="17" t="s">
        <v>61</v>
      </c>
      <c r="E410" s="89" t="s">
        <v>4415</v>
      </c>
      <c r="F410" s="17" t="s">
        <v>62</v>
      </c>
      <c r="G410" s="1" t="s">
        <v>62</v>
      </c>
      <c r="H410" s="1" t="s">
        <v>74</v>
      </c>
      <c r="I410" s="10">
        <v>11040000</v>
      </c>
      <c r="J410" s="1">
        <v>0</v>
      </c>
      <c r="K410" s="2">
        <v>0</v>
      </c>
      <c r="L410" s="2">
        <v>0</v>
      </c>
      <c r="M410" s="32">
        <f t="shared" si="6"/>
        <v>11040000</v>
      </c>
      <c r="N410" s="1">
        <v>39046211</v>
      </c>
      <c r="O410" s="1" t="s">
        <v>4416</v>
      </c>
      <c r="P410" s="1" t="s">
        <v>4417</v>
      </c>
      <c r="Q410" s="258">
        <v>44965</v>
      </c>
      <c r="R410" s="258">
        <v>44965</v>
      </c>
      <c r="S410" s="258">
        <v>45084</v>
      </c>
      <c r="T410" s="3" t="s">
        <v>2803</v>
      </c>
      <c r="U410" s="31">
        <v>0</v>
      </c>
      <c r="V410" s="151">
        <v>2116000</v>
      </c>
      <c r="W410" s="151">
        <v>8924000</v>
      </c>
      <c r="X410" s="111">
        <v>0.21848739495798319</v>
      </c>
      <c r="Y410" s="1">
        <v>57461216</v>
      </c>
      <c r="Z410" s="283" t="s">
        <v>2916</v>
      </c>
      <c r="AA410" s="1" t="s">
        <v>117</v>
      </c>
      <c r="AB410" s="1" t="s">
        <v>117</v>
      </c>
      <c r="AC410" s="3" t="s">
        <v>2803</v>
      </c>
      <c r="AD410" s="259" t="s">
        <v>4418</v>
      </c>
      <c r="AE410" s="16" t="s">
        <v>118</v>
      </c>
      <c r="AF410" s="16" t="s">
        <v>118</v>
      </c>
    </row>
    <row r="411" spans="1:32" s="5" customFormat="1">
      <c r="A411" s="17">
        <v>891780111</v>
      </c>
      <c r="B411" s="17" t="s">
        <v>55</v>
      </c>
      <c r="C411" s="15" t="s">
        <v>57</v>
      </c>
      <c r="D411" s="17" t="s">
        <v>61</v>
      </c>
      <c r="E411" s="89" t="s">
        <v>4419</v>
      </c>
      <c r="F411" s="17" t="s">
        <v>62</v>
      </c>
      <c r="G411" s="1" t="s">
        <v>62</v>
      </c>
      <c r="H411" s="1" t="s">
        <v>74</v>
      </c>
      <c r="I411" s="10">
        <v>11853000</v>
      </c>
      <c r="J411" s="1">
        <v>0</v>
      </c>
      <c r="K411" s="2">
        <v>0</v>
      </c>
      <c r="L411" s="2">
        <v>0</v>
      </c>
      <c r="M411" s="32">
        <f t="shared" si="6"/>
        <v>11853000</v>
      </c>
      <c r="N411" s="1">
        <v>1082854051</v>
      </c>
      <c r="O411" s="1" t="s">
        <v>4420</v>
      </c>
      <c r="P411" s="1" t="s">
        <v>4421</v>
      </c>
      <c r="Q411" s="258">
        <v>44966</v>
      </c>
      <c r="R411" s="258">
        <v>44966</v>
      </c>
      <c r="S411" s="258">
        <v>45084</v>
      </c>
      <c r="T411" s="3" t="s">
        <v>2803</v>
      </c>
      <c r="U411" s="31">
        <v>0</v>
      </c>
      <c r="V411" s="151">
        <v>2800000</v>
      </c>
      <c r="W411" s="151">
        <v>9053000</v>
      </c>
      <c r="X411" s="111">
        <v>0.21186440677966101</v>
      </c>
      <c r="Y411" s="1">
        <v>30766322</v>
      </c>
      <c r="Z411" s="283" t="s">
        <v>4012</v>
      </c>
      <c r="AA411" s="1" t="s">
        <v>117</v>
      </c>
      <c r="AB411" s="1" t="s">
        <v>117</v>
      </c>
      <c r="AC411" s="3" t="s">
        <v>2803</v>
      </c>
      <c r="AD411" s="259" t="s">
        <v>4422</v>
      </c>
      <c r="AE411" s="16" t="s">
        <v>118</v>
      </c>
      <c r="AF411" s="16" t="s">
        <v>118</v>
      </c>
    </row>
    <row r="412" spans="1:32" s="5" customFormat="1">
      <c r="A412" s="17">
        <v>891780111</v>
      </c>
      <c r="B412" s="17" t="s">
        <v>55</v>
      </c>
      <c r="C412" s="15" t="s">
        <v>57</v>
      </c>
      <c r="D412" s="17" t="s">
        <v>61</v>
      </c>
      <c r="E412" s="89" t="s">
        <v>4423</v>
      </c>
      <c r="F412" s="17" t="s">
        <v>62</v>
      </c>
      <c r="G412" s="1" t="s">
        <v>62</v>
      </c>
      <c r="H412" s="1" t="s">
        <v>74</v>
      </c>
      <c r="I412" s="10">
        <v>8800000</v>
      </c>
      <c r="J412" s="1">
        <v>0</v>
      </c>
      <c r="K412" s="2">
        <v>0</v>
      </c>
      <c r="L412" s="2">
        <v>0</v>
      </c>
      <c r="M412" s="32">
        <f t="shared" si="6"/>
        <v>8800000</v>
      </c>
      <c r="N412" s="1">
        <v>85467592</v>
      </c>
      <c r="O412" s="1" t="s">
        <v>4424</v>
      </c>
      <c r="P412" s="1" t="s">
        <v>4425</v>
      </c>
      <c r="Q412" s="258">
        <v>44966</v>
      </c>
      <c r="R412" s="258">
        <v>44966</v>
      </c>
      <c r="S412" s="258">
        <v>45084</v>
      </c>
      <c r="T412" s="3" t="s">
        <v>2803</v>
      </c>
      <c r="U412" s="31">
        <v>0</v>
      </c>
      <c r="V412" s="151">
        <v>1687000</v>
      </c>
      <c r="W412" s="151">
        <v>7113000</v>
      </c>
      <c r="X412" s="111">
        <v>0.21186440677966101</v>
      </c>
      <c r="Y412" s="1">
        <v>57297693</v>
      </c>
      <c r="Z412" s="283" t="s">
        <v>4377</v>
      </c>
      <c r="AA412" s="1" t="s">
        <v>117</v>
      </c>
      <c r="AB412" s="1" t="s">
        <v>117</v>
      </c>
      <c r="AC412" s="3" t="s">
        <v>2803</v>
      </c>
      <c r="AD412" s="259" t="s">
        <v>4426</v>
      </c>
      <c r="AE412" s="16" t="s">
        <v>118</v>
      </c>
      <c r="AF412" s="16" t="s">
        <v>118</v>
      </c>
    </row>
    <row r="413" spans="1:32" s="5" customFormat="1">
      <c r="A413" s="17">
        <v>891780111</v>
      </c>
      <c r="B413" s="17" t="s">
        <v>55</v>
      </c>
      <c r="C413" s="15" t="s">
        <v>57</v>
      </c>
      <c r="D413" s="17" t="s">
        <v>61</v>
      </c>
      <c r="E413" s="89" t="s">
        <v>4427</v>
      </c>
      <c r="F413" s="17" t="s">
        <v>62</v>
      </c>
      <c r="G413" s="1" t="s">
        <v>62</v>
      </c>
      <c r="H413" s="1" t="s">
        <v>74</v>
      </c>
      <c r="I413" s="10">
        <v>8043000</v>
      </c>
      <c r="J413" s="1">
        <v>0</v>
      </c>
      <c r="K413" s="2">
        <v>0</v>
      </c>
      <c r="L413" s="2">
        <v>0</v>
      </c>
      <c r="M413" s="32">
        <f t="shared" si="6"/>
        <v>8043000</v>
      </c>
      <c r="N413" s="1">
        <v>1082915107</v>
      </c>
      <c r="O413" s="1" t="s">
        <v>4428</v>
      </c>
      <c r="P413" s="1" t="s">
        <v>4429</v>
      </c>
      <c r="Q413" s="258">
        <v>44966</v>
      </c>
      <c r="R413" s="258">
        <v>44966</v>
      </c>
      <c r="S413" s="258">
        <v>45084</v>
      </c>
      <c r="T413" s="3" t="s">
        <v>2803</v>
      </c>
      <c r="U413" s="31">
        <v>0</v>
      </c>
      <c r="V413" s="151">
        <v>1900000</v>
      </c>
      <c r="W413" s="151">
        <v>6143000</v>
      </c>
      <c r="X413" s="111">
        <v>0.21186440677966101</v>
      </c>
      <c r="Y413" s="1">
        <v>30766322</v>
      </c>
      <c r="Z413" s="283" t="s">
        <v>4012</v>
      </c>
      <c r="AA413" s="1" t="s">
        <v>117</v>
      </c>
      <c r="AB413" s="1" t="s">
        <v>117</v>
      </c>
      <c r="AC413" s="3" t="s">
        <v>2803</v>
      </c>
      <c r="AD413" s="259" t="s">
        <v>4430</v>
      </c>
      <c r="AE413" s="16" t="s">
        <v>118</v>
      </c>
      <c r="AF413" s="16" t="s">
        <v>118</v>
      </c>
    </row>
    <row r="414" spans="1:32" s="5" customFormat="1">
      <c r="A414" s="17">
        <v>891780111</v>
      </c>
      <c r="B414" s="17" t="s">
        <v>55</v>
      </c>
      <c r="C414" s="15" t="s">
        <v>57</v>
      </c>
      <c r="D414" s="17" t="s">
        <v>61</v>
      </c>
      <c r="E414" s="89" t="s">
        <v>4431</v>
      </c>
      <c r="F414" s="17" t="s">
        <v>62</v>
      </c>
      <c r="G414" s="1" t="s">
        <v>62</v>
      </c>
      <c r="H414" s="1" t="s">
        <v>74</v>
      </c>
      <c r="I414" s="10">
        <v>8800000</v>
      </c>
      <c r="J414" s="1">
        <v>0</v>
      </c>
      <c r="K414" s="2">
        <v>0</v>
      </c>
      <c r="L414" s="2">
        <v>0</v>
      </c>
      <c r="M414" s="32">
        <f t="shared" si="6"/>
        <v>8800000</v>
      </c>
      <c r="N414" s="1">
        <v>1082901903</v>
      </c>
      <c r="O414" s="1" t="s">
        <v>4432</v>
      </c>
      <c r="P414" s="1" t="s">
        <v>3990</v>
      </c>
      <c r="Q414" s="258">
        <v>44966</v>
      </c>
      <c r="R414" s="258">
        <v>44966</v>
      </c>
      <c r="S414" s="258">
        <v>45084</v>
      </c>
      <c r="T414" s="3" t="s">
        <v>2803</v>
      </c>
      <c r="U414" s="31">
        <v>0</v>
      </c>
      <c r="V414" s="151">
        <v>1687000</v>
      </c>
      <c r="W414" s="151">
        <v>7113000</v>
      </c>
      <c r="X414" s="111">
        <v>0.21186440677966101</v>
      </c>
      <c r="Y414" s="1">
        <v>57297693</v>
      </c>
      <c r="Z414" s="283" t="s">
        <v>4377</v>
      </c>
      <c r="AA414" s="1" t="s">
        <v>117</v>
      </c>
      <c r="AB414" s="1" t="s">
        <v>117</v>
      </c>
      <c r="AC414" s="3" t="s">
        <v>2803</v>
      </c>
      <c r="AD414" s="259" t="s">
        <v>4433</v>
      </c>
      <c r="AE414" s="16" t="s">
        <v>118</v>
      </c>
      <c r="AF414" s="16" t="s">
        <v>118</v>
      </c>
    </row>
    <row r="415" spans="1:32" s="5" customFormat="1">
      <c r="A415" s="17">
        <v>891780111</v>
      </c>
      <c r="B415" s="17" t="s">
        <v>55</v>
      </c>
      <c r="C415" s="15" t="s">
        <v>57</v>
      </c>
      <c r="D415" s="17" t="s">
        <v>61</v>
      </c>
      <c r="E415" s="89" t="s">
        <v>4434</v>
      </c>
      <c r="F415" s="17" t="s">
        <v>62</v>
      </c>
      <c r="G415" s="1" t="s">
        <v>62</v>
      </c>
      <c r="H415" s="1" t="s">
        <v>74</v>
      </c>
      <c r="I415" s="10">
        <v>9313000</v>
      </c>
      <c r="J415" s="1">
        <v>0</v>
      </c>
      <c r="K415" s="2">
        <v>0</v>
      </c>
      <c r="L415" s="2">
        <v>0</v>
      </c>
      <c r="M415" s="32">
        <f t="shared" si="6"/>
        <v>9313000</v>
      </c>
      <c r="N415" s="1">
        <v>1235240254</v>
      </c>
      <c r="O415" s="1" t="s">
        <v>4435</v>
      </c>
      <c r="P415" s="1" t="s">
        <v>4436</v>
      </c>
      <c r="Q415" s="258">
        <v>44966</v>
      </c>
      <c r="R415" s="258">
        <v>44966</v>
      </c>
      <c r="S415" s="258">
        <v>45084</v>
      </c>
      <c r="T415" s="3" t="s">
        <v>2803</v>
      </c>
      <c r="U415" s="31">
        <v>0</v>
      </c>
      <c r="V415" s="151">
        <v>2200000</v>
      </c>
      <c r="W415" s="151">
        <v>7113000</v>
      </c>
      <c r="X415" s="111">
        <v>0.21186440677966101</v>
      </c>
      <c r="Y415" s="1">
        <v>85152695</v>
      </c>
      <c r="Z415" s="283" t="s">
        <v>3895</v>
      </c>
      <c r="AA415" s="1" t="s">
        <v>117</v>
      </c>
      <c r="AB415" s="1" t="s">
        <v>117</v>
      </c>
      <c r="AC415" s="3" t="s">
        <v>2803</v>
      </c>
      <c r="AD415" s="259" t="s">
        <v>4437</v>
      </c>
      <c r="AE415" s="16" t="s">
        <v>118</v>
      </c>
      <c r="AF415" s="16" t="s">
        <v>118</v>
      </c>
    </row>
    <row r="416" spans="1:32" s="5" customFormat="1">
      <c r="A416" s="17">
        <v>891780111</v>
      </c>
      <c r="B416" s="17" t="s">
        <v>55</v>
      </c>
      <c r="C416" s="15" t="s">
        <v>58</v>
      </c>
      <c r="D416" s="17" t="s">
        <v>61</v>
      </c>
      <c r="E416" s="89" t="s">
        <v>4438</v>
      </c>
      <c r="F416" s="17" t="s">
        <v>62</v>
      </c>
      <c r="G416" s="1" t="s">
        <v>62</v>
      </c>
      <c r="H416" s="1" t="s">
        <v>74</v>
      </c>
      <c r="I416" s="10">
        <v>8890000</v>
      </c>
      <c r="J416" s="1">
        <v>0</v>
      </c>
      <c r="K416" s="2">
        <v>0</v>
      </c>
      <c r="L416" s="2">
        <v>0</v>
      </c>
      <c r="M416" s="32">
        <f t="shared" si="6"/>
        <v>8890000</v>
      </c>
      <c r="N416" s="1">
        <v>85155135</v>
      </c>
      <c r="O416" s="1" t="s">
        <v>4439</v>
      </c>
      <c r="P416" s="1" t="s">
        <v>4440</v>
      </c>
      <c r="Q416" s="258">
        <v>44966</v>
      </c>
      <c r="R416" s="258">
        <v>44966</v>
      </c>
      <c r="S416" s="258">
        <v>45084</v>
      </c>
      <c r="T416" s="3" t="s">
        <v>2803</v>
      </c>
      <c r="U416" s="31">
        <v>0</v>
      </c>
      <c r="V416" s="151">
        <v>0</v>
      </c>
      <c r="W416" s="151">
        <v>8890000</v>
      </c>
      <c r="X416" s="111">
        <v>0.21186440677966101</v>
      </c>
      <c r="Y416" s="1">
        <v>36726018</v>
      </c>
      <c r="Z416" s="283" t="s">
        <v>3876</v>
      </c>
      <c r="AA416" s="1" t="s">
        <v>117</v>
      </c>
      <c r="AB416" s="1" t="s">
        <v>117</v>
      </c>
      <c r="AC416" s="3" t="s">
        <v>2803</v>
      </c>
      <c r="AD416" s="259" t="s">
        <v>4441</v>
      </c>
      <c r="AE416" s="16" t="s">
        <v>118</v>
      </c>
      <c r="AF416" s="16" t="s">
        <v>118</v>
      </c>
    </row>
    <row r="417" spans="1:32" s="5" customFormat="1">
      <c r="A417" s="17">
        <v>891780111</v>
      </c>
      <c r="B417" s="17" t="s">
        <v>55</v>
      </c>
      <c r="C417" s="15" t="s">
        <v>57</v>
      </c>
      <c r="D417" s="17" t="s">
        <v>61</v>
      </c>
      <c r="E417" s="89" t="s">
        <v>4442</v>
      </c>
      <c r="F417" s="17" t="s">
        <v>62</v>
      </c>
      <c r="G417" s="1" t="s">
        <v>62</v>
      </c>
      <c r="H417" s="1" t="s">
        <v>74</v>
      </c>
      <c r="I417" s="10">
        <v>13827000</v>
      </c>
      <c r="J417" s="1">
        <v>0</v>
      </c>
      <c r="K417" s="2">
        <v>0</v>
      </c>
      <c r="L417" s="2">
        <v>0</v>
      </c>
      <c r="M417" s="32">
        <f t="shared" si="6"/>
        <v>13827000</v>
      </c>
      <c r="N417" s="1">
        <v>1085038618</v>
      </c>
      <c r="O417" s="1" t="s">
        <v>4443</v>
      </c>
      <c r="P417" s="1" t="s">
        <v>4444</v>
      </c>
      <c r="Q417" s="258">
        <v>44966</v>
      </c>
      <c r="R417" s="258">
        <v>44966</v>
      </c>
      <c r="S417" s="258">
        <v>45084</v>
      </c>
      <c r="T417" s="3" t="s">
        <v>2803</v>
      </c>
      <c r="U417" s="31">
        <v>0</v>
      </c>
      <c r="V417" s="151">
        <v>2834000</v>
      </c>
      <c r="W417" s="151">
        <v>10993000</v>
      </c>
      <c r="X417" s="111">
        <v>0.21186440677966101</v>
      </c>
      <c r="Y417" s="1">
        <v>36718996</v>
      </c>
      <c r="Z417" s="283" t="s">
        <v>4445</v>
      </c>
      <c r="AA417" s="1" t="s">
        <v>117</v>
      </c>
      <c r="AB417" s="1" t="s">
        <v>117</v>
      </c>
      <c r="AC417" s="3" t="s">
        <v>2803</v>
      </c>
      <c r="AD417" s="259" t="s">
        <v>4446</v>
      </c>
      <c r="AE417" s="16" t="s">
        <v>118</v>
      </c>
      <c r="AF417" s="16" t="s">
        <v>118</v>
      </c>
    </row>
    <row r="418" spans="1:32" s="5" customFormat="1">
      <c r="A418" s="17">
        <v>891780111</v>
      </c>
      <c r="B418" s="17" t="s">
        <v>55</v>
      </c>
      <c r="C418" s="15" t="s">
        <v>57</v>
      </c>
      <c r="D418" s="17" t="s">
        <v>61</v>
      </c>
      <c r="E418" s="89" t="s">
        <v>4447</v>
      </c>
      <c r="F418" s="17" t="s">
        <v>62</v>
      </c>
      <c r="G418" s="1" t="s">
        <v>62</v>
      </c>
      <c r="H418" s="1" t="s">
        <v>74</v>
      </c>
      <c r="I418" s="10">
        <v>11853000</v>
      </c>
      <c r="J418" s="1">
        <v>0</v>
      </c>
      <c r="K418" s="2">
        <v>0</v>
      </c>
      <c r="L418" s="2">
        <v>0</v>
      </c>
      <c r="M418" s="32">
        <f t="shared" si="6"/>
        <v>11853000</v>
      </c>
      <c r="N418" s="1">
        <v>1082953501</v>
      </c>
      <c r="O418" s="1" t="s">
        <v>4448</v>
      </c>
      <c r="P418" s="1" t="s">
        <v>4449</v>
      </c>
      <c r="Q418" s="258">
        <v>44966</v>
      </c>
      <c r="R418" s="258">
        <v>44966</v>
      </c>
      <c r="S418" s="258">
        <v>45084</v>
      </c>
      <c r="T418" s="3" t="s">
        <v>2803</v>
      </c>
      <c r="U418" s="31">
        <v>0</v>
      </c>
      <c r="V418" s="151">
        <v>2800000</v>
      </c>
      <c r="W418" s="151">
        <v>9053000</v>
      </c>
      <c r="X418" s="111">
        <v>0.21186440677966101</v>
      </c>
      <c r="Y418" s="1">
        <v>30766322</v>
      </c>
      <c r="Z418" s="283" t="s">
        <v>4012</v>
      </c>
      <c r="AA418" s="1" t="s">
        <v>117</v>
      </c>
      <c r="AB418" s="1" t="s">
        <v>117</v>
      </c>
      <c r="AC418" s="3" t="s">
        <v>2803</v>
      </c>
      <c r="AD418" s="259" t="s">
        <v>4450</v>
      </c>
      <c r="AE418" s="16" t="s">
        <v>118</v>
      </c>
      <c r="AF418" s="16" t="s">
        <v>118</v>
      </c>
    </row>
    <row r="419" spans="1:32" s="5" customFormat="1">
      <c r="A419" s="17">
        <v>891780111</v>
      </c>
      <c r="B419" s="17" t="s">
        <v>55</v>
      </c>
      <c r="C419" s="15" t="s">
        <v>57</v>
      </c>
      <c r="D419" s="17" t="s">
        <v>61</v>
      </c>
      <c r="E419" s="89" t="s">
        <v>4451</v>
      </c>
      <c r="F419" s="17" t="s">
        <v>62</v>
      </c>
      <c r="G419" s="1" t="s">
        <v>62</v>
      </c>
      <c r="H419" s="1" t="s">
        <v>74</v>
      </c>
      <c r="I419" s="10">
        <v>7600000</v>
      </c>
      <c r="J419" s="1">
        <v>0</v>
      </c>
      <c r="K419" s="2">
        <v>0</v>
      </c>
      <c r="L419" s="2">
        <v>0</v>
      </c>
      <c r="M419" s="32">
        <f t="shared" si="6"/>
        <v>7600000</v>
      </c>
      <c r="N419" s="1">
        <v>1082989145</v>
      </c>
      <c r="O419" s="1" t="s">
        <v>4452</v>
      </c>
      <c r="P419" s="1" t="s">
        <v>4453</v>
      </c>
      <c r="Q419" s="258">
        <v>44966</v>
      </c>
      <c r="R419" s="258">
        <v>44966</v>
      </c>
      <c r="S419" s="258">
        <v>45084</v>
      </c>
      <c r="T419" s="3" t="s">
        <v>2803</v>
      </c>
      <c r="U419" s="31">
        <v>0</v>
      </c>
      <c r="V419" s="151">
        <v>0</v>
      </c>
      <c r="W419" s="151">
        <v>7600000</v>
      </c>
      <c r="X419" s="111">
        <v>0.21186440677966101</v>
      </c>
      <c r="Y419" s="1">
        <v>85459497</v>
      </c>
      <c r="Z419" s="283" t="s">
        <v>439</v>
      </c>
      <c r="AA419" s="1" t="s">
        <v>117</v>
      </c>
      <c r="AB419" s="1" t="s">
        <v>117</v>
      </c>
      <c r="AC419" s="3" t="s">
        <v>2803</v>
      </c>
      <c r="AD419" s="259" t="s">
        <v>4454</v>
      </c>
      <c r="AE419" s="16" t="s">
        <v>118</v>
      </c>
      <c r="AF419" s="16" t="s">
        <v>118</v>
      </c>
    </row>
    <row r="420" spans="1:32" s="5" customFormat="1">
      <c r="A420" s="17">
        <v>891780111</v>
      </c>
      <c r="B420" s="17" t="s">
        <v>55</v>
      </c>
      <c r="C420" s="15" t="s">
        <v>57</v>
      </c>
      <c r="D420" s="17" t="s">
        <v>61</v>
      </c>
      <c r="E420" s="89" t="s">
        <v>4455</v>
      </c>
      <c r="F420" s="17" t="s">
        <v>62</v>
      </c>
      <c r="G420" s="1" t="s">
        <v>62</v>
      </c>
      <c r="H420" s="1" t="s">
        <v>74</v>
      </c>
      <c r="I420" s="10">
        <v>11853000</v>
      </c>
      <c r="J420" s="1">
        <v>0</v>
      </c>
      <c r="K420" s="2">
        <v>0</v>
      </c>
      <c r="L420" s="2">
        <v>0</v>
      </c>
      <c r="M420" s="32">
        <f t="shared" si="6"/>
        <v>11853000</v>
      </c>
      <c r="N420" s="1">
        <v>94504800</v>
      </c>
      <c r="O420" s="1" t="s">
        <v>4456</v>
      </c>
      <c r="P420" s="1" t="s">
        <v>4281</v>
      </c>
      <c r="Q420" s="258">
        <v>44966</v>
      </c>
      <c r="R420" s="258">
        <v>44966</v>
      </c>
      <c r="S420" s="258">
        <v>45084</v>
      </c>
      <c r="T420" s="3" t="s">
        <v>2803</v>
      </c>
      <c r="U420" s="31">
        <v>0</v>
      </c>
      <c r="V420" s="151">
        <v>2800000</v>
      </c>
      <c r="W420" s="151">
        <v>9053000</v>
      </c>
      <c r="X420" s="111">
        <v>0.21186440677966101</v>
      </c>
      <c r="Y420" s="1">
        <v>85152695</v>
      </c>
      <c r="Z420" s="283" t="s">
        <v>3895</v>
      </c>
      <c r="AA420" s="1" t="s">
        <v>117</v>
      </c>
      <c r="AB420" s="1" t="s">
        <v>117</v>
      </c>
      <c r="AC420" s="3" t="s">
        <v>2803</v>
      </c>
      <c r="AD420" s="259" t="s">
        <v>4457</v>
      </c>
      <c r="AE420" s="16" t="s">
        <v>118</v>
      </c>
      <c r="AF420" s="16" t="s">
        <v>118</v>
      </c>
    </row>
    <row r="421" spans="1:32" s="5" customFormat="1">
      <c r="A421" s="17">
        <v>891780111</v>
      </c>
      <c r="B421" s="17" t="s">
        <v>55</v>
      </c>
      <c r="C421" s="15" t="s">
        <v>57</v>
      </c>
      <c r="D421" s="17" t="s">
        <v>61</v>
      </c>
      <c r="E421" s="89" t="s">
        <v>4458</v>
      </c>
      <c r="F421" s="17" t="s">
        <v>62</v>
      </c>
      <c r="G421" s="1" t="s">
        <v>62</v>
      </c>
      <c r="H421" s="1" t="s">
        <v>74</v>
      </c>
      <c r="I421" s="10">
        <v>17487000</v>
      </c>
      <c r="J421" s="1">
        <v>0</v>
      </c>
      <c r="K421" s="2">
        <v>0</v>
      </c>
      <c r="L421" s="2">
        <v>0</v>
      </c>
      <c r="M421" s="32">
        <f t="shared" si="6"/>
        <v>17487000</v>
      </c>
      <c r="N421" s="1">
        <v>1082935721</v>
      </c>
      <c r="O421" s="1" t="s">
        <v>4459</v>
      </c>
      <c r="P421" s="1" t="s">
        <v>4460</v>
      </c>
      <c r="Q421" s="258">
        <v>44966</v>
      </c>
      <c r="R421" s="258">
        <v>44966</v>
      </c>
      <c r="S421" s="258">
        <v>45084</v>
      </c>
      <c r="T421" s="3" t="s">
        <v>2803</v>
      </c>
      <c r="U421" s="31">
        <v>0</v>
      </c>
      <c r="V421" s="151">
        <v>3584000</v>
      </c>
      <c r="W421" s="151">
        <v>13903000</v>
      </c>
      <c r="X421" s="111">
        <v>0.21186440677966101</v>
      </c>
      <c r="Y421" s="1">
        <v>85449357</v>
      </c>
      <c r="Z421" s="283" t="s">
        <v>4079</v>
      </c>
      <c r="AA421" s="1" t="s">
        <v>117</v>
      </c>
      <c r="AB421" s="1" t="s">
        <v>117</v>
      </c>
      <c r="AC421" s="3" t="s">
        <v>2803</v>
      </c>
      <c r="AD421" s="259" t="s">
        <v>4461</v>
      </c>
      <c r="AE421" s="16" t="s">
        <v>118</v>
      </c>
      <c r="AF421" s="16" t="s">
        <v>118</v>
      </c>
    </row>
    <row r="422" spans="1:32" s="5" customFormat="1">
      <c r="A422" s="17">
        <v>891780111</v>
      </c>
      <c r="B422" s="17" t="s">
        <v>55</v>
      </c>
      <c r="C422" s="15" t="s">
        <v>57</v>
      </c>
      <c r="D422" s="17" t="s">
        <v>61</v>
      </c>
      <c r="E422" s="89" t="s">
        <v>4462</v>
      </c>
      <c r="F422" s="17" t="s">
        <v>62</v>
      </c>
      <c r="G422" s="1" t="s">
        <v>62</v>
      </c>
      <c r="H422" s="1" t="s">
        <v>74</v>
      </c>
      <c r="I422" s="10">
        <v>11333000</v>
      </c>
      <c r="J422" s="1">
        <v>0</v>
      </c>
      <c r="K422" s="2">
        <v>0</v>
      </c>
      <c r="L422" s="2">
        <v>0</v>
      </c>
      <c r="M422" s="32">
        <f t="shared" si="6"/>
        <v>11333000</v>
      </c>
      <c r="N422" s="1">
        <v>36724927</v>
      </c>
      <c r="O422" s="1" t="s">
        <v>4463</v>
      </c>
      <c r="P422" s="1" t="s">
        <v>4464</v>
      </c>
      <c r="Q422" s="258">
        <v>44966</v>
      </c>
      <c r="R422" s="258">
        <v>44966</v>
      </c>
      <c r="S422" s="258">
        <v>45093</v>
      </c>
      <c r="T422" s="3" t="s">
        <v>2803</v>
      </c>
      <c r="U422" s="31">
        <v>0</v>
      </c>
      <c r="V422" s="151">
        <v>2500000</v>
      </c>
      <c r="W422" s="151">
        <v>8833000</v>
      </c>
      <c r="X422" s="111">
        <v>0.19685039370078741</v>
      </c>
      <c r="Y422" s="1">
        <v>85459497</v>
      </c>
      <c r="Z422" s="283" t="s">
        <v>439</v>
      </c>
      <c r="AA422" s="1" t="s">
        <v>117</v>
      </c>
      <c r="AB422" s="1" t="s">
        <v>117</v>
      </c>
      <c r="AC422" s="3" t="s">
        <v>2803</v>
      </c>
      <c r="AD422" s="259" t="s">
        <v>4465</v>
      </c>
      <c r="AE422" s="16" t="s">
        <v>118</v>
      </c>
      <c r="AF422" s="16" t="s">
        <v>118</v>
      </c>
    </row>
    <row r="423" spans="1:32" s="5" customFormat="1">
      <c r="A423" s="17">
        <v>891780111</v>
      </c>
      <c r="B423" s="17" t="s">
        <v>55</v>
      </c>
      <c r="C423" s="15" t="s">
        <v>57</v>
      </c>
      <c r="D423" s="17" t="s">
        <v>61</v>
      </c>
      <c r="E423" s="89" t="s">
        <v>4466</v>
      </c>
      <c r="F423" s="17" t="s">
        <v>62</v>
      </c>
      <c r="G423" s="1" t="s">
        <v>62</v>
      </c>
      <c r="H423" s="1" t="s">
        <v>74</v>
      </c>
      <c r="I423" s="10">
        <v>7600000</v>
      </c>
      <c r="J423" s="1">
        <v>0</v>
      </c>
      <c r="K423" s="2">
        <v>0</v>
      </c>
      <c r="L423" s="2">
        <v>0</v>
      </c>
      <c r="M423" s="32">
        <f t="shared" si="6"/>
        <v>7600000</v>
      </c>
      <c r="N423" s="1">
        <v>36532658</v>
      </c>
      <c r="O423" s="1" t="s">
        <v>4467</v>
      </c>
      <c r="P423" s="1" t="s">
        <v>4468</v>
      </c>
      <c r="Q423" s="258">
        <v>44966</v>
      </c>
      <c r="R423" s="258">
        <v>44966</v>
      </c>
      <c r="S423" s="258">
        <v>45084</v>
      </c>
      <c r="T423" s="3" t="s">
        <v>2803</v>
      </c>
      <c r="U423" s="31">
        <v>0</v>
      </c>
      <c r="V423" s="151">
        <v>1457000</v>
      </c>
      <c r="W423" s="151">
        <v>6143000</v>
      </c>
      <c r="X423" s="111">
        <v>0.21186440677966101</v>
      </c>
      <c r="Y423" s="1">
        <v>7633815</v>
      </c>
      <c r="Z423" s="283" t="s">
        <v>2697</v>
      </c>
      <c r="AA423" s="1" t="s">
        <v>117</v>
      </c>
      <c r="AB423" s="1" t="s">
        <v>117</v>
      </c>
      <c r="AC423" s="3" t="s">
        <v>2803</v>
      </c>
      <c r="AD423" s="259" t="s">
        <v>4469</v>
      </c>
      <c r="AE423" s="16" t="s">
        <v>118</v>
      </c>
      <c r="AF423" s="16" t="s">
        <v>118</v>
      </c>
    </row>
    <row r="424" spans="1:32" s="5" customFormat="1">
      <c r="A424" s="17">
        <v>891780111</v>
      </c>
      <c r="B424" s="17" t="s">
        <v>55</v>
      </c>
      <c r="C424" s="15" t="s">
        <v>57</v>
      </c>
      <c r="D424" s="17" t="s">
        <v>61</v>
      </c>
      <c r="E424" s="89" t="s">
        <v>4470</v>
      </c>
      <c r="F424" s="17" t="s">
        <v>62</v>
      </c>
      <c r="G424" s="1" t="s">
        <v>62</v>
      </c>
      <c r="H424" s="1" t="s">
        <v>74</v>
      </c>
      <c r="I424" s="10">
        <v>8043000</v>
      </c>
      <c r="J424" s="1">
        <v>0</v>
      </c>
      <c r="K424" s="2">
        <v>0</v>
      </c>
      <c r="L424" s="2">
        <v>0</v>
      </c>
      <c r="M424" s="32">
        <f t="shared" si="6"/>
        <v>8043000</v>
      </c>
      <c r="N424" s="1">
        <v>1004364827</v>
      </c>
      <c r="O424" s="1" t="s">
        <v>4471</v>
      </c>
      <c r="P424" s="1" t="s">
        <v>4472</v>
      </c>
      <c r="Q424" s="258">
        <v>44966</v>
      </c>
      <c r="R424" s="258">
        <v>44966</v>
      </c>
      <c r="S424" s="258">
        <v>45084</v>
      </c>
      <c r="T424" s="3" t="s">
        <v>2803</v>
      </c>
      <c r="U424" s="31">
        <v>0</v>
      </c>
      <c r="V424" s="151">
        <v>1900000</v>
      </c>
      <c r="W424" s="151">
        <v>6143000</v>
      </c>
      <c r="X424" s="111">
        <v>0.21186440677966101</v>
      </c>
      <c r="Y424" s="1">
        <v>85450705</v>
      </c>
      <c r="Z424" s="283" t="s">
        <v>4356</v>
      </c>
      <c r="AA424" s="1" t="s">
        <v>117</v>
      </c>
      <c r="AB424" s="1" t="s">
        <v>117</v>
      </c>
      <c r="AC424" s="3" t="s">
        <v>2803</v>
      </c>
      <c r="AD424" s="259" t="s">
        <v>4473</v>
      </c>
      <c r="AE424" s="16" t="s">
        <v>118</v>
      </c>
      <c r="AF424" s="16" t="s">
        <v>118</v>
      </c>
    </row>
    <row r="425" spans="1:32" s="5" customFormat="1">
      <c r="A425" s="17">
        <v>891780111</v>
      </c>
      <c r="B425" s="17" t="s">
        <v>55</v>
      </c>
      <c r="C425" s="15" t="s">
        <v>57</v>
      </c>
      <c r="D425" s="17" t="s">
        <v>61</v>
      </c>
      <c r="E425" s="89" t="s">
        <v>4474</v>
      </c>
      <c r="F425" s="17" t="s">
        <v>62</v>
      </c>
      <c r="G425" s="1" t="s">
        <v>62</v>
      </c>
      <c r="H425" s="1" t="s">
        <v>74</v>
      </c>
      <c r="I425" s="10">
        <v>7600000</v>
      </c>
      <c r="J425" s="1">
        <v>0</v>
      </c>
      <c r="K425" s="2">
        <v>0</v>
      </c>
      <c r="L425" s="2">
        <v>0</v>
      </c>
      <c r="M425" s="32">
        <f t="shared" si="6"/>
        <v>7600000</v>
      </c>
      <c r="N425" s="1">
        <v>85476117</v>
      </c>
      <c r="O425" s="1" t="s">
        <v>4475</v>
      </c>
      <c r="P425" s="1" t="s">
        <v>4476</v>
      </c>
      <c r="Q425" s="258">
        <v>44966</v>
      </c>
      <c r="R425" s="258">
        <v>44966</v>
      </c>
      <c r="S425" s="258">
        <v>45084</v>
      </c>
      <c r="T425" s="3" t="s">
        <v>2803</v>
      </c>
      <c r="U425" s="31">
        <v>0</v>
      </c>
      <c r="V425" s="151">
        <v>0</v>
      </c>
      <c r="W425" s="151">
        <v>7600000</v>
      </c>
      <c r="X425" s="111">
        <v>0.21186440677966101</v>
      </c>
      <c r="Y425" s="1">
        <v>85459497</v>
      </c>
      <c r="Z425" s="283" t="s">
        <v>439</v>
      </c>
      <c r="AA425" s="1" t="s">
        <v>117</v>
      </c>
      <c r="AB425" s="1" t="s">
        <v>117</v>
      </c>
      <c r="AC425" s="3" t="s">
        <v>2803</v>
      </c>
      <c r="AD425" s="259" t="s">
        <v>4477</v>
      </c>
      <c r="AE425" s="16" t="s">
        <v>118</v>
      </c>
      <c r="AF425" s="16" t="s">
        <v>118</v>
      </c>
    </row>
    <row r="426" spans="1:32" s="5" customFormat="1">
      <c r="A426" s="17">
        <v>891780111</v>
      </c>
      <c r="B426" s="17" t="s">
        <v>55</v>
      </c>
      <c r="C426" s="15" t="s">
        <v>57</v>
      </c>
      <c r="D426" s="17" t="s">
        <v>61</v>
      </c>
      <c r="E426" s="89" t="s">
        <v>4478</v>
      </c>
      <c r="F426" s="17" t="s">
        <v>62</v>
      </c>
      <c r="G426" s="1" t="s">
        <v>62</v>
      </c>
      <c r="H426" s="1" t="s">
        <v>74</v>
      </c>
      <c r="I426" s="10">
        <v>9313000</v>
      </c>
      <c r="J426" s="1">
        <v>0</v>
      </c>
      <c r="K426" s="2">
        <v>0</v>
      </c>
      <c r="L426" s="2">
        <v>0</v>
      </c>
      <c r="M426" s="32">
        <f t="shared" si="6"/>
        <v>9313000</v>
      </c>
      <c r="N426" s="1">
        <v>84452687</v>
      </c>
      <c r="O426" s="1" t="s">
        <v>4479</v>
      </c>
      <c r="P426" s="1" t="s">
        <v>4480</v>
      </c>
      <c r="Q426" s="258">
        <v>44966</v>
      </c>
      <c r="R426" s="258">
        <v>44966</v>
      </c>
      <c r="S426" s="258">
        <v>45084</v>
      </c>
      <c r="T426" s="3" t="s">
        <v>2803</v>
      </c>
      <c r="U426" s="31">
        <v>0</v>
      </c>
      <c r="V426" s="151">
        <v>2200000</v>
      </c>
      <c r="W426" s="151">
        <v>7113000</v>
      </c>
      <c r="X426" s="111">
        <v>0.21186440677966101</v>
      </c>
      <c r="Y426" s="1">
        <v>85152695</v>
      </c>
      <c r="Z426" s="283" t="s">
        <v>3895</v>
      </c>
      <c r="AA426" s="1" t="s">
        <v>117</v>
      </c>
      <c r="AB426" s="1" t="s">
        <v>117</v>
      </c>
      <c r="AC426" s="3" t="s">
        <v>2803</v>
      </c>
      <c r="AD426" s="259" t="s">
        <v>4481</v>
      </c>
      <c r="AE426" s="16" t="s">
        <v>118</v>
      </c>
      <c r="AF426" s="16" t="s">
        <v>118</v>
      </c>
    </row>
    <row r="427" spans="1:32" s="5" customFormat="1">
      <c r="A427" s="17">
        <v>891780111</v>
      </c>
      <c r="B427" s="17" t="s">
        <v>55</v>
      </c>
      <c r="C427" s="15" t="s">
        <v>57</v>
      </c>
      <c r="D427" s="17" t="s">
        <v>61</v>
      </c>
      <c r="E427" s="89" t="s">
        <v>4482</v>
      </c>
      <c r="F427" s="17" t="s">
        <v>62</v>
      </c>
      <c r="G427" s="1" t="s">
        <v>62</v>
      </c>
      <c r="H427" s="1" t="s">
        <v>74</v>
      </c>
      <c r="I427" s="10">
        <v>8043000</v>
      </c>
      <c r="J427" s="1">
        <v>0</v>
      </c>
      <c r="K427" s="2">
        <v>0</v>
      </c>
      <c r="L427" s="2">
        <v>0</v>
      </c>
      <c r="M427" s="32">
        <f t="shared" si="6"/>
        <v>8043000</v>
      </c>
      <c r="N427" s="1">
        <v>1082874612</v>
      </c>
      <c r="O427" s="1" t="s">
        <v>4483</v>
      </c>
      <c r="P427" s="1" t="s">
        <v>4484</v>
      </c>
      <c r="Q427" s="258">
        <v>44967</v>
      </c>
      <c r="R427" s="258">
        <v>44967</v>
      </c>
      <c r="S427" s="258">
        <v>45084</v>
      </c>
      <c r="T427" s="3" t="s">
        <v>2803</v>
      </c>
      <c r="U427" s="31">
        <v>0</v>
      </c>
      <c r="V427" s="151">
        <v>1900000</v>
      </c>
      <c r="W427" s="151">
        <v>6143000</v>
      </c>
      <c r="X427" s="111">
        <v>0.20512820512820512</v>
      </c>
      <c r="Y427" s="1">
        <v>45507423</v>
      </c>
      <c r="Z427" s="283" t="s">
        <v>4312</v>
      </c>
      <c r="AA427" s="1" t="s">
        <v>117</v>
      </c>
      <c r="AB427" s="1" t="s">
        <v>117</v>
      </c>
      <c r="AC427" s="3" t="s">
        <v>2803</v>
      </c>
      <c r="AD427" s="259" t="s">
        <v>4485</v>
      </c>
      <c r="AE427" s="16" t="s">
        <v>118</v>
      </c>
      <c r="AF427" s="16" t="s">
        <v>118</v>
      </c>
    </row>
    <row r="428" spans="1:32" s="5" customFormat="1">
      <c r="A428" s="17">
        <v>891780111</v>
      </c>
      <c r="B428" s="17" t="s">
        <v>55</v>
      </c>
      <c r="C428" s="15" t="s">
        <v>57</v>
      </c>
      <c r="D428" s="17" t="s">
        <v>61</v>
      </c>
      <c r="E428" s="89" t="s">
        <v>4486</v>
      </c>
      <c r="F428" s="17" t="s">
        <v>62</v>
      </c>
      <c r="G428" s="1" t="s">
        <v>62</v>
      </c>
      <c r="H428" s="1" t="s">
        <v>74</v>
      </c>
      <c r="I428" s="10">
        <v>8043000</v>
      </c>
      <c r="J428" s="1">
        <v>0</v>
      </c>
      <c r="K428" s="2">
        <v>0</v>
      </c>
      <c r="L428" s="2">
        <v>0</v>
      </c>
      <c r="M428" s="32">
        <f t="shared" si="6"/>
        <v>8043000</v>
      </c>
      <c r="N428" s="1">
        <v>50956720</v>
      </c>
      <c r="O428" s="1" t="s">
        <v>4487</v>
      </c>
      <c r="P428" s="1" t="s">
        <v>4484</v>
      </c>
      <c r="Q428" s="258">
        <v>44967</v>
      </c>
      <c r="R428" s="258">
        <v>44967</v>
      </c>
      <c r="S428" s="258">
        <v>45084</v>
      </c>
      <c r="T428" s="3" t="s">
        <v>2803</v>
      </c>
      <c r="U428" s="31">
        <v>0</v>
      </c>
      <c r="V428" s="151">
        <v>1900000</v>
      </c>
      <c r="W428" s="151">
        <v>6143000</v>
      </c>
      <c r="X428" s="111">
        <v>0.20512820512820512</v>
      </c>
      <c r="Y428" s="1">
        <v>45507423</v>
      </c>
      <c r="Z428" s="283" t="s">
        <v>4312</v>
      </c>
      <c r="AA428" s="1" t="s">
        <v>117</v>
      </c>
      <c r="AB428" s="1" t="s">
        <v>117</v>
      </c>
      <c r="AC428" s="3" t="s">
        <v>2803</v>
      </c>
      <c r="AD428" s="259" t="s">
        <v>4488</v>
      </c>
      <c r="AE428" s="16" t="s">
        <v>118</v>
      </c>
      <c r="AF428" s="16" t="s">
        <v>118</v>
      </c>
    </row>
    <row r="429" spans="1:32" s="5" customFormat="1">
      <c r="A429" s="17">
        <v>891780111</v>
      </c>
      <c r="B429" s="17" t="s">
        <v>55</v>
      </c>
      <c r="C429" s="15" t="s">
        <v>57</v>
      </c>
      <c r="D429" s="17" t="s">
        <v>61</v>
      </c>
      <c r="E429" s="89" t="s">
        <v>4489</v>
      </c>
      <c r="F429" s="17" t="s">
        <v>62</v>
      </c>
      <c r="G429" s="1" t="s">
        <v>62</v>
      </c>
      <c r="H429" s="1" t="s">
        <v>74</v>
      </c>
      <c r="I429" s="10">
        <v>9313000</v>
      </c>
      <c r="J429" s="1">
        <v>0</v>
      </c>
      <c r="K429" s="2">
        <v>0</v>
      </c>
      <c r="L429" s="2">
        <v>0</v>
      </c>
      <c r="M429" s="32">
        <f t="shared" si="6"/>
        <v>9313000</v>
      </c>
      <c r="N429" s="1">
        <v>1083027976</v>
      </c>
      <c r="O429" s="1" t="s">
        <v>4490</v>
      </c>
      <c r="P429" s="1" t="s">
        <v>3990</v>
      </c>
      <c r="Q429" s="258">
        <v>44967</v>
      </c>
      <c r="R429" s="258">
        <v>44967</v>
      </c>
      <c r="S429" s="258">
        <v>45084</v>
      </c>
      <c r="T429" s="3" t="s">
        <v>2803</v>
      </c>
      <c r="U429" s="31">
        <v>0</v>
      </c>
      <c r="V429" s="151">
        <v>2200000</v>
      </c>
      <c r="W429" s="151">
        <v>7113000</v>
      </c>
      <c r="X429" s="111">
        <v>0.20512820512820512</v>
      </c>
      <c r="Y429" s="1">
        <v>57297693</v>
      </c>
      <c r="Z429" s="283" t="s">
        <v>4377</v>
      </c>
      <c r="AA429" s="1" t="s">
        <v>117</v>
      </c>
      <c r="AB429" s="1" t="s">
        <v>117</v>
      </c>
      <c r="AC429" s="3" t="s">
        <v>2803</v>
      </c>
      <c r="AD429" s="259" t="s">
        <v>4491</v>
      </c>
      <c r="AE429" s="16" t="s">
        <v>118</v>
      </c>
      <c r="AF429" s="16" t="s">
        <v>118</v>
      </c>
    </row>
    <row r="430" spans="1:32" s="5" customFormat="1">
      <c r="A430" s="17">
        <v>891780111</v>
      </c>
      <c r="B430" s="17" t="s">
        <v>55</v>
      </c>
      <c r="C430" s="15" t="s">
        <v>57</v>
      </c>
      <c r="D430" s="17" t="s">
        <v>61</v>
      </c>
      <c r="E430" s="89" t="s">
        <v>4492</v>
      </c>
      <c r="F430" s="17" t="s">
        <v>62</v>
      </c>
      <c r="G430" s="1" t="s">
        <v>62</v>
      </c>
      <c r="H430" s="1" t="s">
        <v>74</v>
      </c>
      <c r="I430" s="10">
        <v>8043000</v>
      </c>
      <c r="J430" s="1">
        <v>0</v>
      </c>
      <c r="K430" s="2">
        <v>0</v>
      </c>
      <c r="L430" s="2">
        <v>0</v>
      </c>
      <c r="M430" s="32">
        <f t="shared" si="6"/>
        <v>8043000</v>
      </c>
      <c r="N430" s="1">
        <v>84456714</v>
      </c>
      <c r="O430" s="1" t="s">
        <v>4493</v>
      </c>
      <c r="P430" s="1" t="s">
        <v>3903</v>
      </c>
      <c r="Q430" s="258">
        <v>44967</v>
      </c>
      <c r="R430" s="258">
        <v>44967</v>
      </c>
      <c r="S430" s="258">
        <v>45084</v>
      </c>
      <c r="T430" s="3" t="s">
        <v>2803</v>
      </c>
      <c r="U430" s="31">
        <v>0</v>
      </c>
      <c r="V430" s="151">
        <v>1900000</v>
      </c>
      <c r="W430" s="151">
        <v>6143000</v>
      </c>
      <c r="X430" s="111">
        <v>0.20512820512820512</v>
      </c>
      <c r="Y430" s="1">
        <v>7633815</v>
      </c>
      <c r="Z430" s="283" t="s">
        <v>2697</v>
      </c>
      <c r="AA430" s="1" t="s">
        <v>117</v>
      </c>
      <c r="AB430" s="1" t="s">
        <v>117</v>
      </c>
      <c r="AC430" s="3" t="s">
        <v>2803</v>
      </c>
      <c r="AD430" s="259" t="s">
        <v>4494</v>
      </c>
      <c r="AE430" s="16" t="s">
        <v>118</v>
      </c>
      <c r="AF430" s="16" t="s">
        <v>118</v>
      </c>
    </row>
    <row r="431" spans="1:32" s="5" customFormat="1">
      <c r="A431" s="17">
        <v>891780111</v>
      </c>
      <c r="B431" s="17" t="s">
        <v>55</v>
      </c>
      <c r="C431" s="15" t="s">
        <v>57</v>
      </c>
      <c r="D431" s="17" t="s">
        <v>61</v>
      </c>
      <c r="E431" s="89" t="s">
        <v>4495</v>
      </c>
      <c r="F431" s="17" t="s">
        <v>62</v>
      </c>
      <c r="G431" s="1" t="s">
        <v>62</v>
      </c>
      <c r="H431" s="1" t="s">
        <v>74</v>
      </c>
      <c r="I431" s="10">
        <v>8043000</v>
      </c>
      <c r="J431" s="1">
        <v>0</v>
      </c>
      <c r="K431" s="2">
        <v>0</v>
      </c>
      <c r="L431" s="2">
        <v>0</v>
      </c>
      <c r="M431" s="32">
        <f t="shared" si="6"/>
        <v>8043000</v>
      </c>
      <c r="N431" s="1">
        <v>36695081</v>
      </c>
      <c r="O431" s="1" t="s">
        <v>4496</v>
      </c>
      <c r="P431" s="1" t="s">
        <v>4497</v>
      </c>
      <c r="Q431" s="258">
        <v>44967</v>
      </c>
      <c r="R431" s="258">
        <v>44967</v>
      </c>
      <c r="S431" s="258">
        <v>45084</v>
      </c>
      <c r="T431" s="3" t="s">
        <v>2803</v>
      </c>
      <c r="U431" s="31">
        <v>0</v>
      </c>
      <c r="V431" s="151">
        <v>1900000</v>
      </c>
      <c r="W431" s="151">
        <v>6143000</v>
      </c>
      <c r="X431" s="111">
        <v>0.20512820512820512</v>
      </c>
      <c r="Y431" s="1">
        <v>45507423</v>
      </c>
      <c r="Z431" s="283" t="s">
        <v>4312</v>
      </c>
      <c r="AA431" s="1" t="s">
        <v>117</v>
      </c>
      <c r="AB431" s="1" t="s">
        <v>117</v>
      </c>
      <c r="AC431" s="3" t="s">
        <v>2803</v>
      </c>
      <c r="AD431" s="259" t="s">
        <v>4498</v>
      </c>
      <c r="AE431" s="16" t="s">
        <v>118</v>
      </c>
      <c r="AF431" s="16" t="s">
        <v>118</v>
      </c>
    </row>
    <row r="432" spans="1:32" s="5" customFormat="1">
      <c r="A432" s="17">
        <v>891780111</v>
      </c>
      <c r="B432" s="17" t="s">
        <v>55</v>
      </c>
      <c r="C432" s="15" t="s">
        <v>57</v>
      </c>
      <c r="D432" s="17" t="s">
        <v>61</v>
      </c>
      <c r="E432" s="89" t="s">
        <v>4499</v>
      </c>
      <c r="F432" s="17" t="s">
        <v>62</v>
      </c>
      <c r="G432" s="1" t="s">
        <v>62</v>
      </c>
      <c r="H432" s="1" t="s">
        <v>74</v>
      </c>
      <c r="I432" s="10">
        <v>13123000</v>
      </c>
      <c r="J432" s="1">
        <v>0</v>
      </c>
      <c r="K432" s="2">
        <v>0</v>
      </c>
      <c r="L432" s="2">
        <v>0</v>
      </c>
      <c r="M432" s="32">
        <f t="shared" si="6"/>
        <v>13123000</v>
      </c>
      <c r="N432" s="1">
        <v>85465875</v>
      </c>
      <c r="O432" s="1" t="s">
        <v>4500</v>
      </c>
      <c r="P432" s="1" t="s">
        <v>4501</v>
      </c>
      <c r="Q432" s="258">
        <v>44967</v>
      </c>
      <c r="R432" s="258">
        <v>44967</v>
      </c>
      <c r="S432" s="258">
        <v>45084</v>
      </c>
      <c r="T432" s="3" t="s">
        <v>2803</v>
      </c>
      <c r="U432" s="31">
        <v>0</v>
      </c>
      <c r="V432" s="151">
        <v>3100000</v>
      </c>
      <c r="W432" s="151">
        <v>10023000</v>
      </c>
      <c r="X432" s="111">
        <v>0.20512820512820512</v>
      </c>
      <c r="Y432" s="1">
        <v>39058006</v>
      </c>
      <c r="Z432" s="283" t="s">
        <v>4326</v>
      </c>
      <c r="AA432" s="1" t="s">
        <v>117</v>
      </c>
      <c r="AB432" s="1" t="s">
        <v>117</v>
      </c>
      <c r="AC432" s="3" t="s">
        <v>2803</v>
      </c>
      <c r="AD432" s="259" t="s">
        <v>4502</v>
      </c>
      <c r="AE432" s="16" t="s">
        <v>118</v>
      </c>
      <c r="AF432" s="16" t="s">
        <v>118</v>
      </c>
    </row>
    <row r="433" spans="1:32" s="5" customFormat="1">
      <c r="A433" s="17">
        <v>891780111</v>
      </c>
      <c r="B433" s="17" t="s">
        <v>55</v>
      </c>
      <c r="C433" s="15" t="s">
        <v>57</v>
      </c>
      <c r="D433" s="17" t="s">
        <v>61</v>
      </c>
      <c r="E433" s="89" t="s">
        <v>4503</v>
      </c>
      <c r="F433" s="17" t="s">
        <v>62</v>
      </c>
      <c r="G433" s="1" t="s">
        <v>62</v>
      </c>
      <c r="H433" s="1" t="s">
        <v>74</v>
      </c>
      <c r="I433" s="10">
        <v>15663000</v>
      </c>
      <c r="J433" s="1">
        <v>0</v>
      </c>
      <c r="K433" s="2">
        <v>0</v>
      </c>
      <c r="L433" s="2">
        <v>0</v>
      </c>
      <c r="M433" s="32">
        <f t="shared" si="6"/>
        <v>15663000</v>
      </c>
      <c r="N433" s="1">
        <v>57106762</v>
      </c>
      <c r="O433" s="1" t="s">
        <v>4504</v>
      </c>
      <c r="P433" s="1" t="s">
        <v>4505</v>
      </c>
      <c r="Q433" s="258">
        <v>44967</v>
      </c>
      <c r="R433" s="258">
        <v>44967</v>
      </c>
      <c r="S433" s="258">
        <v>45084</v>
      </c>
      <c r="T433" s="3" t="s">
        <v>2803</v>
      </c>
      <c r="U433" s="31">
        <v>0</v>
      </c>
      <c r="V433" s="151">
        <v>3700000</v>
      </c>
      <c r="W433" s="151">
        <v>11963000</v>
      </c>
      <c r="X433" s="111">
        <v>0.20512820512820512</v>
      </c>
      <c r="Y433" s="1">
        <v>85449357</v>
      </c>
      <c r="Z433" s="283" t="s">
        <v>4079</v>
      </c>
      <c r="AA433" s="1" t="s">
        <v>117</v>
      </c>
      <c r="AB433" s="1" t="s">
        <v>117</v>
      </c>
      <c r="AC433" s="3" t="s">
        <v>2803</v>
      </c>
      <c r="AD433" s="259" t="s">
        <v>4506</v>
      </c>
      <c r="AE433" s="16" t="s">
        <v>118</v>
      </c>
      <c r="AF433" s="16" t="s">
        <v>118</v>
      </c>
    </row>
    <row r="434" spans="1:32" s="5" customFormat="1">
      <c r="A434" s="17">
        <v>891780111</v>
      </c>
      <c r="B434" s="17" t="s">
        <v>55</v>
      </c>
      <c r="C434" s="15" t="s">
        <v>57</v>
      </c>
      <c r="D434" s="17" t="s">
        <v>61</v>
      </c>
      <c r="E434" s="89" t="s">
        <v>4507</v>
      </c>
      <c r="F434" s="17" t="s">
        <v>62</v>
      </c>
      <c r="G434" s="1" t="s">
        <v>62</v>
      </c>
      <c r="H434" s="1" t="s">
        <v>74</v>
      </c>
      <c r="I434" s="10">
        <v>9313000</v>
      </c>
      <c r="J434" s="1">
        <v>0</v>
      </c>
      <c r="K434" s="2">
        <v>0</v>
      </c>
      <c r="L434" s="2">
        <v>0</v>
      </c>
      <c r="M434" s="32">
        <f t="shared" si="6"/>
        <v>9313000</v>
      </c>
      <c r="N434" s="1">
        <v>12597246</v>
      </c>
      <c r="O434" s="1" t="s">
        <v>4508</v>
      </c>
      <c r="P434" s="1" t="s">
        <v>4509</v>
      </c>
      <c r="Q434" s="258">
        <v>44967</v>
      </c>
      <c r="R434" s="258">
        <v>44967</v>
      </c>
      <c r="S434" s="258">
        <v>45084</v>
      </c>
      <c r="T434" s="3" t="s">
        <v>2803</v>
      </c>
      <c r="U434" s="31">
        <v>0</v>
      </c>
      <c r="V434" s="151">
        <v>2200000</v>
      </c>
      <c r="W434" s="151">
        <v>7113000</v>
      </c>
      <c r="X434" s="111">
        <v>0.20512820512820512</v>
      </c>
      <c r="Y434" s="1">
        <v>57297693</v>
      </c>
      <c r="Z434" s="283" t="s">
        <v>4377</v>
      </c>
      <c r="AA434" s="1" t="s">
        <v>117</v>
      </c>
      <c r="AB434" s="1" t="s">
        <v>117</v>
      </c>
      <c r="AC434" s="3" t="s">
        <v>2803</v>
      </c>
      <c r="AD434" s="259" t="s">
        <v>4510</v>
      </c>
      <c r="AE434" s="16" t="s">
        <v>118</v>
      </c>
      <c r="AF434" s="16" t="s">
        <v>118</v>
      </c>
    </row>
    <row r="435" spans="1:32" s="5" customFormat="1">
      <c r="A435" s="17">
        <v>891780111</v>
      </c>
      <c r="B435" s="17" t="s">
        <v>55</v>
      </c>
      <c r="C435" s="15" t="s">
        <v>57</v>
      </c>
      <c r="D435" s="17" t="s">
        <v>61</v>
      </c>
      <c r="E435" s="89" t="s">
        <v>4511</v>
      </c>
      <c r="F435" s="17" t="s">
        <v>62</v>
      </c>
      <c r="G435" s="1" t="s">
        <v>62</v>
      </c>
      <c r="H435" s="1" t="s">
        <v>74</v>
      </c>
      <c r="I435" s="10">
        <v>18203000</v>
      </c>
      <c r="J435" s="1">
        <v>0</v>
      </c>
      <c r="K435" s="2">
        <v>0</v>
      </c>
      <c r="L435" s="2">
        <v>0</v>
      </c>
      <c r="M435" s="32">
        <f t="shared" si="6"/>
        <v>18203000</v>
      </c>
      <c r="N435" s="1">
        <v>57466190</v>
      </c>
      <c r="O435" s="1" t="s">
        <v>4512</v>
      </c>
      <c r="P435" s="1" t="s">
        <v>4513</v>
      </c>
      <c r="Q435" s="258">
        <v>44967</v>
      </c>
      <c r="R435" s="258">
        <v>44967</v>
      </c>
      <c r="S435" s="258">
        <v>45084</v>
      </c>
      <c r="T435" s="3" t="s">
        <v>2803</v>
      </c>
      <c r="U435" s="31">
        <v>0</v>
      </c>
      <c r="V435" s="151">
        <v>4300000</v>
      </c>
      <c r="W435" s="151">
        <v>13903000</v>
      </c>
      <c r="X435" s="111">
        <v>0.20512820512820512</v>
      </c>
      <c r="Y435" s="1">
        <v>85449357</v>
      </c>
      <c r="Z435" s="283" t="s">
        <v>4079</v>
      </c>
      <c r="AA435" s="1" t="s">
        <v>117</v>
      </c>
      <c r="AB435" s="1" t="s">
        <v>117</v>
      </c>
      <c r="AC435" s="3" t="s">
        <v>2803</v>
      </c>
      <c r="AD435" s="259" t="s">
        <v>4514</v>
      </c>
      <c r="AE435" s="16" t="s">
        <v>118</v>
      </c>
      <c r="AF435" s="16" t="s">
        <v>118</v>
      </c>
    </row>
    <row r="436" spans="1:32" s="5" customFormat="1">
      <c r="A436" s="17">
        <v>891780111</v>
      </c>
      <c r="B436" s="17" t="s">
        <v>55</v>
      </c>
      <c r="C436" s="15" t="s">
        <v>57</v>
      </c>
      <c r="D436" s="17" t="s">
        <v>61</v>
      </c>
      <c r="E436" s="89" t="s">
        <v>4515</v>
      </c>
      <c r="F436" s="17" t="s">
        <v>62</v>
      </c>
      <c r="G436" s="1" t="s">
        <v>62</v>
      </c>
      <c r="H436" s="1" t="s">
        <v>74</v>
      </c>
      <c r="I436" s="10">
        <v>8043000</v>
      </c>
      <c r="J436" s="1">
        <v>0</v>
      </c>
      <c r="K436" s="2">
        <v>0</v>
      </c>
      <c r="L436" s="2">
        <v>0</v>
      </c>
      <c r="M436" s="32">
        <f t="shared" si="6"/>
        <v>8043000</v>
      </c>
      <c r="N436" s="1">
        <v>36552336</v>
      </c>
      <c r="O436" s="1" t="s">
        <v>4516</v>
      </c>
      <c r="P436" s="1" t="s">
        <v>4517</v>
      </c>
      <c r="Q436" s="258">
        <v>44967</v>
      </c>
      <c r="R436" s="258">
        <v>44967</v>
      </c>
      <c r="S436" s="258">
        <v>45084</v>
      </c>
      <c r="T436" s="3" t="s">
        <v>2803</v>
      </c>
      <c r="U436" s="31">
        <v>0</v>
      </c>
      <c r="V436" s="151">
        <v>1900000</v>
      </c>
      <c r="W436" s="151">
        <v>6143000</v>
      </c>
      <c r="X436" s="111">
        <v>0.20512820512820512</v>
      </c>
      <c r="Y436" s="1">
        <v>45507423</v>
      </c>
      <c r="Z436" s="283" t="s">
        <v>4312</v>
      </c>
      <c r="AA436" s="1" t="s">
        <v>117</v>
      </c>
      <c r="AB436" s="1" t="s">
        <v>117</v>
      </c>
      <c r="AC436" s="3" t="s">
        <v>2803</v>
      </c>
      <c r="AD436" s="259" t="s">
        <v>4518</v>
      </c>
      <c r="AE436" s="16" t="s">
        <v>118</v>
      </c>
      <c r="AF436" s="16" t="s">
        <v>118</v>
      </c>
    </row>
    <row r="437" spans="1:32" s="5" customFormat="1">
      <c r="A437" s="17">
        <v>891780111</v>
      </c>
      <c r="B437" s="17" t="s">
        <v>55</v>
      </c>
      <c r="C437" s="15" t="s">
        <v>57</v>
      </c>
      <c r="D437" s="17" t="s">
        <v>61</v>
      </c>
      <c r="E437" s="89" t="s">
        <v>4519</v>
      </c>
      <c r="F437" s="17" t="s">
        <v>62</v>
      </c>
      <c r="G437" s="1" t="s">
        <v>62</v>
      </c>
      <c r="H437" s="1" t="s">
        <v>74</v>
      </c>
      <c r="I437" s="10">
        <v>9313000</v>
      </c>
      <c r="J437" s="1">
        <v>0</v>
      </c>
      <c r="K437" s="2">
        <v>0</v>
      </c>
      <c r="L437" s="2">
        <v>0</v>
      </c>
      <c r="M437" s="32">
        <f t="shared" si="6"/>
        <v>9313000</v>
      </c>
      <c r="N437" s="1">
        <v>1082941486</v>
      </c>
      <c r="O437" s="1" t="s">
        <v>4520</v>
      </c>
      <c r="P437" s="1" t="s">
        <v>4521</v>
      </c>
      <c r="Q437" s="258">
        <v>44967</v>
      </c>
      <c r="R437" s="258">
        <v>44967</v>
      </c>
      <c r="S437" s="258">
        <v>45084</v>
      </c>
      <c r="T437" s="3" t="s">
        <v>2803</v>
      </c>
      <c r="U437" s="31">
        <v>0</v>
      </c>
      <c r="V437" s="151">
        <v>2200000</v>
      </c>
      <c r="W437" s="151">
        <v>7113000</v>
      </c>
      <c r="X437" s="111">
        <v>0.20512820512820512</v>
      </c>
      <c r="Y437" s="1">
        <v>45507423</v>
      </c>
      <c r="Z437" s="283" t="s">
        <v>4312</v>
      </c>
      <c r="AA437" s="1" t="s">
        <v>117</v>
      </c>
      <c r="AB437" s="1" t="s">
        <v>117</v>
      </c>
      <c r="AC437" s="3" t="s">
        <v>2803</v>
      </c>
      <c r="AD437" s="259" t="s">
        <v>4522</v>
      </c>
      <c r="AE437" s="16" t="s">
        <v>118</v>
      </c>
      <c r="AF437" s="16" t="s">
        <v>118</v>
      </c>
    </row>
    <row r="438" spans="1:32" s="5" customFormat="1">
      <c r="A438" s="17">
        <v>891780111</v>
      </c>
      <c r="B438" s="17" t="s">
        <v>55</v>
      </c>
      <c r="C438" s="15" t="s">
        <v>57</v>
      </c>
      <c r="D438" s="17" t="s">
        <v>61</v>
      </c>
      <c r="E438" s="89" t="s">
        <v>4523</v>
      </c>
      <c r="F438" s="17" t="s">
        <v>62</v>
      </c>
      <c r="G438" s="1" t="s">
        <v>62</v>
      </c>
      <c r="H438" s="1" t="s">
        <v>74</v>
      </c>
      <c r="I438" s="10">
        <v>16933000</v>
      </c>
      <c r="J438" s="1">
        <v>0</v>
      </c>
      <c r="K438" s="2">
        <v>0</v>
      </c>
      <c r="L438" s="2">
        <v>0</v>
      </c>
      <c r="M438" s="32">
        <f t="shared" si="6"/>
        <v>16933000</v>
      </c>
      <c r="N438" s="1">
        <v>36535996</v>
      </c>
      <c r="O438" s="1" t="s">
        <v>4524</v>
      </c>
      <c r="P438" s="1" t="s">
        <v>4525</v>
      </c>
      <c r="Q438" s="258">
        <v>44967</v>
      </c>
      <c r="R438" s="258">
        <v>44967</v>
      </c>
      <c r="S438" s="258">
        <v>45084</v>
      </c>
      <c r="T438" s="3" t="s">
        <v>2803</v>
      </c>
      <c r="U438" s="31">
        <v>0</v>
      </c>
      <c r="V438" s="151">
        <v>4000000</v>
      </c>
      <c r="W438" s="151">
        <v>12933000</v>
      </c>
      <c r="X438" s="111">
        <v>0.20512820512820512</v>
      </c>
      <c r="Y438" s="1">
        <v>85449357</v>
      </c>
      <c r="Z438" s="283" t="s">
        <v>4079</v>
      </c>
      <c r="AA438" s="1" t="s">
        <v>117</v>
      </c>
      <c r="AB438" s="1" t="s">
        <v>117</v>
      </c>
      <c r="AC438" s="3" t="s">
        <v>2803</v>
      </c>
      <c r="AD438" s="259" t="s">
        <v>4526</v>
      </c>
      <c r="AE438" s="16" t="s">
        <v>118</v>
      </c>
      <c r="AF438" s="16" t="s">
        <v>118</v>
      </c>
    </row>
    <row r="439" spans="1:32" s="5" customFormat="1">
      <c r="A439" s="17">
        <v>891780111</v>
      </c>
      <c r="B439" s="17" t="s">
        <v>55</v>
      </c>
      <c r="C439" s="15" t="s">
        <v>57</v>
      </c>
      <c r="D439" s="17" t="s">
        <v>61</v>
      </c>
      <c r="E439" s="89" t="s">
        <v>4527</v>
      </c>
      <c r="F439" s="17" t="s">
        <v>62</v>
      </c>
      <c r="G439" s="1" t="s">
        <v>62</v>
      </c>
      <c r="H439" s="1" t="s">
        <v>74</v>
      </c>
      <c r="I439" s="10">
        <v>8043000</v>
      </c>
      <c r="J439" s="1">
        <v>0</v>
      </c>
      <c r="K439" s="2">
        <v>0</v>
      </c>
      <c r="L439" s="2">
        <v>0</v>
      </c>
      <c r="M439" s="32">
        <f t="shared" si="6"/>
        <v>8043000</v>
      </c>
      <c r="N439" s="1">
        <v>1082882138</v>
      </c>
      <c r="O439" s="1" t="s">
        <v>4528</v>
      </c>
      <c r="P439" s="1" t="s">
        <v>4529</v>
      </c>
      <c r="Q439" s="258">
        <v>44967</v>
      </c>
      <c r="R439" s="258">
        <v>44967</v>
      </c>
      <c r="S439" s="258">
        <v>45084</v>
      </c>
      <c r="T439" s="3" t="s">
        <v>2803</v>
      </c>
      <c r="U439" s="31">
        <v>0</v>
      </c>
      <c r="V439" s="151">
        <v>1900000</v>
      </c>
      <c r="W439" s="151">
        <v>6143000</v>
      </c>
      <c r="X439" s="111">
        <v>0.20512820512820512</v>
      </c>
      <c r="Y439" s="1">
        <v>45507423</v>
      </c>
      <c r="Z439" s="283" t="s">
        <v>4312</v>
      </c>
      <c r="AA439" s="1" t="s">
        <v>117</v>
      </c>
      <c r="AB439" s="1" t="s">
        <v>117</v>
      </c>
      <c r="AC439" s="3" t="s">
        <v>2803</v>
      </c>
      <c r="AD439" s="259" t="s">
        <v>4530</v>
      </c>
      <c r="AE439" s="16" t="s">
        <v>118</v>
      </c>
      <c r="AF439" s="16" t="s">
        <v>118</v>
      </c>
    </row>
    <row r="440" spans="1:32" s="5" customFormat="1">
      <c r="A440" s="17">
        <v>891780111</v>
      </c>
      <c r="B440" s="17" t="s">
        <v>55</v>
      </c>
      <c r="C440" s="15" t="s">
        <v>57</v>
      </c>
      <c r="D440" s="17" t="s">
        <v>61</v>
      </c>
      <c r="E440" s="89" t="s">
        <v>4531</v>
      </c>
      <c r="F440" s="17" t="s">
        <v>62</v>
      </c>
      <c r="G440" s="1" t="s">
        <v>62</v>
      </c>
      <c r="H440" s="1" t="s">
        <v>74</v>
      </c>
      <c r="I440" s="10">
        <v>8043000</v>
      </c>
      <c r="J440" s="1">
        <v>0</v>
      </c>
      <c r="K440" s="2">
        <v>0</v>
      </c>
      <c r="L440" s="2">
        <v>0</v>
      </c>
      <c r="M440" s="32">
        <f t="shared" si="6"/>
        <v>8043000</v>
      </c>
      <c r="N440" s="1">
        <v>1082903162</v>
      </c>
      <c r="O440" s="1" t="s">
        <v>4532</v>
      </c>
      <c r="P440" s="1" t="s">
        <v>4533</v>
      </c>
      <c r="Q440" s="258">
        <v>44967</v>
      </c>
      <c r="R440" s="258">
        <v>44967</v>
      </c>
      <c r="S440" s="258">
        <v>45084</v>
      </c>
      <c r="T440" s="3" t="s">
        <v>2803</v>
      </c>
      <c r="U440" s="31">
        <v>0</v>
      </c>
      <c r="V440" s="151">
        <v>1900000</v>
      </c>
      <c r="W440" s="151">
        <v>6143000</v>
      </c>
      <c r="X440" s="111">
        <v>0.20512820512820512</v>
      </c>
      <c r="Y440" s="1">
        <v>57297693</v>
      </c>
      <c r="Z440" s="283" t="s">
        <v>4377</v>
      </c>
      <c r="AA440" s="1" t="s">
        <v>117</v>
      </c>
      <c r="AB440" s="1" t="s">
        <v>117</v>
      </c>
      <c r="AC440" s="3" t="s">
        <v>2803</v>
      </c>
      <c r="AD440" s="259" t="s">
        <v>4534</v>
      </c>
      <c r="AE440" s="16" t="s">
        <v>118</v>
      </c>
      <c r="AF440" s="16" t="s">
        <v>118</v>
      </c>
    </row>
    <row r="441" spans="1:32" s="5" customFormat="1">
      <c r="A441" s="17">
        <v>891780111</v>
      </c>
      <c r="B441" s="17" t="s">
        <v>55</v>
      </c>
      <c r="C441" s="15" t="s">
        <v>57</v>
      </c>
      <c r="D441" s="17" t="s">
        <v>61</v>
      </c>
      <c r="E441" s="89" t="s">
        <v>4535</v>
      </c>
      <c r="F441" s="17" t="s">
        <v>62</v>
      </c>
      <c r="G441" s="1" t="s">
        <v>62</v>
      </c>
      <c r="H441" s="1" t="s">
        <v>74</v>
      </c>
      <c r="I441" s="10">
        <v>8423000</v>
      </c>
      <c r="J441" s="1">
        <v>0</v>
      </c>
      <c r="K441" s="2">
        <v>0</v>
      </c>
      <c r="L441" s="2">
        <v>0</v>
      </c>
      <c r="M441" s="32">
        <f t="shared" si="6"/>
        <v>8423000</v>
      </c>
      <c r="N441" s="1">
        <v>36729283</v>
      </c>
      <c r="O441" s="1" t="s">
        <v>4536</v>
      </c>
      <c r="P441" s="1" t="s">
        <v>4537</v>
      </c>
      <c r="Q441" s="258">
        <v>44967</v>
      </c>
      <c r="R441" s="258">
        <v>44967</v>
      </c>
      <c r="S441" s="258">
        <v>45084</v>
      </c>
      <c r="T441" s="3" t="s">
        <v>2803</v>
      </c>
      <c r="U441" s="31">
        <v>0</v>
      </c>
      <c r="V441" s="151">
        <v>2280000</v>
      </c>
      <c r="W441" s="151">
        <v>6143000</v>
      </c>
      <c r="X441" s="111">
        <v>0.20512820512820512</v>
      </c>
      <c r="Y441" s="1">
        <v>36718996</v>
      </c>
      <c r="Z441" s="283" t="s">
        <v>4445</v>
      </c>
      <c r="AA441" s="1" t="s">
        <v>117</v>
      </c>
      <c r="AB441" s="1" t="s">
        <v>117</v>
      </c>
      <c r="AC441" s="3" t="s">
        <v>2803</v>
      </c>
      <c r="AD441" s="259" t="s">
        <v>4538</v>
      </c>
      <c r="AE441" s="16" t="s">
        <v>118</v>
      </c>
      <c r="AF441" s="16" t="s">
        <v>118</v>
      </c>
    </row>
    <row r="442" spans="1:32" s="5" customFormat="1">
      <c r="A442" s="17">
        <v>891780111</v>
      </c>
      <c r="B442" s="17" t="s">
        <v>55</v>
      </c>
      <c r="C442" s="15" t="s">
        <v>57</v>
      </c>
      <c r="D442" s="17" t="s">
        <v>61</v>
      </c>
      <c r="E442" s="89" t="s">
        <v>4539</v>
      </c>
      <c r="F442" s="17" t="s">
        <v>62</v>
      </c>
      <c r="G442" s="1" t="s">
        <v>62</v>
      </c>
      <c r="H442" s="1" t="s">
        <v>74</v>
      </c>
      <c r="I442" s="10">
        <v>8043000</v>
      </c>
      <c r="J442" s="1">
        <v>0</v>
      </c>
      <c r="K442" s="2">
        <v>0</v>
      </c>
      <c r="L442" s="2">
        <v>0</v>
      </c>
      <c r="M442" s="32">
        <f t="shared" si="6"/>
        <v>8043000</v>
      </c>
      <c r="N442" s="1">
        <v>1007558518</v>
      </c>
      <c r="O442" s="1" t="s">
        <v>4540</v>
      </c>
      <c r="P442" s="1" t="s">
        <v>3990</v>
      </c>
      <c r="Q442" s="258">
        <v>44967</v>
      </c>
      <c r="R442" s="258">
        <v>44967</v>
      </c>
      <c r="S442" s="258">
        <v>45084</v>
      </c>
      <c r="T442" s="3" t="s">
        <v>2803</v>
      </c>
      <c r="U442" s="31">
        <v>0</v>
      </c>
      <c r="V442" s="151">
        <v>1900000</v>
      </c>
      <c r="W442" s="151">
        <v>6143000</v>
      </c>
      <c r="X442" s="111">
        <v>0.20512820512820512</v>
      </c>
      <c r="Y442" s="1">
        <v>57297693</v>
      </c>
      <c r="Z442" s="283" t="s">
        <v>4377</v>
      </c>
      <c r="AA442" s="1" t="s">
        <v>117</v>
      </c>
      <c r="AB442" s="1" t="s">
        <v>117</v>
      </c>
      <c r="AC442" s="3" t="s">
        <v>2803</v>
      </c>
      <c r="AD442" s="259" t="s">
        <v>4541</v>
      </c>
      <c r="AE442" s="16" t="s">
        <v>118</v>
      </c>
      <c r="AF442" s="16" t="s">
        <v>118</v>
      </c>
    </row>
    <row r="443" spans="1:32" s="5" customFormat="1">
      <c r="A443" s="17">
        <v>891780111</v>
      </c>
      <c r="B443" s="17" t="s">
        <v>55</v>
      </c>
      <c r="C443" s="15" t="s">
        <v>57</v>
      </c>
      <c r="D443" s="17" t="s">
        <v>61</v>
      </c>
      <c r="E443" s="89" t="s">
        <v>4542</v>
      </c>
      <c r="F443" s="17" t="s">
        <v>62</v>
      </c>
      <c r="G443" s="1" t="s">
        <v>62</v>
      </c>
      <c r="H443" s="1" t="s">
        <v>74</v>
      </c>
      <c r="I443" s="10">
        <v>13123000</v>
      </c>
      <c r="J443" s="1">
        <v>0</v>
      </c>
      <c r="K443" s="2">
        <v>0</v>
      </c>
      <c r="L443" s="2">
        <v>0</v>
      </c>
      <c r="M443" s="32">
        <f t="shared" si="6"/>
        <v>13123000</v>
      </c>
      <c r="N443" s="1">
        <v>1082892888</v>
      </c>
      <c r="O443" s="1" t="s">
        <v>4543</v>
      </c>
      <c r="P443" s="1" t="s">
        <v>4505</v>
      </c>
      <c r="Q443" s="258">
        <v>44967</v>
      </c>
      <c r="R443" s="258">
        <v>44967</v>
      </c>
      <c r="S443" s="258">
        <v>45084</v>
      </c>
      <c r="T443" s="3" t="s">
        <v>2803</v>
      </c>
      <c r="U443" s="31">
        <v>0</v>
      </c>
      <c r="V443" s="151">
        <v>3100000</v>
      </c>
      <c r="W443" s="151">
        <v>10023000</v>
      </c>
      <c r="X443" s="111">
        <v>0.20512820512820512</v>
      </c>
      <c r="Y443" s="1">
        <v>85449357</v>
      </c>
      <c r="Z443" s="283" t="s">
        <v>4079</v>
      </c>
      <c r="AA443" s="1" t="s">
        <v>117</v>
      </c>
      <c r="AB443" s="1" t="s">
        <v>117</v>
      </c>
      <c r="AC443" s="3" t="s">
        <v>2803</v>
      </c>
      <c r="AD443" s="259" t="s">
        <v>4544</v>
      </c>
      <c r="AE443" s="16" t="s">
        <v>118</v>
      </c>
      <c r="AF443" s="16" t="s">
        <v>118</v>
      </c>
    </row>
    <row r="444" spans="1:32" s="5" customFormat="1">
      <c r="A444" s="17">
        <v>891780111</v>
      </c>
      <c r="B444" s="17" t="s">
        <v>55</v>
      </c>
      <c r="C444" s="15" t="s">
        <v>57</v>
      </c>
      <c r="D444" s="17" t="s">
        <v>61</v>
      </c>
      <c r="E444" s="89" t="s">
        <v>4545</v>
      </c>
      <c r="F444" s="17" t="s">
        <v>62</v>
      </c>
      <c r="G444" s="1" t="s">
        <v>62</v>
      </c>
      <c r="H444" s="1" t="s">
        <v>74</v>
      </c>
      <c r="I444" s="10">
        <v>8043000</v>
      </c>
      <c r="J444" s="1">
        <v>0</v>
      </c>
      <c r="K444" s="2">
        <v>0</v>
      </c>
      <c r="L444" s="2">
        <v>0</v>
      </c>
      <c r="M444" s="32">
        <f t="shared" si="6"/>
        <v>8043000</v>
      </c>
      <c r="N444" s="1">
        <v>1084738546</v>
      </c>
      <c r="O444" s="1" t="s">
        <v>4546</v>
      </c>
      <c r="P444" s="1" t="s">
        <v>4547</v>
      </c>
      <c r="Q444" s="258">
        <v>44967</v>
      </c>
      <c r="R444" s="258">
        <v>44967</v>
      </c>
      <c r="S444" s="258">
        <v>45084</v>
      </c>
      <c r="T444" s="3" t="s">
        <v>2803</v>
      </c>
      <c r="U444" s="31">
        <v>0</v>
      </c>
      <c r="V444" s="151">
        <v>1900000</v>
      </c>
      <c r="W444" s="151">
        <v>6143000</v>
      </c>
      <c r="X444" s="111">
        <v>0.20512820512820512</v>
      </c>
      <c r="Y444" s="1">
        <v>57297693</v>
      </c>
      <c r="Z444" s="283" t="s">
        <v>4377</v>
      </c>
      <c r="AA444" s="1" t="s">
        <v>117</v>
      </c>
      <c r="AB444" s="1" t="s">
        <v>117</v>
      </c>
      <c r="AC444" s="3" t="s">
        <v>2803</v>
      </c>
      <c r="AD444" s="259" t="s">
        <v>4548</v>
      </c>
      <c r="AE444" s="16" t="s">
        <v>118</v>
      </c>
      <c r="AF444" s="16" t="s">
        <v>118</v>
      </c>
    </row>
    <row r="445" spans="1:32" s="5" customFormat="1">
      <c r="A445" s="17">
        <v>891780111</v>
      </c>
      <c r="B445" s="17" t="s">
        <v>55</v>
      </c>
      <c r="C445" s="15" t="s">
        <v>57</v>
      </c>
      <c r="D445" s="17" t="s">
        <v>61</v>
      </c>
      <c r="E445" s="89" t="s">
        <v>4549</v>
      </c>
      <c r="F445" s="17" t="s">
        <v>62</v>
      </c>
      <c r="G445" s="1" t="s">
        <v>62</v>
      </c>
      <c r="H445" s="1" t="s">
        <v>74</v>
      </c>
      <c r="I445" s="10">
        <v>13123000</v>
      </c>
      <c r="J445" s="1">
        <v>0</v>
      </c>
      <c r="K445" s="2">
        <v>0</v>
      </c>
      <c r="L445" s="2">
        <v>0</v>
      </c>
      <c r="M445" s="32">
        <f t="shared" si="6"/>
        <v>13123000</v>
      </c>
      <c r="N445" s="1">
        <v>1004360507</v>
      </c>
      <c r="O445" s="1" t="s">
        <v>4550</v>
      </c>
      <c r="P445" s="1" t="s">
        <v>4551</v>
      </c>
      <c r="Q445" s="258">
        <v>44967</v>
      </c>
      <c r="R445" s="258">
        <v>44967</v>
      </c>
      <c r="S445" s="258">
        <v>45084</v>
      </c>
      <c r="T445" s="3" t="s">
        <v>2803</v>
      </c>
      <c r="U445" s="31">
        <v>0</v>
      </c>
      <c r="V445" s="151">
        <v>3100000</v>
      </c>
      <c r="W445" s="151">
        <v>10023000</v>
      </c>
      <c r="X445" s="111">
        <v>0.20512820512820512</v>
      </c>
      <c r="Y445" s="1">
        <v>85449357</v>
      </c>
      <c r="Z445" s="283" t="s">
        <v>4079</v>
      </c>
      <c r="AA445" s="1" t="s">
        <v>117</v>
      </c>
      <c r="AB445" s="1" t="s">
        <v>117</v>
      </c>
      <c r="AC445" s="3" t="s">
        <v>2803</v>
      </c>
      <c r="AD445" s="259" t="s">
        <v>4552</v>
      </c>
      <c r="AE445" s="16" t="s">
        <v>118</v>
      </c>
      <c r="AF445" s="16" t="s">
        <v>118</v>
      </c>
    </row>
    <row r="446" spans="1:32" s="5" customFormat="1">
      <c r="A446" s="17">
        <v>891780111</v>
      </c>
      <c r="B446" s="17" t="s">
        <v>55</v>
      </c>
      <c r="C446" s="15" t="s">
        <v>57</v>
      </c>
      <c r="D446" s="17" t="s">
        <v>61</v>
      </c>
      <c r="E446" s="89" t="s">
        <v>4553</v>
      </c>
      <c r="F446" s="17" t="s">
        <v>62</v>
      </c>
      <c r="G446" s="1" t="s">
        <v>62</v>
      </c>
      <c r="H446" s="1" t="s">
        <v>74</v>
      </c>
      <c r="I446" s="10">
        <v>10167000</v>
      </c>
      <c r="J446" s="1">
        <v>0</v>
      </c>
      <c r="K446" s="2">
        <v>0</v>
      </c>
      <c r="L446" s="2">
        <v>0</v>
      </c>
      <c r="M446" s="32">
        <f t="shared" si="6"/>
        <v>10167000</v>
      </c>
      <c r="N446" s="1">
        <v>52769336</v>
      </c>
      <c r="O446" s="1" t="s">
        <v>4554</v>
      </c>
      <c r="P446" s="1" t="s">
        <v>4555</v>
      </c>
      <c r="Q446" s="258">
        <v>44967</v>
      </c>
      <c r="R446" s="258">
        <v>44967</v>
      </c>
      <c r="S446" s="258">
        <v>45084</v>
      </c>
      <c r="T446" s="3" t="s">
        <v>2803</v>
      </c>
      <c r="U446" s="31">
        <v>0</v>
      </c>
      <c r="V446" s="151">
        <v>2084000</v>
      </c>
      <c r="W446" s="151">
        <v>8083000</v>
      </c>
      <c r="X446" s="111">
        <v>0.20512820512820512</v>
      </c>
      <c r="Y446" s="1">
        <v>93400727</v>
      </c>
      <c r="Z446" s="283" t="s">
        <v>2825</v>
      </c>
      <c r="AA446" s="1" t="s">
        <v>117</v>
      </c>
      <c r="AB446" s="1" t="s">
        <v>117</v>
      </c>
      <c r="AC446" s="3" t="s">
        <v>2803</v>
      </c>
      <c r="AD446" s="259" t="s">
        <v>4556</v>
      </c>
      <c r="AE446" s="16" t="s">
        <v>118</v>
      </c>
      <c r="AF446" s="16" t="s">
        <v>118</v>
      </c>
    </row>
    <row r="447" spans="1:32" s="5" customFormat="1">
      <c r="A447" s="17">
        <v>891780111</v>
      </c>
      <c r="B447" s="17" t="s">
        <v>55</v>
      </c>
      <c r="C447" s="15" t="s">
        <v>57</v>
      </c>
      <c r="D447" s="17" t="s">
        <v>61</v>
      </c>
      <c r="E447" s="89" t="s">
        <v>4557</v>
      </c>
      <c r="F447" s="17" t="s">
        <v>62</v>
      </c>
      <c r="G447" s="1" t="s">
        <v>62</v>
      </c>
      <c r="H447" s="1" t="s">
        <v>74</v>
      </c>
      <c r="I447" s="10">
        <v>8043000</v>
      </c>
      <c r="J447" s="1">
        <v>0</v>
      </c>
      <c r="K447" s="2">
        <v>0</v>
      </c>
      <c r="L447" s="2">
        <v>0</v>
      </c>
      <c r="M447" s="32">
        <f t="shared" si="6"/>
        <v>8043000</v>
      </c>
      <c r="N447" s="1">
        <v>1221971298</v>
      </c>
      <c r="O447" s="1" t="s">
        <v>4558</v>
      </c>
      <c r="P447" s="1" t="s">
        <v>4559</v>
      </c>
      <c r="Q447" s="258">
        <v>44967</v>
      </c>
      <c r="R447" s="258">
        <v>44967</v>
      </c>
      <c r="S447" s="258">
        <v>45084</v>
      </c>
      <c r="T447" s="3" t="s">
        <v>2803</v>
      </c>
      <c r="U447" s="31">
        <v>0</v>
      </c>
      <c r="V447" s="151">
        <v>1900000</v>
      </c>
      <c r="W447" s="151">
        <v>6143000</v>
      </c>
      <c r="X447" s="111">
        <v>0.20512820512820512</v>
      </c>
      <c r="Y447" s="1">
        <v>57297693</v>
      </c>
      <c r="Z447" s="283" t="s">
        <v>4377</v>
      </c>
      <c r="AA447" s="1" t="s">
        <v>117</v>
      </c>
      <c r="AB447" s="1" t="s">
        <v>117</v>
      </c>
      <c r="AC447" s="3" t="s">
        <v>2803</v>
      </c>
      <c r="AD447" s="259" t="s">
        <v>4560</v>
      </c>
      <c r="AE447" s="16" t="s">
        <v>118</v>
      </c>
      <c r="AF447" s="16" t="s">
        <v>118</v>
      </c>
    </row>
    <row r="448" spans="1:32" s="5" customFormat="1">
      <c r="A448" s="17">
        <v>891780111</v>
      </c>
      <c r="B448" s="17" t="s">
        <v>55</v>
      </c>
      <c r="C448" s="15" t="s">
        <v>57</v>
      </c>
      <c r="D448" s="17" t="s">
        <v>61</v>
      </c>
      <c r="E448" s="89" t="s">
        <v>4561</v>
      </c>
      <c r="F448" s="17" t="s">
        <v>62</v>
      </c>
      <c r="G448" s="1" t="s">
        <v>62</v>
      </c>
      <c r="H448" s="1" t="s">
        <v>74</v>
      </c>
      <c r="I448" s="10">
        <v>8800000</v>
      </c>
      <c r="J448" s="1">
        <v>0</v>
      </c>
      <c r="K448" s="2">
        <v>0</v>
      </c>
      <c r="L448" s="2">
        <v>0</v>
      </c>
      <c r="M448" s="32">
        <f t="shared" si="6"/>
        <v>8800000</v>
      </c>
      <c r="N448" s="1">
        <v>1083039302</v>
      </c>
      <c r="O448" s="1" t="s">
        <v>4562</v>
      </c>
      <c r="P448" s="1" t="s">
        <v>3259</v>
      </c>
      <c r="Q448" s="258">
        <v>44967</v>
      </c>
      <c r="R448" s="258">
        <v>44967</v>
      </c>
      <c r="S448" s="258">
        <v>45084</v>
      </c>
      <c r="T448" s="3" t="s">
        <v>2803</v>
      </c>
      <c r="U448" s="31">
        <v>0</v>
      </c>
      <c r="V448" s="151">
        <v>0</v>
      </c>
      <c r="W448" s="151">
        <v>8800000</v>
      </c>
      <c r="X448" s="111">
        <v>0.20512820512820512</v>
      </c>
      <c r="Y448" s="1">
        <v>57297693</v>
      </c>
      <c r="Z448" s="283" t="s">
        <v>4377</v>
      </c>
      <c r="AA448" s="1" t="s">
        <v>117</v>
      </c>
      <c r="AB448" s="1" t="s">
        <v>117</v>
      </c>
      <c r="AC448" s="3" t="s">
        <v>2803</v>
      </c>
      <c r="AD448" s="259" t="s">
        <v>4563</v>
      </c>
      <c r="AE448" s="16" t="s">
        <v>118</v>
      </c>
      <c r="AF448" s="16" t="s">
        <v>118</v>
      </c>
    </row>
    <row r="449" spans="1:32" s="5" customFormat="1">
      <c r="A449" s="17">
        <v>891780111</v>
      </c>
      <c r="B449" s="17" t="s">
        <v>55</v>
      </c>
      <c r="C449" s="15" t="s">
        <v>57</v>
      </c>
      <c r="D449" s="17" t="s">
        <v>61</v>
      </c>
      <c r="E449" s="89" t="s">
        <v>4564</v>
      </c>
      <c r="F449" s="17" t="s">
        <v>62</v>
      </c>
      <c r="G449" s="1" t="s">
        <v>62</v>
      </c>
      <c r="H449" s="1" t="s">
        <v>74</v>
      </c>
      <c r="I449" s="10">
        <v>11853000</v>
      </c>
      <c r="J449" s="1">
        <v>0</v>
      </c>
      <c r="K449" s="2">
        <v>0</v>
      </c>
      <c r="L449" s="2">
        <v>9053000</v>
      </c>
      <c r="M449" s="32">
        <f t="shared" si="6"/>
        <v>2800000</v>
      </c>
      <c r="N449" s="1">
        <v>92642274</v>
      </c>
      <c r="O449" s="1" t="s">
        <v>4565</v>
      </c>
      <c r="P449" s="1" t="s">
        <v>4566</v>
      </c>
      <c r="Q449" s="258">
        <v>44967</v>
      </c>
      <c r="R449" s="258">
        <v>44967</v>
      </c>
      <c r="S449" s="258">
        <v>45084</v>
      </c>
      <c r="T449" s="258">
        <v>44986</v>
      </c>
      <c r="U449" s="31">
        <v>0</v>
      </c>
      <c r="V449" s="151">
        <v>2800000</v>
      </c>
      <c r="W449" s="151">
        <v>0</v>
      </c>
      <c r="X449" s="111">
        <v>1</v>
      </c>
      <c r="Y449" s="1">
        <v>57297693</v>
      </c>
      <c r="Z449" s="283" t="s">
        <v>4377</v>
      </c>
      <c r="AA449" s="1" t="s">
        <v>117</v>
      </c>
      <c r="AB449" s="1" t="s">
        <v>117</v>
      </c>
      <c r="AC449" s="3" t="s">
        <v>2803</v>
      </c>
      <c r="AD449" s="259" t="s">
        <v>4567</v>
      </c>
      <c r="AE449" s="16" t="s">
        <v>118</v>
      </c>
      <c r="AF449" s="16" t="s">
        <v>118</v>
      </c>
    </row>
    <row r="450" spans="1:32" s="5" customFormat="1">
      <c r="A450" s="17">
        <v>891780111</v>
      </c>
      <c r="B450" s="17" t="s">
        <v>55</v>
      </c>
      <c r="C450" s="15" t="s">
        <v>57</v>
      </c>
      <c r="D450" s="17" t="s">
        <v>61</v>
      </c>
      <c r="E450" s="89" t="s">
        <v>4568</v>
      </c>
      <c r="F450" s="17" t="s">
        <v>62</v>
      </c>
      <c r="G450" s="1" t="s">
        <v>62</v>
      </c>
      <c r="H450" s="1" t="s">
        <v>74</v>
      </c>
      <c r="I450" s="10">
        <v>1833000</v>
      </c>
      <c r="J450" s="1">
        <v>0</v>
      </c>
      <c r="K450" s="2">
        <v>0</v>
      </c>
      <c r="L450" s="2">
        <v>0</v>
      </c>
      <c r="M450" s="32">
        <f t="shared" si="6"/>
        <v>1833000</v>
      </c>
      <c r="N450" s="1">
        <v>1082931831</v>
      </c>
      <c r="O450" s="1" t="s">
        <v>4569</v>
      </c>
      <c r="P450" s="1" t="s">
        <v>4570</v>
      </c>
      <c r="Q450" s="258">
        <v>44967</v>
      </c>
      <c r="R450" s="258">
        <v>44967</v>
      </c>
      <c r="S450" s="258">
        <v>44985</v>
      </c>
      <c r="T450" s="3" t="s">
        <v>2803</v>
      </c>
      <c r="U450" s="31">
        <v>0</v>
      </c>
      <c r="V450" s="151">
        <v>1833000</v>
      </c>
      <c r="W450" s="151">
        <v>0</v>
      </c>
      <c r="X450" s="111">
        <v>1</v>
      </c>
      <c r="Y450" s="1">
        <v>93400727</v>
      </c>
      <c r="Z450" s="283" t="s">
        <v>2825</v>
      </c>
      <c r="AA450" s="1" t="s">
        <v>117</v>
      </c>
      <c r="AB450" s="1" t="s">
        <v>117</v>
      </c>
      <c r="AC450" s="3" t="s">
        <v>2803</v>
      </c>
      <c r="AD450" s="259" t="s">
        <v>4571</v>
      </c>
      <c r="AE450" s="16" t="s">
        <v>118</v>
      </c>
      <c r="AF450" s="16" t="s">
        <v>118</v>
      </c>
    </row>
    <row r="451" spans="1:32" s="5" customFormat="1">
      <c r="A451" s="17">
        <v>891780111</v>
      </c>
      <c r="B451" s="17" t="s">
        <v>55</v>
      </c>
      <c r="C451" s="15" t="s">
        <v>57</v>
      </c>
      <c r="D451" s="17" t="s">
        <v>61</v>
      </c>
      <c r="E451" s="89" t="s">
        <v>4572</v>
      </c>
      <c r="F451" s="17" t="s">
        <v>62</v>
      </c>
      <c r="G451" s="1" t="s">
        <v>62</v>
      </c>
      <c r="H451" s="1" t="s">
        <v>74</v>
      </c>
      <c r="I451" s="10">
        <v>13123000</v>
      </c>
      <c r="J451" s="1">
        <v>0</v>
      </c>
      <c r="K451" s="2">
        <v>0</v>
      </c>
      <c r="L451" s="2">
        <v>0</v>
      </c>
      <c r="M451" s="32">
        <f t="shared" si="6"/>
        <v>13123000</v>
      </c>
      <c r="N451" s="1">
        <v>32896015</v>
      </c>
      <c r="O451" s="1" t="s">
        <v>4573</v>
      </c>
      <c r="P451" s="1" t="s">
        <v>4574</v>
      </c>
      <c r="Q451" s="258">
        <v>44967</v>
      </c>
      <c r="R451" s="258">
        <v>44967</v>
      </c>
      <c r="S451" s="258">
        <v>45084</v>
      </c>
      <c r="T451" s="3" t="s">
        <v>2803</v>
      </c>
      <c r="U451" s="31">
        <v>0</v>
      </c>
      <c r="V451" s="151">
        <v>3100000</v>
      </c>
      <c r="W451" s="151">
        <v>10023000</v>
      </c>
      <c r="X451" s="111">
        <v>0.20512820512820512</v>
      </c>
      <c r="Y451" s="1">
        <v>45507423</v>
      </c>
      <c r="Z451" s="283" t="s">
        <v>4312</v>
      </c>
      <c r="AA451" s="1" t="s">
        <v>117</v>
      </c>
      <c r="AB451" s="1" t="s">
        <v>117</v>
      </c>
      <c r="AC451" s="3" t="s">
        <v>2803</v>
      </c>
      <c r="AD451" s="259" t="s">
        <v>4575</v>
      </c>
      <c r="AE451" s="16" t="s">
        <v>118</v>
      </c>
      <c r="AF451" s="16" t="s">
        <v>118</v>
      </c>
    </row>
    <row r="452" spans="1:32" s="5" customFormat="1">
      <c r="A452" s="17">
        <v>891780111</v>
      </c>
      <c r="B452" s="17" t="s">
        <v>55</v>
      </c>
      <c r="C452" s="15" t="s">
        <v>58</v>
      </c>
      <c r="D452" s="17" t="s">
        <v>61</v>
      </c>
      <c r="E452" s="89" t="s">
        <v>4576</v>
      </c>
      <c r="F452" s="17" t="s">
        <v>62</v>
      </c>
      <c r="G452" s="1" t="s">
        <v>62</v>
      </c>
      <c r="H452" s="1" t="s">
        <v>74</v>
      </c>
      <c r="I452" s="10">
        <v>16000000</v>
      </c>
      <c r="J452" s="1">
        <v>0</v>
      </c>
      <c r="K452" s="2">
        <v>0</v>
      </c>
      <c r="L452" s="2">
        <v>0</v>
      </c>
      <c r="M452" s="32">
        <f t="shared" si="6"/>
        <v>16000000</v>
      </c>
      <c r="N452" s="1">
        <v>1082937823</v>
      </c>
      <c r="O452" s="1" t="s">
        <v>4577</v>
      </c>
      <c r="P452" s="1" t="s">
        <v>4578</v>
      </c>
      <c r="Q452" s="258">
        <v>44967</v>
      </c>
      <c r="R452" s="258">
        <v>44967</v>
      </c>
      <c r="S452" s="258">
        <v>45056</v>
      </c>
      <c r="T452" s="3" t="s">
        <v>2803</v>
      </c>
      <c r="U452" s="31">
        <v>0</v>
      </c>
      <c r="V452" s="151">
        <v>6667000</v>
      </c>
      <c r="W452" s="151">
        <v>9333000</v>
      </c>
      <c r="X452" s="111">
        <v>0.2696629213483146</v>
      </c>
      <c r="Y452" s="1">
        <v>1192791759</v>
      </c>
      <c r="Z452" s="283" t="s">
        <v>3051</v>
      </c>
      <c r="AA452" s="1" t="s">
        <v>117</v>
      </c>
      <c r="AB452" s="1" t="s">
        <v>117</v>
      </c>
      <c r="AC452" s="3" t="s">
        <v>2803</v>
      </c>
      <c r="AD452" s="259" t="s">
        <v>4579</v>
      </c>
      <c r="AE452" s="16" t="s">
        <v>118</v>
      </c>
      <c r="AF452" s="16" t="s">
        <v>118</v>
      </c>
    </row>
    <row r="453" spans="1:32" s="5" customFormat="1">
      <c r="A453" s="17">
        <v>891780111</v>
      </c>
      <c r="B453" s="17" t="s">
        <v>55</v>
      </c>
      <c r="C453" s="15" t="s">
        <v>57</v>
      </c>
      <c r="D453" s="17" t="s">
        <v>61</v>
      </c>
      <c r="E453" s="89" t="s">
        <v>4580</v>
      </c>
      <c r="F453" s="17" t="s">
        <v>62</v>
      </c>
      <c r="G453" s="1" t="s">
        <v>62</v>
      </c>
      <c r="H453" s="1" t="s">
        <v>74</v>
      </c>
      <c r="I453" s="10">
        <v>11853000</v>
      </c>
      <c r="J453" s="1">
        <v>0</v>
      </c>
      <c r="K453" s="2">
        <v>0</v>
      </c>
      <c r="L453" s="2">
        <v>0</v>
      </c>
      <c r="M453" s="32">
        <f t="shared" si="6"/>
        <v>11853000</v>
      </c>
      <c r="N453" s="1">
        <v>12560564</v>
      </c>
      <c r="O453" s="1" t="s">
        <v>4581</v>
      </c>
      <c r="P453" s="1" t="s">
        <v>4582</v>
      </c>
      <c r="Q453" s="258">
        <v>44967</v>
      </c>
      <c r="R453" s="258">
        <v>44967</v>
      </c>
      <c r="S453" s="258">
        <v>45084</v>
      </c>
      <c r="T453" s="3" t="s">
        <v>2803</v>
      </c>
      <c r="U453" s="31">
        <v>0</v>
      </c>
      <c r="V453" s="151">
        <v>2800000</v>
      </c>
      <c r="W453" s="151">
        <v>9053000</v>
      </c>
      <c r="X453" s="111">
        <v>0.20512820512820512</v>
      </c>
      <c r="Y453" s="1">
        <v>36557666</v>
      </c>
      <c r="Z453" s="283" t="s">
        <v>3321</v>
      </c>
      <c r="AA453" s="1" t="s">
        <v>117</v>
      </c>
      <c r="AB453" s="1" t="s">
        <v>117</v>
      </c>
      <c r="AC453" s="3" t="s">
        <v>2803</v>
      </c>
      <c r="AD453" s="259" t="s">
        <v>4583</v>
      </c>
      <c r="AE453" s="16" t="s">
        <v>118</v>
      </c>
      <c r="AF453" s="16" t="s">
        <v>118</v>
      </c>
    </row>
    <row r="454" spans="1:32" s="5" customFormat="1">
      <c r="A454" s="17">
        <v>891780111</v>
      </c>
      <c r="B454" s="17" t="s">
        <v>55</v>
      </c>
      <c r="C454" s="15" t="s">
        <v>57</v>
      </c>
      <c r="D454" s="17" t="s">
        <v>61</v>
      </c>
      <c r="E454" s="89" t="s">
        <v>4584</v>
      </c>
      <c r="F454" s="17" t="s">
        <v>62</v>
      </c>
      <c r="G454" s="1" t="s">
        <v>62</v>
      </c>
      <c r="H454" s="1" t="s">
        <v>74</v>
      </c>
      <c r="I454" s="10">
        <v>8043000</v>
      </c>
      <c r="J454" s="1">
        <v>0</v>
      </c>
      <c r="K454" s="2">
        <v>0</v>
      </c>
      <c r="L454" s="2">
        <v>0</v>
      </c>
      <c r="M454" s="32">
        <f t="shared" si="6"/>
        <v>8043000</v>
      </c>
      <c r="N454" s="1">
        <v>57466963</v>
      </c>
      <c r="O454" s="1" t="s">
        <v>4585</v>
      </c>
      <c r="P454" s="1" t="s">
        <v>3020</v>
      </c>
      <c r="Q454" s="258">
        <v>44967</v>
      </c>
      <c r="R454" s="258">
        <v>44967</v>
      </c>
      <c r="S454" s="258">
        <v>45084</v>
      </c>
      <c r="T454" s="3" t="s">
        <v>2803</v>
      </c>
      <c r="U454" s="31">
        <v>0</v>
      </c>
      <c r="V454" s="151">
        <v>1900000</v>
      </c>
      <c r="W454" s="151">
        <v>6143000</v>
      </c>
      <c r="X454" s="111">
        <v>0.20512820512820512</v>
      </c>
      <c r="Y454" s="1">
        <v>57444673</v>
      </c>
      <c r="Z454" s="283" t="s">
        <v>2643</v>
      </c>
      <c r="AA454" s="1" t="s">
        <v>117</v>
      </c>
      <c r="AB454" s="1" t="s">
        <v>117</v>
      </c>
      <c r="AC454" s="3" t="s">
        <v>2803</v>
      </c>
      <c r="AD454" s="259" t="s">
        <v>4586</v>
      </c>
      <c r="AE454" s="16" t="s">
        <v>118</v>
      </c>
      <c r="AF454" s="16" t="s">
        <v>118</v>
      </c>
    </row>
    <row r="455" spans="1:32" s="5" customFormat="1">
      <c r="A455" s="17">
        <v>891780111</v>
      </c>
      <c r="B455" s="17" t="s">
        <v>55</v>
      </c>
      <c r="C455" s="15" t="s">
        <v>58</v>
      </c>
      <c r="D455" s="17" t="s">
        <v>61</v>
      </c>
      <c r="E455" s="89" t="s">
        <v>4587</v>
      </c>
      <c r="F455" s="17" t="s">
        <v>62</v>
      </c>
      <c r="G455" s="1" t="s">
        <v>62</v>
      </c>
      <c r="H455" s="1" t="s">
        <v>74</v>
      </c>
      <c r="I455" s="10">
        <v>12250000</v>
      </c>
      <c r="J455" s="1">
        <v>0</v>
      </c>
      <c r="K455" s="2">
        <v>0</v>
      </c>
      <c r="L455" s="2">
        <v>0</v>
      </c>
      <c r="M455" s="32">
        <f t="shared" ref="M455:M518" si="7">I455+K455-L455</f>
        <v>12250000</v>
      </c>
      <c r="N455" s="1">
        <v>1081823159</v>
      </c>
      <c r="O455" s="1" t="s">
        <v>4588</v>
      </c>
      <c r="P455" s="1" t="s">
        <v>4589</v>
      </c>
      <c r="Q455" s="258">
        <v>44967</v>
      </c>
      <c r="R455" s="258">
        <v>44967</v>
      </c>
      <c r="S455" s="258">
        <v>45041</v>
      </c>
      <c r="T455" s="3" t="s">
        <v>2803</v>
      </c>
      <c r="U455" s="31">
        <v>0</v>
      </c>
      <c r="V455" s="151">
        <v>5833000</v>
      </c>
      <c r="W455" s="151">
        <v>6417000</v>
      </c>
      <c r="X455" s="111">
        <v>0.32432432432432434</v>
      </c>
      <c r="Y455" s="1">
        <v>1192791759</v>
      </c>
      <c r="Z455" s="283" t="s">
        <v>3051</v>
      </c>
      <c r="AA455" s="1" t="s">
        <v>117</v>
      </c>
      <c r="AB455" s="1" t="s">
        <v>117</v>
      </c>
      <c r="AC455" s="3" t="s">
        <v>2803</v>
      </c>
      <c r="AD455" s="259" t="s">
        <v>4590</v>
      </c>
      <c r="AE455" s="16" t="s">
        <v>118</v>
      </c>
      <c r="AF455" s="16" t="s">
        <v>118</v>
      </c>
    </row>
    <row r="456" spans="1:32" s="5" customFormat="1">
      <c r="A456" s="17">
        <v>891780111</v>
      </c>
      <c r="B456" s="17" t="s">
        <v>55</v>
      </c>
      <c r="C456" s="15" t="s">
        <v>58</v>
      </c>
      <c r="D456" s="17" t="s">
        <v>61</v>
      </c>
      <c r="E456" s="89" t="s">
        <v>4591</v>
      </c>
      <c r="F456" s="17" t="s">
        <v>62</v>
      </c>
      <c r="G456" s="1" t="s">
        <v>62</v>
      </c>
      <c r="H456" s="1" t="s">
        <v>74</v>
      </c>
      <c r="I456" s="10">
        <v>10400000</v>
      </c>
      <c r="J456" s="1">
        <v>0</v>
      </c>
      <c r="K456" s="2">
        <v>0</v>
      </c>
      <c r="L456" s="2">
        <v>0</v>
      </c>
      <c r="M456" s="32">
        <f t="shared" si="7"/>
        <v>10400000</v>
      </c>
      <c r="N456" s="1">
        <v>1083020916</v>
      </c>
      <c r="O456" s="1" t="s">
        <v>4592</v>
      </c>
      <c r="P456" s="1" t="s">
        <v>4593</v>
      </c>
      <c r="Q456" s="258">
        <v>44967</v>
      </c>
      <c r="R456" s="258">
        <v>44967</v>
      </c>
      <c r="S456" s="258">
        <v>45056</v>
      </c>
      <c r="T456" s="3" t="s">
        <v>2803</v>
      </c>
      <c r="U456" s="31">
        <v>0</v>
      </c>
      <c r="V456" s="151">
        <v>4333000</v>
      </c>
      <c r="W456" s="151">
        <v>6067000</v>
      </c>
      <c r="X456" s="111">
        <v>0.2696629213483146</v>
      </c>
      <c r="Y456" s="1">
        <v>1192791759</v>
      </c>
      <c r="Z456" s="283" t="s">
        <v>3051</v>
      </c>
      <c r="AA456" s="1" t="s">
        <v>117</v>
      </c>
      <c r="AB456" s="1" t="s">
        <v>117</v>
      </c>
      <c r="AC456" s="3" t="s">
        <v>2803</v>
      </c>
      <c r="AD456" s="259" t="s">
        <v>4594</v>
      </c>
      <c r="AE456" s="16" t="s">
        <v>118</v>
      </c>
      <c r="AF456" s="16" t="s">
        <v>118</v>
      </c>
    </row>
    <row r="457" spans="1:32" s="5" customFormat="1">
      <c r="A457" s="17">
        <v>891780111</v>
      </c>
      <c r="B457" s="17" t="s">
        <v>55</v>
      </c>
      <c r="C457" s="15" t="s">
        <v>58</v>
      </c>
      <c r="D457" s="17" t="s">
        <v>61</v>
      </c>
      <c r="E457" s="89" t="s">
        <v>4595</v>
      </c>
      <c r="F457" s="17" t="s">
        <v>62</v>
      </c>
      <c r="G457" s="1" t="s">
        <v>62</v>
      </c>
      <c r="H457" s="1" t="s">
        <v>74</v>
      </c>
      <c r="I457" s="10">
        <v>18000000</v>
      </c>
      <c r="J457" s="1">
        <v>0</v>
      </c>
      <c r="K457" s="2">
        <v>0</v>
      </c>
      <c r="L457" s="2">
        <v>0</v>
      </c>
      <c r="M457" s="32">
        <f t="shared" si="7"/>
        <v>18000000</v>
      </c>
      <c r="N457" s="1">
        <v>1082982258</v>
      </c>
      <c r="O457" s="1" t="s">
        <v>4596</v>
      </c>
      <c r="P457" s="1" t="s">
        <v>4597</v>
      </c>
      <c r="Q457" s="258">
        <v>44967</v>
      </c>
      <c r="R457" s="258">
        <v>44967</v>
      </c>
      <c r="S457" s="258">
        <v>45056</v>
      </c>
      <c r="T457" s="3" t="s">
        <v>2803</v>
      </c>
      <c r="U457" s="31">
        <v>0</v>
      </c>
      <c r="V457" s="151">
        <v>7500000</v>
      </c>
      <c r="W457" s="151">
        <v>10500000</v>
      </c>
      <c r="X457" s="111">
        <v>0.2696629213483146</v>
      </c>
      <c r="Y457" s="1">
        <v>1192791759</v>
      </c>
      <c r="Z457" s="283" t="s">
        <v>3051</v>
      </c>
      <c r="AA457" s="1" t="s">
        <v>117</v>
      </c>
      <c r="AB457" s="1" t="s">
        <v>117</v>
      </c>
      <c r="AC457" s="3" t="s">
        <v>2803</v>
      </c>
      <c r="AD457" s="259" t="s">
        <v>4598</v>
      </c>
      <c r="AE457" s="16" t="s">
        <v>118</v>
      </c>
      <c r="AF457" s="16" t="s">
        <v>118</v>
      </c>
    </row>
    <row r="458" spans="1:32" s="5" customFormat="1">
      <c r="A458" s="17">
        <v>891780111</v>
      </c>
      <c r="B458" s="17" t="s">
        <v>55</v>
      </c>
      <c r="C458" s="15" t="s">
        <v>57</v>
      </c>
      <c r="D458" s="17" t="s">
        <v>61</v>
      </c>
      <c r="E458" s="89" t="s">
        <v>4599</v>
      </c>
      <c r="F458" s="17" t="s">
        <v>62</v>
      </c>
      <c r="G458" s="1" t="s">
        <v>62</v>
      </c>
      <c r="H458" s="1" t="s">
        <v>74</v>
      </c>
      <c r="I458" s="10">
        <v>9313000</v>
      </c>
      <c r="J458" s="1">
        <v>0</v>
      </c>
      <c r="K458" s="2">
        <v>0</v>
      </c>
      <c r="L458" s="2">
        <v>0</v>
      </c>
      <c r="M458" s="32">
        <f t="shared" si="7"/>
        <v>9313000</v>
      </c>
      <c r="N458" s="1">
        <v>84459987</v>
      </c>
      <c r="O458" s="1" t="s">
        <v>4600</v>
      </c>
      <c r="P458" s="1" t="s">
        <v>4601</v>
      </c>
      <c r="Q458" s="258">
        <v>44967</v>
      </c>
      <c r="R458" s="258">
        <v>44967</v>
      </c>
      <c r="S458" s="258">
        <v>45084</v>
      </c>
      <c r="T458" s="3" t="s">
        <v>2803</v>
      </c>
      <c r="U458" s="31">
        <v>0</v>
      </c>
      <c r="V458" s="151">
        <v>0</v>
      </c>
      <c r="W458" s="151">
        <v>9313000</v>
      </c>
      <c r="X458" s="111">
        <v>0.20512820512820512</v>
      </c>
      <c r="Y458" s="1">
        <v>1082868728</v>
      </c>
      <c r="Z458" s="283" t="s">
        <v>3311</v>
      </c>
      <c r="AA458" s="1" t="s">
        <v>117</v>
      </c>
      <c r="AB458" s="1" t="s">
        <v>117</v>
      </c>
      <c r="AC458" s="3" t="s">
        <v>2803</v>
      </c>
      <c r="AD458" s="259" t="s">
        <v>4602</v>
      </c>
      <c r="AE458" s="16" t="s">
        <v>118</v>
      </c>
      <c r="AF458" s="16" t="s">
        <v>118</v>
      </c>
    </row>
    <row r="459" spans="1:32" s="5" customFormat="1">
      <c r="A459" s="17">
        <v>891780111</v>
      </c>
      <c r="B459" s="17" t="s">
        <v>55</v>
      </c>
      <c r="C459" s="15" t="s">
        <v>57</v>
      </c>
      <c r="D459" s="17" t="s">
        <v>61</v>
      </c>
      <c r="E459" s="89" t="s">
        <v>4603</v>
      </c>
      <c r="F459" s="17" t="s">
        <v>62</v>
      </c>
      <c r="G459" s="1" t="s">
        <v>62</v>
      </c>
      <c r="H459" s="1" t="s">
        <v>74</v>
      </c>
      <c r="I459" s="10">
        <v>9313000</v>
      </c>
      <c r="J459" s="1">
        <v>0</v>
      </c>
      <c r="K459" s="2">
        <v>0</v>
      </c>
      <c r="L459" s="2">
        <v>0</v>
      </c>
      <c r="M459" s="32">
        <f t="shared" si="7"/>
        <v>9313000</v>
      </c>
      <c r="N459" s="1">
        <v>1083016337</v>
      </c>
      <c r="O459" s="1" t="s">
        <v>4604</v>
      </c>
      <c r="P459" s="1" t="s">
        <v>4605</v>
      </c>
      <c r="Q459" s="258">
        <v>44967</v>
      </c>
      <c r="R459" s="258">
        <v>44967</v>
      </c>
      <c r="S459" s="258">
        <v>45084</v>
      </c>
      <c r="T459" s="3" t="s">
        <v>2803</v>
      </c>
      <c r="U459" s="31">
        <v>0</v>
      </c>
      <c r="V459" s="151">
        <v>2200000</v>
      </c>
      <c r="W459" s="151">
        <v>7113000</v>
      </c>
      <c r="X459" s="111">
        <v>0.20512820512820512</v>
      </c>
      <c r="Y459" s="1">
        <v>1082868728</v>
      </c>
      <c r="Z459" s="283" t="s">
        <v>3311</v>
      </c>
      <c r="AA459" s="1" t="s">
        <v>117</v>
      </c>
      <c r="AB459" s="1" t="s">
        <v>117</v>
      </c>
      <c r="AC459" s="3" t="s">
        <v>2803</v>
      </c>
      <c r="AD459" s="259" t="s">
        <v>4606</v>
      </c>
      <c r="AE459" s="16" t="s">
        <v>118</v>
      </c>
      <c r="AF459" s="16" t="s">
        <v>118</v>
      </c>
    </row>
    <row r="460" spans="1:32" s="5" customFormat="1">
      <c r="A460" s="17">
        <v>891780111</v>
      </c>
      <c r="B460" s="17" t="s">
        <v>55</v>
      </c>
      <c r="C460" s="15" t="s">
        <v>57</v>
      </c>
      <c r="D460" s="17" t="s">
        <v>61</v>
      </c>
      <c r="E460" s="89" t="s">
        <v>4607</v>
      </c>
      <c r="F460" s="17" t="s">
        <v>62</v>
      </c>
      <c r="G460" s="1" t="s">
        <v>62</v>
      </c>
      <c r="H460" s="1" t="s">
        <v>74</v>
      </c>
      <c r="I460" s="10">
        <v>9313000</v>
      </c>
      <c r="J460" s="1">
        <v>0</v>
      </c>
      <c r="K460" s="2">
        <v>0</v>
      </c>
      <c r="L460" s="2">
        <v>0</v>
      </c>
      <c r="M460" s="32">
        <f t="shared" si="7"/>
        <v>9313000</v>
      </c>
      <c r="N460" s="1">
        <v>1083041500</v>
      </c>
      <c r="O460" s="1" t="s">
        <v>4608</v>
      </c>
      <c r="P460" s="1" t="s">
        <v>4609</v>
      </c>
      <c r="Q460" s="258">
        <v>44967</v>
      </c>
      <c r="R460" s="258">
        <v>44967</v>
      </c>
      <c r="S460" s="258">
        <v>45084</v>
      </c>
      <c r="T460" s="3" t="s">
        <v>2803</v>
      </c>
      <c r="U460" s="31">
        <v>0</v>
      </c>
      <c r="V460" s="151">
        <v>2200000</v>
      </c>
      <c r="W460" s="151">
        <v>7113000</v>
      </c>
      <c r="X460" s="111">
        <v>0.20512820512820512</v>
      </c>
      <c r="Y460" s="1">
        <v>1082868728</v>
      </c>
      <c r="Z460" s="283" t="s">
        <v>3311</v>
      </c>
      <c r="AA460" s="1" t="s">
        <v>117</v>
      </c>
      <c r="AB460" s="1" t="s">
        <v>117</v>
      </c>
      <c r="AC460" s="3" t="s">
        <v>2803</v>
      </c>
      <c r="AD460" s="259" t="s">
        <v>4610</v>
      </c>
      <c r="AE460" s="16" t="s">
        <v>118</v>
      </c>
      <c r="AF460" s="16" t="s">
        <v>118</v>
      </c>
    </row>
    <row r="461" spans="1:32" s="5" customFormat="1">
      <c r="A461" s="17">
        <v>891780111</v>
      </c>
      <c r="B461" s="17" t="s">
        <v>55</v>
      </c>
      <c r="C461" s="15" t="s">
        <v>57</v>
      </c>
      <c r="D461" s="17" t="s">
        <v>61</v>
      </c>
      <c r="E461" s="89" t="s">
        <v>4611</v>
      </c>
      <c r="F461" s="17" t="s">
        <v>62</v>
      </c>
      <c r="G461" s="1" t="s">
        <v>62</v>
      </c>
      <c r="H461" s="1" t="s">
        <v>74</v>
      </c>
      <c r="I461" s="10">
        <v>10583000</v>
      </c>
      <c r="J461" s="1">
        <v>0</v>
      </c>
      <c r="K461" s="2">
        <v>0</v>
      </c>
      <c r="L461" s="2">
        <v>0</v>
      </c>
      <c r="M461" s="32">
        <f t="shared" si="7"/>
        <v>10583000</v>
      </c>
      <c r="N461" s="1">
        <v>1083010207</v>
      </c>
      <c r="O461" s="1" t="s">
        <v>4612</v>
      </c>
      <c r="P461" s="1" t="s">
        <v>4613</v>
      </c>
      <c r="Q461" s="258">
        <v>44967</v>
      </c>
      <c r="R461" s="258">
        <v>44967</v>
      </c>
      <c r="S461" s="258">
        <v>45084</v>
      </c>
      <c r="T461" s="3" t="s">
        <v>2803</v>
      </c>
      <c r="U461" s="31">
        <v>0</v>
      </c>
      <c r="V461" s="151">
        <v>2500000</v>
      </c>
      <c r="W461" s="151">
        <v>8083000</v>
      </c>
      <c r="X461" s="111">
        <v>0.20512820512820512</v>
      </c>
      <c r="Y461" s="1">
        <v>1082868728</v>
      </c>
      <c r="Z461" s="283" t="s">
        <v>3311</v>
      </c>
      <c r="AA461" s="1" t="s">
        <v>117</v>
      </c>
      <c r="AB461" s="1" t="s">
        <v>117</v>
      </c>
      <c r="AC461" s="3" t="s">
        <v>2803</v>
      </c>
      <c r="AD461" s="259" t="s">
        <v>4614</v>
      </c>
      <c r="AE461" s="16" t="s">
        <v>118</v>
      </c>
      <c r="AF461" s="16" t="s">
        <v>118</v>
      </c>
    </row>
    <row r="462" spans="1:32" s="5" customFormat="1">
      <c r="A462" s="17">
        <v>891780111</v>
      </c>
      <c r="B462" s="17" t="s">
        <v>55</v>
      </c>
      <c r="C462" s="15" t="s">
        <v>57</v>
      </c>
      <c r="D462" s="17" t="s">
        <v>61</v>
      </c>
      <c r="E462" s="89" t="s">
        <v>4615</v>
      </c>
      <c r="F462" s="17" t="s">
        <v>62</v>
      </c>
      <c r="G462" s="1" t="s">
        <v>62</v>
      </c>
      <c r="H462" s="1" t="s">
        <v>74</v>
      </c>
      <c r="I462" s="10">
        <v>9313000</v>
      </c>
      <c r="J462" s="1">
        <v>0</v>
      </c>
      <c r="K462" s="2">
        <v>0</v>
      </c>
      <c r="L462" s="2">
        <v>0</v>
      </c>
      <c r="M462" s="32">
        <f t="shared" si="7"/>
        <v>9313000</v>
      </c>
      <c r="N462" s="1">
        <v>1082842092</v>
      </c>
      <c r="O462" s="1" t="s">
        <v>4616</v>
      </c>
      <c r="P462" s="1" t="s">
        <v>4617</v>
      </c>
      <c r="Q462" s="258">
        <v>44967</v>
      </c>
      <c r="R462" s="258">
        <v>44967</v>
      </c>
      <c r="S462" s="258">
        <v>45084</v>
      </c>
      <c r="T462" s="3" t="s">
        <v>2803</v>
      </c>
      <c r="U462" s="31">
        <v>0</v>
      </c>
      <c r="V462" s="151">
        <v>2200000</v>
      </c>
      <c r="W462" s="151">
        <v>7113000</v>
      </c>
      <c r="X462" s="111">
        <v>0.20512820512820512</v>
      </c>
      <c r="Y462" s="1">
        <v>1082868728</v>
      </c>
      <c r="Z462" s="283" t="s">
        <v>3311</v>
      </c>
      <c r="AA462" s="1" t="s">
        <v>117</v>
      </c>
      <c r="AB462" s="1" t="s">
        <v>117</v>
      </c>
      <c r="AC462" s="3" t="s">
        <v>2803</v>
      </c>
      <c r="AD462" s="259" t="s">
        <v>4618</v>
      </c>
      <c r="AE462" s="16" t="s">
        <v>118</v>
      </c>
      <c r="AF462" s="16" t="s">
        <v>118</v>
      </c>
    </row>
    <row r="463" spans="1:32" s="5" customFormat="1">
      <c r="A463" s="17">
        <v>891780111</v>
      </c>
      <c r="B463" s="17" t="s">
        <v>55</v>
      </c>
      <c r="C463" s="15" t="s">
        <v>57</v>
      </c>
      <c r="D463" s="17" t="s">
        <v>61</v>
      </c>
      <c r="E463" s="89" t="s">
        <v>4619</v>
      </c>
      <c r="F463" s="17" t="s">
        <v>62</v>
      </c>
      <c r="G463" s="1" t="s">
        <v>62</v>
      </c>
      <c r="H463" s="1" t="s">
        <v>74</v>
      </c>
      <c r="I463" s="10">
        <v>14817000</v>
      </c>
      <c r="J463" s="1">
        <v>0</v>
      </c>
      <c r="K463" s="2">
        <v>0</v>
      </c>
      <c r="L463" s="2">
        <v>0</v>
      </c>
      <c r="M463" s="32">
        <f t="shared" si="7"/>
        <v>14817000</v>
      </c>
      <c r="N463" s="1">
        <v>1082909660</v>
      </c>
      <c r="O463" s="1" t="s">
        <v>4620</v>
      </c>
      <c r="P463" s="1" t="s">
        <v>4621</v>
      </c>
      <c r="Q463" s="258">
        <v>44967</v>
      </c>
      <c r="R463" s="258">
        <v>44967</v>
      </c>
      <c r="S463" s="258">
        <v>45084</v>
      </c>
      <c r="T463" s="3" t="s">
        <v>2803</v>
      </c>
      <c r="U463" s="31">
        <v>0</v>
      </c>
      <c r="V463" s="151">
        <v>3500000</v>
      </c>
      <c r="W463" s="151">
        <v>11317000</v>
      </c>
      <c r="X463" s="111">
        <v>0.20512820512820512</v>
      </c>
      <c r="Y463" s="1">
        <v>7634027</v>
      </c>
      <c r="Z463" s="283" t="s">
        <v>4115</v>
      </c>
      <c r="AA463" s="1" t="s">
        <v>117</v>
      </c>
      <c r="AB463" s="1" t="s">
        <v>117</v>
      </c>
      <c r="AC463" s="3" t="s">
        <v>2803</v>
      </c>
      <c r="AD463" s="259" t="s">
        <v>4622</v>
      </c>
      <c r="AE463" s="16" t="s">
        <v>118</v>
      </c>
      <c r="AF463" s="16" t="s">
        <v>118</v>
      </c>
    </row>
    <row r="464" spans="1:32" s="5" customFormat="1">
      <c r="A464" s="17">
        <v>891780111</v>
      </c>
      <c r="B464" s="17" t="s">
        <v>55</v>
      </c>
      <c r="C464" s="15" t="s">
        <v>57</v>
      </c>
      <c r="D464" s="17" t="s">
        <v>61</v>
      </c>
      <c r="E464" s="89" t="s">
        <v>4623</v>
      </c>
      <c r="F464" s="17" t="s">
        <v>62</v>
      </c>
      <c r="G464" s="1" t="s">
        <v>62</v>
      </c>
      <c r="H464" s="1" t="s">
        <v>74</v>
      </c>
      <c r="I464" s="10">
        <v>8043000</v>
      </c>
      <c r="J464" s="1">
        <v>0</v>
      </c>
      <c r="K464" s="2">
        <v>0</v>
      </c>
      <c r="L464" s="2">
        <v>0</v>
      </c>
      <c r="M464" s="32">
        <f t="shared" si="7"/>
        <v>8043000</v>
      </c>
      <c r="N464" s="1">
        <v>57432482</v>
      </c>
      <c r="O464" s="1" t="s">
        <v>4624</v>
      </c>
      <c r="P464" s="1" t="s">
        <v>4625</v>
      </c>
      <c r="Q464" s="258">
        <v>44967</v>
      </c>
      <c r="R464" s="258">
        <v>44967</v>
      </c>
      <c r="S464" s="258">
        <v>45084</v>
      </c>
      <c r="T464" s="3" t="s">
        <v>2803</v>
      </c>
      <c r="U464" s="31">
        <v>0</v>
      </c>
      <c r="V464" s="151">
        <v>1900000</v>
      </c>
      <c r="W464" s="151">
        <v>6143000</v>
      </c>
      <c r="X464" s="111">
        <v>0.20512820512820512</v>
      </c>
      <c r="Y464" s="1">
        <v>45507423</v>
      </c>
      <c r="Z464" s="283" t="s">
        <v>4312</v>
      </c>
      <c r="AA464" s="1" t="s">
        <v>117</v>
      </c>
      <c r="AB464" s="1" t="s">
        <v>117</v>
      </c>
      <c r="AC464" s="3" t="s">
        <v>2803</v>
      </c>
      <c r="AD464" s="259" t="s">
        <v>4626</v>
      </c>
      <c r="AE464" s="16" t="s">
        <v>118</v>
      </c>
      <c r="AF464" s="16" t="s">
        <v>118</v>
      </c>
    </row>
    <row r="465" spans="1:32" s="5" customFormat="1">
      <c r="A465" s="17">
        <v>891780111</v>
      </c>
      <c r="B465" s="17" t="s">
        <v>55</v>
      </c>
      <c r="C465" s="15" t="s">
        <v>57</v>
      </c>
      <c r="D465" s="17" t="s">
        <v>61</v>
      </c>
      <c r="E465" s="89" t="s">
        <v>4627</v>
      </c>
      <c r="F465" s="17" t="s">
        <v>62</v>
      </c>
      <c r="G465" s="1" t="s">
        <v>62</v>
      </c>
      <c r="H465" s="1" t="s">
        <v>74</v>
      </c>
      <c r="I465" s="10">
        <v>18203000</v>
      </c>
      <c r="J465" s="1">
        <v>0</v>
      </c>
      <c r="K465" s="2">
        <v>0</v>
      </c>
      <c r="L465" s="2">
        <v>0</v>
      </c>
      <c r="M465" s="32">
        <f t="shared" si="7"/>
        <v>18203000</v>
      </c>
      <c r="N465" s="1">
        <v>65742222</v>
      </c>
      <c r="O465" s="1" t="s">
        <v>4628</v>
      </c>
      <c r="P465" s="1" t="s">
        <v>4629</v>
      </c>
      <c r="Q465" s="258">
        <v>44967</v>
      </c>
      <c r="R465" s="258">
        <v>44967</v>
      </c>
      <c r="S465" s="258">
        <v>45084</v>
      </c>
      <c r="T465" s="3" t="s">
        <v>2803</v>
      </c>
      <c r="U465" s="31">
        <v>0</v>
      </c>
      <c r="V465" s="151">
        <v>4300000</v>
      </c>
      <c r="W465" s="151">
        <v>13903000</v>
      </c>
      <c r="X465" s="111">
        <v>0.20512820512820512</v>
      </c>
      <c r="Y465" s="1">
        <v>65742222</v>
      </c>
      <c r="Z465" s="283" t="s">
        <v>4630</v>
      </c>
      <c r="AA465" s="1" t="s">
        <v>117</v>
      </c>
      <c r="AB465" s="1" t="s">
        <v>117</v>
      </c>
      <c r="AC465" s="3" t="s">
        <v>2803</v>
      </c>
      <c r="AD465" s="259" t="s">
        <v>4631</v>
      </c>
      <c r="AE465" s="16" t="s">
        <v>118</v>
      </c>
      <c r="AF465" s="16" t="s">
        <v>118</v>
      </c>
    </row>
    <row r="466" spans="1:32" s="5" customFormat="1">
      <c r="A466" s="17">
        <v>891780111</v>
      </c>
      <c r="B466" s="17" t="s">
        <v>55</v>
      </c>
      <c r="C466" s="15" t="s">
        <v>57</v>
      </c>
      <c r="D466" s="17" t="s">
        <v>61</v>
      </c>
      <c r="E466" s="89" t="s">
        <v>4632</v>
      </c>
      <c r="F466" s="17" t="s">
        <v>62</v>
      </c>
      <c r="G466" s="1" t="s">
        <v>62</v>
      </c>
      <c r="H466" s="1" t="s">
        <v>74</v>
      </c>
      <c r="I466" s="10">
        <v>8043000</v>
      </c>
      <c r="J466" s="1">
        <v>0</v>
      </c>
      <c r="K466" s="2">
        <v>0</v>
      </c>
      <c r="L466" s="2">
        <v>0</v>
      </c>
      <c r="M466" s="32">
        <f t="shared" si="7"/>
        <v>8043000</v>
      </c>
      <c r="N466" s="1">
        <v>57430388</v>
      </c>
      <c r="O466" s="1" t="s">
        <v>4633</v>
      </c>
      <c r="P466" s="1" t="s">
        <v>4634</v>
      </c>
      <c r="Q466" s="258">
        <v>44967</v>
      </c>
      <c r="R466" s="258">
        <v>44967</v>
      </c>
      <c r="S466" s="258">
        <v>45084</v>
      </c>
      <c r="T466" s="3" t="s">
        <v>2803</v>
      </c>
      <c r="U466" s="31">
        <v>0</v>
      </c>
      <c r="V466" s="151">
        <v>1900000</v>
      </c>
      <c r="W466" s="151">
        <v>6143000</v>
      </c>
      <c r="X466" s="111">
        <v>0.20512820512820512</v>
      </c>
      <c r="Y466" s="1">
        <v>45507423</v>
      </c>
      <c r="Z466" s="283" t="s">
        <v>4312</v>
      </c>
      <c r="AA466" s="1" t="s">
        <v>117</v>
      </c>
      <c r="AB466" s="1" t="s">
        <v>117</v>
      </c>
      <c r="AC466" s="3" t="s">
        <v>2803</v>
      </c>
      <c r="AD466" s="259" t="s">
        <v>4635</v>
      </c>
      <c r="AE466" s="16" t="s">
        <v>118</v>
      </c>
      <c r="AF466" s="16" t="s">
        <v>118</v>
      </c>
    </row>
    <row r="467" spans="1:32" s="5" customFormat="1">
      <c r="A467" s="17">
        <v>891780111</v>
      </c>
      <c r="B467" s="17" t="s">
        <v>55</v>
      </c>
      <c r="C467" s="15" t="s">
        <v>57</v>
      </c>
      <c r="D467" s="17" t="s">
        <v>61</v>
      </c>
      <c r="E467" s="89" t="s">
        <v>4636</v>
      </c>
      <c r="F467" s="17" t="s">
        <v>62</v>
      </c>
      <c r="G467" s="1" t="s">
        <v>62</v>
      </c>
      <c r="H467" s="1" t="s">
        <v>74</v>
      </c>
      <c r="I467" s="10">
        <v>8043000</v>
      </c>
      <c r="J467" s="1">
        <v>0</v>
      </c>
      <c r="K467" s="2">
        <v>0</v>
      </c>
      <c r="L467" s="2">
        <v>0</v>
      </c>
      <c r="M467" s="32">
        <f t="shared" si="7"/>
        <v>8043000</v>
      </c>
      <c r="N467" s="1">
        <v>57428677</v>
      </c>
      <c r="O467" s="1" t="s">
        <v>4637</v>
      </c>
      <c r="P467" s="1" t="s">
        <v>4517</v>
      </c>
      <c r="Q467" s="258">
        <v>44967</v>
      </c>
      <c r="R467" s="258">
        <v>44967</v>
      </c>
      <c r="S467" s="258">
        <v>45084</v>
      </c>
      <c r="T467" s="3" t="s">
        <v>2803</v>
      </c>
      <c r="U467" s="31">
        <v>0</v>
      </c>
      <c r="V467" s="151">
        <v>1900000</v>
      </c>
      <c r="W467" s="151">
        <v>6143000</v>
      </c>
      <c r="X467" s="111">
        <v>0.20512820512820512</v>
      </c>
      <c r="Y467" s="1">
        <v>45507423</v>
      </c>
      <c r="Z467" s="283" t="s">
        <v>4312</v>
      </c>
      <c r="AA467" s="1" t="s">
        <v>117</v>
      </c>
      <c r="AB467" s="1" t="s">
        <v>117</v>
      </c>
      <c r="AC467" s="3" t="s">
        <v>2803</v>
      </c>
      <c r="AD467" s="259" t="s">
        <v>4638</v>
      </c>
      <c r="AE467" s="16" t="s">
        <v>118</v>
      </c>
      <c r="AF467" s="16" t="s">
        <v>118</v>
      </c>
    </row>
    <row r="468" spans="1:32" s="5" customFormat="1">
      <c r="A468" s="17">
        <v>891780111</v>
      </c>
      <c r="B468" s="17" t="s">
        <v>55</v>
      </c>
      <c r="C468" s="15" t="s">
        <v>57</v>
      </c>
      <c r="D468" s="17" t="s">
        <v>61</v>
      </c>
      <c r="E468" s="89" t="s">
        <v>4639</v>
      </c>
      <c r="F468" s="17" t="s">
        <v>62</v>
      </c>
      <c r="G468" s="1" t="s">
        <v>62</v>
      </c>
      <c r="H468" s="1" t="s">
        <v>74</v>
      </c>
      <c r="I468" s="10">
        <v>8043000</v>
      </c>
      <c r="J468" s="1">
        <v>0</v>
      </c>
      <c r="K468" s="2">
        <v>0</v>
      </c>
      <c r="L468" s="2">
        <v>0</v>
      </c>
      <c r="M468" s="32">
        <f t="shared" si="7"/>
        <v>8043000</v>
      </c>
      <c r="N468" s="1">
        <v>1085227404</v>
      </c>
      <c r="O468" s="1" t="s">
        <v>4640</v>
      </c>
      <c r="P468" s="1" t="s">
        <v>4529</v>
      </c>
      <c r="Q468" s="258">
        <v>44967</v>
      </c>
      <c r="R468" s="258">
        <v>44967</v>
      </c>
      <c r="S468" s="258">
        <v>45084</v>
      </c>
      <c r="T468" s="3" t="s">
        <v>2803</v>
      </c>
      <c r="U468" s="31">
        <v>0</v>
      </c>
      <c r="V468" s="151">
        <v>1900000</v>
      </c>
      <c r="W468" s="151">
        <v>6143000</v>
      </c>
      <c r="X468" s="111">
        <v>0.20512820512820512</v>
      </c>
      <c r="Y468" s="1">
        <v>45507423</v>
      </c>
      <c r="Z468" s="283" t="s">
        <v>4312</v>
      </c>
      <c r="AA468" s="1" t="s">
        <v>117</v>
      </c>
      <c r="AB468" s="1" t="s">
        <v>117</v>
      </c>
      <c r="AC468" s="3" t="s">
        <v>2803</v>
      </c>
      <c r="AD468" s="259" t="s">
        <v>4641</v>
      </c>
      <c r="AE468" s="16" t="s">
        <v>118</v>
      </c>
      <c r="AF468" s="16" t="s">
        <v>118</v>
      </c>
    </row>
    <row r="469" spans="1:32" s="5" customFormat="1">
      <c r="A469" s="17">
        <v>891780111</v>
      </c>
      <c r="B469" s="17" t="s">
        <v>55</v>
      </c>
      <c r="C469" s="15" t="s">
        <v>57</v>
      </c>
      <c r="D469" s="17" t="s">
        <v>61</v>
      </c>
      <c r="E469" s="89" t="s">
        <v>4642</v>
      </c>
      <c r="F469" s="17" t="s">
        <v>62</v>
      </c>
      <c r="G469" s="1" t="s">
        <v>62</v>
      </c>
      <c r="H469" s="1" t="s">
        <v>74</v>
      </c>
      <c r="I469" s="10">
        <v>9313000</v>
      </c>
      <c r="J469" s="1">
        <v>0</v>
      </c>
      <c r="K469" s="2">
        <v>0</v>
      </c>
      <c r="L469" s="2">
        <v>0</v>
      </c>
      <c r="M469" s="32">
        <f t="shared" si="7"/>
        <v>9313000</v>
      </c>
      <c r="N469" s="1">
        <v>1082842812</v>
      </c>
      <c r="O469" s="1" t="s">
        <v>4643</v>
      </c>
      <c r="P469" s="1" t="s">
        <v>4644</v>
      </c>
      <c r="Q469" s="258">
        <v>44967</v>
      </c>
      <c r="R469" s="258">
        <v>44967</v>
      </c>
      <c r="S469" s="258">
        <v>45084</v>
      </c>
      <c r="T469" s="3" t="s">
        <v>2803</v>
      </c>
      <c r="U469" s="31">
        <v>0</v>
      </c>
      <c r="V469" s="151">
        <v>2200000</v>
      </c>
      <c r="W469" s="151">
        <v>7113000</v>
      </c>
      <c r="X469" s="111">
        <v>0.20512820512820512</v>
      </c>
      <c r="Y469" s="1">
        <v>1082868728</v>
      </c>
      <c r="Z469" s="283" t="s">
        <v>3311</v>
      </c>
      <c r="AA469" s="1" t="s">
        <v>117</v>
      </c>
      <c r="AB469" s="1" t="s">
        <v>117</v>
      </c>
      <c r="AC469" s="3" t="s">
        <v>2803</v>
      </c>
      <c r="AD469" s="259" t="s">
        <v>4645</v>
      </c>
      <c r="AE469" s="16" t="s">
        <v>118</v>
      </c>
      <c r="AF469" s="16" t="s">
        <v>118</v>
      </c>
    </row>
    <row r="470" spans="1:32" s="5" customFormat="1">
      <c r="A470" s="17">
        <v>891780111</v>
      </c>
      <c r="B470" s="17" t="s">
        <v>55</v>
      </c>
      <c r="C470" s="15" t="s">
        <v>57</v>
      </c>
      <c r="D470" s="17" t="s">
        <v>61</v>
      </c>
      <c r="E470" s="89" t="s">
        <v>4646</v>
      </c>
      <c r="F470" s="17" t="s">
        <v>62</v>
      </c>
      <c r="G470" s="1" t="s">
        <v>62</v>
      </c>
      <c r="H470" s="1" t="s">
        <v>74</v>
      </c>
      <c r="I470" s="10">
        <v>13123000</v>
      </c>
      <c r="J470" s="1">
        <v>0</v>
      </c>
      <c r="K470" s="2">
        <v>0</v>
      </c>
      <c r="L470" s="2">
        <v>0</v>
      </c>
      <c r="M470" s="32">
        <f t="shared" si="7"/>
        <v>13123000</v>
      </c>
      <c r="N470" s="1">
        <v>1124033882</v>
      </c>
      <c r="O470" s="1" t="s">
        <v>4647</v>
      </c>
      <c r="P470" s="1" t="s">
        <v>4648</v>
      </c>
      <c r="Q470" s="258">
        <v>44967</v>
      </c>
      <c r="R470" s="258">
        <v>44967</v>
      </c>
      <c r="S470" s="258">
        <v>45084</v>
      </c>
      <c r="T470" s="3" t="s">
        <v>2803</v>
      </c>
      <c r="U470" s="31">
        <v>0</v>
      </c>
      <c r="V470" s="151">
        <v>3100000</v>
      </c>
      <c r="W470" s="151">
        <v>10023000</v>
      </c>
      <c r="X470" s="111">
        <v>0.20512820512820512</v>
      </c>
      <c r="Y470" s="1">
        <v>45507423</v>
      </c>
      <c r="Z470" s="283" t="s">
        <v>4312</v>
      </c>
      <c r="AA470" s="1" t="s">
        <v>117</v>
      </c>
      <c r="AB470" s="1" t="s">
        <v>117</v>
      </c>
      <c r="AC470" s="3" t="s">
        <v>2803</v>
      </c>
      <c r="AD470" s="259" t="s">
        <v>4649</v>
      </c>
      <c r="AE470" s="16" t="s">
        <v>118</v>
      </c>
      <c r="AF470" s="16" t="s">
        <v>118</v>
      </c>
    </row>
    <row r="471" spans="1:32" s="5" customFormat="1">
      <c r="A471" s="17">
        <v>891780111</v>
      </c>
      <c r="B471" s="17" t="s">
        <v>55</v>
      </c>
      <c r="C471" s="15" t="s">
        <v>57</v>
      </c>
      <c r="D471" s="17" t="s">
        <v>61</v>
      </c>
      <c r="E471" s="89" t="s">
        <v>4650</v>
      </c>
      <c r="F471" s="17" t="s">
        <v>62</v>
      </c>
      <c r="G471" s="1" t="s">
        <v>62</v>
      </c>
      <c r="H471" s="1" t="s">
        <v>74</v>
      </c>
      <c r="I471" s="10">
        <v>10583000</v>
      </c>
      <c r="J471" s="1">
        <v>0</v>
      </c>
      <c r="K471" s="2">
        <v>0</v>
      </c>
      <c r="L471" s="2">
        <v>0</v>
      </c>
      <c r="M471" s="32">
        <f t="shared" si="7"/>
        <v>10583000</v>
      </c>
      <c r="N471" s="1">
        <v>1234097322</v>
      </c>
      <c r="O471" s="1" t="s">
        <v>4651</v>
      </c>
      <c r="P471" s="1" t="s">
        <v>4652</v>
      </c>
      <c r="Q471" s="258">
        <v>44967</v>
      </c>
      <c r="R471" s="258">
        <v>44967</v>
      </c>
      <c r="S471" s="258">
        <v>45084</v>
      </c>
      <c r="T471" s="3" t="s">
        <v>2803</v>
      </c>
      <c r="U471" s="31">
        <v>0</v>
      </c>
      <c r="V471" s="151">
        <v>2500000</v>
      </c>
      <c r="W471" s="151">
        <v>8083000</v>
      </c>
      <c r="X471" s="111">
        <v>0.20512820512820512</v>
      </c>
      <c r="Y471" s="1"/>
      <c r="Z471" s="283" t="s">
        <v>4029</v>
      </c>
      <c r="AA471" s="1" t="s">
        <v>117</v>
      </c>
      <c r="AB471" s="1" t="s">
        <v>117</v>
      </c>
      <c r="AC471" s="3" t="s">
        <v>2803</v>
      </c>
      <c r="AD471" s="259" t="s">
        <v>4653</v>
      </c>
      <c r="AE471" s="16" t="s">
        <v>118</v>
      </c>
      <c r="AF471" s="16" t="s">
        <v>118</v>
      </c>
    </row>
    <row r="472" spans="1:32" s="5" customFormat="1">
      <c r="A472" s="17">
        <v>891780111</v>
      </c>
      <c r="B472" s="17" t="s">
        <v>55</v>
      </c>
      <c r="C472" s="15" t="s">
        <v>57</v>
      </c>
      <c r="D472" s="17" t="s">
        <v>61</v>
      </c>
      <c r="E472" s="89" t="s">
        <v>4654</v>
      </c>
      <c r="F472" s="17" t="s">
        <v>62</v>
      </c>
      <c r="G472" s="1" t="s">
        <v>62</v>
      </c>
      <c r="H472" s="1" t="s">
        <v>74</v>
      </c>
      <c r="I472" s="10">
        <v>10583000</v>
      </c>
      <c r="J472" s="1">
        <v>0</v>
      </c>
      <c r="K472" s="2">
        <v>0</v>
      </c>
      <c r="L472" s="2">
        <v>0</v>
      </c>
      <c r="M472" s="32">
        <f t="shared" si="7"/>
        <v>10583000</v>
      </c>
      <c r="N472" s="1">
        <v>57432188</v>
      </c>
      <c r="O472" s="1" t="s">
        <v>4655</v>
      </c>
      <c r="P472" s="1" t="s">
        <v>4656</v>
      </c>
      <c r="Q472" s="258">
        <v>44967</v>
      </c>
      <c r="R472" s="258">
        <v>44967</v>
      </c>
      <c r="S472" s="258">
        <v>45084</v>
      </c>
      <c r="T472" s="3" t="s">
        <v>2803</v>
      </c>
      <c r="U472" s="31">
        <v>0</v>
      </c>
      <c r="V472" s="151">
        <v>2500000</v>
      </c>
      <c r="W472" s="151">
        <v>8083000</v>
      </c>
      <c r="X472" s="111">
        <v>0.20512820512820512</v>
      </c>
      <c r="Y472" s="1"/>
      <c r="Z472" s="283" t="s">
        <v>4029</v>
      </c>
      <c r="AA472" s="1" t="s">
        <v>117</v>
      </c>
      <c r="AB472" s="1" t="s">
        <v>117</v>
      </c>
      <c r="AC472" s="3" t="s">
        <v>2803</v>
      </c>
      <c r="AD472" s="259" t="s">
        <v>4657</v>
      </c>
      <c r="AE472" s="16" t="s">
        <v>118</v>
      </c>
      <c r="AF472" s="16" t="s">
        <v>118</v>
      </c>
    </row>
    <row r="473" spans="1:32" s="5" customFormat="1">
      <c r="A473" s="17">
        <v>891780111</v>
      </c>
      <c r="B473" s="17" t="s">
        <v>55</v>
      </c>
      <c r="C473" s="15" t="s">
        <v>57</v>
      </c>
      <c r="D473" s="17" t="s">
        <v>61</v>
      </c>
      <c r="E473" s="89" t="s">
        <v>4658</v>
      </c>
      <c r="F473" s="17" t="s">
        <v>62</v>
      </c>
      <c r="G473" s="1" t="s">
        <v>62</v>
      </c>
      <c r="H473" s="1" t="s">
        <v>74</v>
      </c>
      <c r="I473" s="10">
        <v>9313000</v>
      </c>
      <c r="J473" s="1">
        <v>0</v>
      </c>
      <c r="K473" s="2">
        <v>0</v>
      </c>
      <c r="L473" s="2">
        <v>0</v>
      </c>
      <c r="M473" s="32">
        <f t="shared" si="7"/>
        <v>9313000</v>
      </c>
      <c r="N473" s="1">
        <v>36695248</v>
      </c>
      <c r="O473" s="1" t="s">
        <v>4659</v>
      </c>
      <c r="P473" s="1" t="s">
        <v>4660</v>
      </c>
      <c r="Q473" s="258">
        <v>44967</v>
      </c>
      <c r="R473" s="258">
        <v>44967</v>
      </c>
      <c r="S473" s="258">
        <v>45084</v>
      </c>
      <c r="T473" s="3" t="s">
        <v>2803</v>
      </c>
      <c r="U473" s="31">
        <v>0</v>
      </c>
      <c r="V473" s="151">
        <v>2200000</v>
      </c>
      <c r="W473" s="151">
        <v>7113000</v>
      </c>
      <c r="X473" s="111">
        <v>0.20512820512820512</v>
      </c>
      <c r="Y473" s="1">
        <v>45507423</v>
      </c>
      <c r="Z473" s="283" t="s">
        <v>4312</v>
      </c>
      <c r="AA473" s="1" t="s">
        <v>117</v>
      </c>
      <c r="AB473" s="1" t="s">
        <v>117</v>
      </c>
      <c r="AC473" s="3" t="s">
        <v>2803</v>
      </c>
      <c r="AD473" s="259" t="s">
        <v>4661</v>
      </c>
      <c r="AE473" s="16" t="s">
        <v>118</v>
      </c>
      <c r="AF473" s="16" t="s">
        <v>118</v>
      </c>
    </row>
    <row r="474" spans="1:32" s="5" customFormat="1">
      <c r="A474" s="17">
        <v>891780111</v>
      </c>
      <c r="B474" s="17" t="s">
        <v>55</v>
      </c>
      <c r="C474" s="15" t="s">
        <v>57</v>
      </c>
      <c r="D474" s="17" t="s">
        <v>61</v>
      </c>
      <c r="E474" s="89" t="s">
        <v>4662</v>
      </c>
      <c r="F474" s="17" t="s">
        <v>62</v>
      </c>
      <c r="G474" s="1" t="s">
        <v>62</v>
      </c>
      <c r="H474" s="1" t="s">
        <v>74</v>
      </c>
      <c r="I474" s="10">
        <v>11853000</v>
      </c>
      <c r="J474" s="1">
        <v>0</v>
      </c>
      <c r="K474" s="2">
        <v>0</v>
      </c>
      <c r="L474" s="2">
        <v>0</v>
      </c>
      <c r="M474" s="32">
        <f t="shared" si="7"/>
        <v>11853000</v>
      </c>
      <c r="N474" s="1">
        <v>1118843119</v>
      </c>
      <c r="O474" s="1" t="s">
        <v>4663</v>
      </c>
      <c r="P474" s="1" t="s">
        <v>4664</v>
      </c>
      <c r="Q474" s="258">
        <v>44967</v>
      </c>
      <c r="R474" s="258">
        <v>44967</v>
      </c>
      <c r="S474" s="258">
        <v>45084</v>
      </c>
      <c r="T474" s="3" t="s">
        <v>2803</v>
      </c>
      <c r="U474" s="31">
        <v>0</v>
      </c>
      <c r="V474" s="151">
        <v>2800000</v>
      </c>
      <c r="W474" s="151">
        <v>9053000</v>
      </c>
      <c r="X474" s="111">
        <v>0.20512820512820512</v>
      </c>
      <c r="Y474" s="1">
        <v>1082863147</v>
      </c>
      <c r="Z474" s="283" t="s">
        <v>4189</v>
      </c>
      <c r="AA474" s="1" t="s">
        <v>117</v>
      </c>
      <c r="AB474" s="1" t="s">
        <v>117</v>
      </c>
      <c r="AC474" s="3" t="s">
        <v>2803</v>
      </c>
      <c r="AD474" s="259" t="s">
        <v>4665</v>
      </c>
      <c r="AE474" s="16" t="s">
        <v>118</v>
      </c>
      <c r="AF474" s="16" t="s">
        <v>118</v>
      </c>
    </row>
    <row r="475" spans="1:32" s="5" customFormat="1">
      <c r="A475" s="17">
        <v>891780111</v>
      </c>
      <c r="B475" s="17" t="s">
        <v>55</v>
      </c>
      <c r="C475" s="15" t="s">
        <v>57</v>
      </c>
      <c r="D475" s="17" t="s">
        <v>61</v>
      </c>
      <c r="E475" s="89" t="s">
        <v>4666</v>
      </c>
      <c r="F475" s="17" t="s">
        <v>62</v>
      </c>
      <c r="G475" s="1" t="s">
        <v>62</v>
      </c>
      <c r="H475" s="1" t="s">
        <v>74</v>
      </c>
      <c r="I475" s="10">
        <v>15413000</v>
      </c>
      <c r="J475" s="1">
        <v>0</v>
      </c>
      <c r="K475" s="2">
        <v>0</v>
      </c>
      <c r="L475" s="2">
        <v>0</v>
      </c>
      <c r="M475" s="32">
        <f t="shared" si="7"/>
        <v>15413000</v>
      </c>
      <c r="N475" s="1">
        <v>40935289</v>
      </c>
      <c r="O475" s="1" t="s">
        <v>4667</v>
      </c>
      <c r="P475" s="1" t="s">
        <v>4668</v>
      </c>
      <c r="Q475" s="258">
        <v>44967</v>
      </c>
      <c r="R475" s="258">
        <v>44967</v>
      </c>
      <c r="S475" s="258">
        <v>45093</v>
      </c>
      <c r="T475" s="3" t="s">
        <v>2803</v>
      </c>
      <c r="U475" s="31">
        <v>0</v>
      </c>
      <c r="V475" s="151">
        <v>3400000</v>
      </c>
      <c r="W475" s="151">
        <v>12013000</v>
      </c>
      <c r="X475" s="111">
        <v>0.19047619047619047</v>
      </c>
      <c r="Y475" s="1">
        <v>15443332</v>
      </c>
      <c r="Z475" s="283" t="s">
        <v>2797</v>
      </c>
      <c r="AA475" s="1" t="s">
        <v>117</v>
      </c>
      <c r="AB475" s="1" t="s">
        <v>117</v>
      </c>
      <c r="AC475" s="3" t="s">
        <v>2803</v>
      </c>
      <c r="AD475" s="259" t="s">
        <v>4669</v>
      </c>
      <c r="AE475" s="16" t="s">
        <v>118</v>
      </c>
      <c r="AF475" s="16" t="s">
        <v>118</v>
      </c>
    </row>
    <row r="476" spans="1:32" s="5" customFormat="1">
      <c r="A476" s="17">
        <v>891780111</v>
      </c>
      <c r="B476" s="17" t="s">
        <v>55</v>
      </c>
      <c r="C476" s="15" t="s">
        <v>57</v>
      </c>
      <c r="D476" s="17" t="s">
        <v>61</v>
      </c>
      <c r="E476" s="89" t="s">
        <v>4670</v>
      </c>
      <c r="F476" s="17" t="s">
        <v>62</v>
      </c>
      <c r="G476" s="1" t="s">
        <v>62</v>
      </c>
      <c r="H476" s="1" t="s">
        <v>74</v>
      </c>
      <c r="I476" s="10">
        <v>13123000</v>
      </c>
      <c r="J476" s="1">
        <v>0</v>
      </c>
      <c r="K476" s="2">
        <v>0</v>
      </c>
      <c r="L476" s="2">
        <v>0</v>
      </c>
      <c r="M476" s="32">
        <f t="shared" si="7"/>
        <v>13123000</v>
      </c>
      <c r="N476" s="1">
        <v>1082915137</v>
      </c>
      <c r="O476" s="1" t="s">
        <v>4671</v>
      </c>
      <c r="P476" s="1" t="s">
        <v>4672</v>
      </c>
      <c r="Q476" s="258">
        <v>44967</v>
      </c>
      <c r="R476" s="258">
        <v>44967</v>
      </c>
      <c r="S476" s="258">
        <v>45084</v>
      </c>
      <c r="T476" s="3" t="s">
        <v>2803</v>
      </c>
      <c r="U476" s="31">
        <v>0</v>
      </c>
      <c r="V476" s="151">
        <v>3100000</v>
      </c>
      <c r="W476" s="151">
        <v>10023000</v>
      </c>
      <c r="X476" s="111">
        <v>0.20512820512820512</v>
      </c>
      <c r="Y476" s="1">
        <v>7601831</v>
      </c>
      <c r="Z476" s="283" t="s">
        <v>3791</v>
      </c>
      <c r="AA476" s="1" t="s">
        <v>117</v>
      </c>
      <c r="AB476" s="1" t="s">
        <v>117</v>
      </c>
      <c r="AC476" s="3" t="s">
        <v>2803</v>
      </c>
      <c r="AD476" s="259" t="s">
        <v>4673</v>
      </c>
      <c r="AE476" s="16" t="s">
        <v>118</v>
      </c>
      <c r="AF476" s="16" t="s">
        <v>118</v>
      </c>
    </row>
    <row r="477" spans="1:32" s="5" customFormat="1">
      <c r="A477" s="17">
        <v>891780111</v>
      </c>
      <c r="B477" s="17" t="s">
        <v>55</v>
      </c>
      <c r="C477" s="15" t="s">
        <v>57</v>
      </c>
      <c r="D477" s="17" t="s">
        <v>61</v>
      </c>
      <c r="E477" s="89" t="s">
        <v>4674</v>
      </c>
      <c r="F477" s="17" t="s">
        <v>62</v>
      </c>
      <c r="G477" s="1" t="s">
        <v>62</v>
      </c>
      <c r="H477" s="1" t="s">
        <v>74</v>
      </c>
      <c r="I477" s="10">
        <v>11853000</v>
      </c>
      <c r="J477" s="1">
        <v>0</v>
      </c>
      <c r="K477" s="2">
        <v>0</v>
      </c>
      <c r="L477" s="2">
        <v>0</v>
      </c>
      <c r="M477" s="32">
        <f t="shared" si="7"/>
        <v>11853000</v>
      </c>
      <c r="N477" s="1">
        <v>1083039528</v>
      </c>
      <c r="O477" s="1" t="s">
        <v>4675</v>
      </c>
      <c r="P477" s="1" t="s">
        <v>4664</v>
      </c>
      <c r="Q477" s="258">
        <v>44967</v>
      </c>
      <c r="R477" s="258">
        <v>44967</v>
      </c>
      <c r="S477" s="258">
        <v>45084</v>
      </c>
      <c r="T477" s="3" t="s">
        <v>2803</v>
      </c>
      <c r="U477" s="31">
        <v>0</v>
      </c>
      <c r="V477" s="151">
        <v>2800000</v>
      </c>
      <c r="W477" s="151">
        <v>9053000</v>
      </c>
      <c r="X477" s="111">
        <v>0.20512820512820512</v>
      </c>
      <c r="Y477" s="1">
        <v>1082863147</v>
      </c>
      <c r="Z477" s="283" t="s">
        <v>4189</v>
      </c>
      <c r="AA477" s="1" t="s">
        <v>117</v>
      </c>
      <c r="AB477" s="1" t="s">
        <v>117</v>
      </c>
      <c r="AC477" s="3" t="s">
        <v>2803</v>
      </c>
      <c r="AD477" s="259" t="s">
        <v>4676</v>
      </c>
      <c r="AE477" s="16" t="s">
        <v>118</v>
      </c>
      <c r="AF477" s="16" t="s">
        <v>118</v>
      </c>
    </row>
    <row r="478" spans="1:32" s="5" customFormat="1">
      <c r="A478" s="17">
        <v>891780111</v>
      </c>
      <c r="B478" s="17" t="s">
        <v>55</v>
      </c>
      <c r="C478" s="15" t="s">
        <v>57</v>
      </c>
      <c r="D478" s="17" t="s">
        <v>61</v>
      </c>
      <c r="E478" s="89" t="s">
        <v>4677</v>
      </c>
      <c r="F478" s="17" t="s">
        <v>62</v>
      </c>
      <c r="G478" s="1" t="s">
        <v>62</v>
      </c>
      <c r="H478" s="1" t="s">
        <v>74</v>
      </c>
      <c r="I478" s="10">
        <v>11853000</v>
      </c>
      <c r="J478" s="1">
        <v>0</v>
      </c>
      <c r="K478" s="2">
        <v>0</v>
      </c>
      <c r="L478" s="2">
        <v>0</v>
      </c>
      <c r="M478" s="32">
        <f t="shared" si="7"/>
        <v>11853000</v>
      </c>
      <c r="N478" s="1">
        <v>1083004536</v>
      </c>
      <c r="O478" s="1" t="s">
        <v>4678</v>
      </c>
      <c r="P478" s="1" t="s">
        <v>4679</v>
      </c>
      <c r="Q478" s="258">
        <v>44967</v>
      </c>
      <c r="R478" s="258">
        <v>44967</v>
      </c>
      <c r="S478" s="258">
        <v>45084</v>
      </c>
      <c r="T478" s="3" t="s">
        <v>2803</v>
      </c>
      <c r="U478" s="31">
        <v>0</v>
      </c>
      <c r="V478" s="151">
        <v>2800000</v>
      </c>
      <c r="W478" s="151">
        <v>9053000</v>
      </c>
      <c r="X478" s="111">
        <v>0.20512820512820512</v>
      </c>
      <c r="Y478" s="1">
        <v>1082863147</v>
      </c>
      <c r="Z478" s="283" t="s">
        <v>4189</v>
      </c>
      <c r="AA478" s="1" t="s">
        <v>117</v>
      </c>
      <c r="AB478" s="1" t="s">
        <v>117</v>
      </c>
      <c r="AC478" s="3" t="s">
        <v>2803</v>
      </c>
      <c r="AD478" s="259" t="s">
        <v>4680</v>
      </c>
      <c r="AE478" s="16" t="s">
        <v>118</v>
      </c>
      <c r="AF478" s="16" t="s">
        <v>118</v>
      </c>
    </row>
    <row r="479" spans="1:32" s="5" customFormat="1">
      <c r="A479" s="17">
        <v>891780111</v>
      </c>
      <c r="B479" s="17" t="s">
        <v>55</v>
      </c>
      <c r="C479" s="15" t="s">
        <v>58</v>
      </c>
      <c r="D479" s="17" t="s">
        <v>61</v>
      </c>
      <c r="E479" s="89" t="s">
        <v>4681</v>
      </c>
      <c r="F479" s="17" t="s">
        <v>62</v>
      </c>
      <c r="G479" s="1" t="s">
        <v>62</v>
      </c>
      <c r="H479" s="1" t="s">
        <v>74</v>
      </c>
      <c r="I479" s="10">
        <v>8890000</v>
      </c>
      <c r="J479" s="1">
        <v>0</v>
      </c>
      <c r="K479" s="2">
        <v>0</v>
      </c>
      <c r="L479" s="2">
        <v>0</v>
      </c>
      <c r="M479" s="32">
        <f t="shared" si="7"/>
        <v>8890000</v>
      </c>
      <c r="N479" s="1">
        <v>1083567101</v>
      </c>
      <c r="O479" s="1" t="s">
        <v>2868</v>
      </c>
      <c r="P479" s="1" t="s">
        <v>4682</v>
      </c>
      <c r="Q479" s="258">
        <v>44970</v>
      </c>
      <c r="R479" s="258">
        <v>44970</v>
      </c>
      <c r="S479" s="258">
        <v>45084</v>
      </c>
      <c r="T479" s="3" t="s">
        <v>2803</v>
      </c>
      <c r="U479" s="31">
        <v>0</v>
      </c>
      <c r="V479" s="151">
        <v>2100000</v>
      </c>
      <c r="W479" s="151">
        <v>6790000</v>
      </c>
      <c r="X479" s="111">
        <v>0.18421052631578946</v>
      </c>
      <c r="Y479" s="1">
        <v>36726018</v>
      </c>
      <c r="Z479" s="283" t="s">
        <v>3876</v>
      </c>
      <c r="AA479" s="1" t="s">
        <v>117</v>
      </c>
      <c r="AB479" s="1" t="s">
        <v>117</v>
      </c>
      <c r="AC479" s="3" t="s">
        <v>2803</v>
      </c>
      <c r="AD479" s="259" t="s">
        <v>4683</v>
      </c>
      <c r="AE479" s="16" t="s">
        <v>118</v>
      </c>
      <c r="AF479" s="16" t="s">
        <v>118</v>
      </c>
    </row>
    <row r="480" spans="1:32" s="5" customFormat="1">
      <c r="A480" s="17">
        <v>891780111</v>
      </c>
      <c r="B480" s="17" t="s">
        <v>55</v>
      </c>
      <c r="C480" s="15" t="s">
        <v>58</v>
      </c>
      <c r="D480" s="17" t="s">
        <v>61</v>
      </c>
      <c r="E480" s="89" t="s">
        <v>4684</v>
      </c>
      <c r="F480" s="17" t="s">
        <v>62</v>
      </c>
      <c r="G480" s="1" t="s">
        <v>62</v>
      </c>
      <c r="H480" s="1" t="s">
        <v>74</v>
      </c>
      <c r="I480" s="10">
        <v>8890000</v>
      </c>
      <c r="J480" s="1">
        <v>0</v>
      </c>
      <c r="K480" s="2">
        <v>0</v>
      </c>
      <c r="L480" s="2">
        <v>0</v>
      </c>
      <c r="M480" s="32">
        <f t="shared" si="7"/>
        <v>8890000</v>
      </c>
      <c r="N480" s="1">
        <v>1082905987</v>
      </c>
      <c r="O480" s="1" t="s">
        <v>2852</v>
      </c>
      <c r="P480" s="1" t="s">
        <v>4685</v>
      </c>
      <c r="Q480" s="258">
        <v>44970</v>
      </c>
      <c r="R480" s="258">
        <v>44970</v>
      </c>
      <c r="S480" s="258">
        <v>45084</v>
      </c>
      <c r="T480" s="3" t="s">
        <v>2803</v>
      </c>
      <c r="U480" s="31">
        <v>0</v>
      </c>
      <c r="V480" s="151">
        <v>2100000</v>
      </c>
      <c r="W480" s="151">
        <v>6790000</v>
      </c>
      <c r="X480" s="111">
        <v>0.18421052631578946</v>
      </c>
      <c r="Y480" s="1">
        <v>36726018</v>
      </c>
      <c r="Z480" s="283" t="s">
        <v>3876</v>
      </c>
      <c r="AA480" s="1" t="s">
        <v>117</v>
      </c>
      <c r="AB480" s="1" t="s">
        <v>117</v>
      </c>
      <c r="AC480" s="3" t="s">
        <v>2803</v>
      </c>
      <c r="AD480" s="259" t="s">
        <v>4686</v>
      </c>
      <c r="AE480" s="16" t="s">
        <v>118</v>
      </c>
      <c r="AF480" s="16" t="s">
        <v>118</v>
      </c>
    </row>
    <row r="481" spans="1:32" s="5" customFormat="1">
      <c r="A481" s="17">
        <v>891780111</v>
      </c>
      <c r="B481" s="17" t="s">
        <v>55</v>
      </c>
      <c r="C481" s="15" t="s">
        <v>58</v>
      </c>
      <c r="D481" s="17" t="s">
        <v>61</v>
      </c>
      <c r="E481" s="89" t="s">
        <v>4687</v>
      </c>
      <c r="F481" s="17" t="s">
        <v>62</v>
      </c>
      <c r="G481" s="1" t="s">
        <v>62</v>
      </c>
      <c r="H481" s="1" t="s">
        <v>74</v>
      </c>
      <c r="I481" s="10">
        <v>8890000</v>
      </c>
      <c r="J481" s="1">
        <v>0</v>
      </c>
      <c r="K481" s="2">
        <v>0</v>
      </c>
      <c r="L481" s="2">
        <v>0</v>
      </c>
      <c r="M481" s="32">
        <f t="shared" si="7"/>
        <v>8890000</v>
      </c>
      <c r="N481" s="1">
        <v>1103111491</v>
      </c>
      <c r="O481" s="1" t="s">
        <v>4688</v>
      </c>
      <c r="P481" s="1" t="s">
        <v>4689</v>
      </c>
      <c r="Q481" s="258">
        <v>44970</v>
      </c>
      <c r="R481" s="258">
        <v>44970</v>
      </c>
      <c r="S481" s="258">
        <v>45084</v>
      </c>
      <c r="T481" s="3" t="s">
        <v>2803</v>
      </c>
      <c r="U481" s="31">
        <v>0</v>
      </c>
      <c r="V481" s="151">
        <v>2100000</v>
      </c>
      <c r="W481" s="151">
        <v>6790000</v>
      </c>
      <c r="X481" s="111">
        <v>0.18421052631578946</v>
      </c>
      <c r="Y481" s="1">
        <v>36726018</v>
      </c>
      <c r="Z481" s="283" t="s">
        <v>3876</v>
      </c>
      <c r="AA481" s="1" t="s">
        <v>117</v>
      </c>
      <c r="AB481" s="1" t="s">
        <v>117</v>
      </c>
      <c r="AC481" s="3" t="s">
        <v>2803</v>
      </c>
      <c r="AD481" s="259" t="s">
        <v>4690</v>
      </c>
      <c r="AE481" s="16" t="s">
        <v>118</v>
      </c>
      <c r="AF481" s="16" t="s">
        <v>118</v>
      </c>
    </row>
    <row r="482" spans="1:32" s="5" customFormat="1">
      <c r="A482" s="17">
        <v>891780111</v>
      </c>
      <c r="B482" s="17" t="s">
        <v>55</v>
      </c>
      <c r="C482" s="15" t="s">
        <v>57</v>
      </c>
      <c r="D482" s="17" t="s">
        <v>61</v>
      </c>
      <c r="E482" s="89" t="s">
        <v>4691</v>
      </c>
      <c r="F482" s="17" t="s">
        <v>62</v>
      </c>
      <c r="G482" s="1" t="s">
        <v>62</v>
      </c>
      <c r="H482" s="1" t="s">
        <v>74</v>
      </c>
      <c r="I482" s="10">
        <v>11684000</v>
      </c>
      <c r="J482" s="1">
        <v>0</v>
      </c>
      <c r="K482" s="2">
        <v>0</v>
      </c>
      <c r="L482" s="2">
        <v>0</v>
      </c>
      <c r="M482" s="32">
        <f t="shared" si="7"/>
        <v>11684000</v>
      </c>
      <c r="N482" s="1">
        <v>57296345</v>
      </c>
      <c r="O482" s="1" t="s">
        <v>4692</v>
      </c>
      <c r="P482" s="1" t="s">
        <v>4693</v>
      </c>
      <c r="Q482" s="258">
        <v>44970</v>
      </c>
      <c r="R482" s="258">
        <v>44970</v>
      </c>
      <c r="S482" s="258">
        <v>45084</v>
      </c>
      <c r="T482" s="3" t="s">
        <v>2803</v>
      </c>
      <c r="U482" s="31">
        <v>0</v>
      </c>
      <c r="V482" s="151">
        <v>2760000</v>
      </c>
      <c r="W482" s="151">
        <v>8924000</v>
      </c>
      <c r="X482" s="111">
        <v>0.18421052631578946</v>
      </c>
      <c r="Y482" s="1">
        <v>57461216</v>
      </c>
      <c r="Z482" s="283" t="s">
        <v>2916</v>
      </c>
      <c r="AA482" s="1" t="s">
        <v>117</v>
      </c>
      <c r="AB482" s="1" t="s">
        <v>117</v>
      </c>
      <c r="AC482" s="3" t="s">
        <v>2803</v>
      </c>
      <c r="AD482" s="259" t="s">
        <v>4694</v>
      </c>
      <c r="AE482" s="16" t="s">
        <v>118</v>
      </c>
      <c r="AF482" s="16" t="s">
        <v>118</v>
      </c>
    </row>
    <row r="483" spans="1:32" s="5" customFormat="1">
      <c r="A483" s="17">
        <v>891780111</v>
      </c>
      <c r="B483" s="17" t="s">
        <v>55</v>
      </c>
      <c r="C483" s="15" t="s">
        <v>58</v>
      </c>
      <c r="D483" s="17" t="s">
        <v>61</v>
      </c>
      <c r="E483" s="89" t="s">
        <v>4695</v>
      </c>
      <c r="F483" s="17" t="s">
        <v>62</v>
      </c>
      <c r="G483" s="1" t="s">
        <v>62</v>
      </c>
      <c r="H483" s="1" t="s">
        <v>74</v>
      </c>
      <c r="I483" s="10">
        <v>10400000</v>
      </c>
      <c r="J483" s="1">
        <v>0</v>
      </c>
      <c r="K483" s="2">
        <v>0</v>
      </c>
      <c r="L483" s="2">
        <v>0</v>
      </c>
      <c r="M483" s="32">
        <f t="shared" si="7"/>
        <v>10400000</v>
      </c>
      <c r="N483" s="1">
        <v>1083029737</v>
      </c>
      <c r="O483" s="1" t="s">
        <v>4696</v>
      </c>
      <c r="P483" s="1" t="s">
        <v>4593</v>
      </c>
      <c r="Q483" s="258">
        <v>44970</v>
      </c>
      <c r="R483" s="258">
        <v>44970</v>
      </c>
      <c r="S483" s="258">
        <v>45056</v>
      </c>
      <c r="T483" s="3" t="s">
        <v>2803</v>
      </c>
      <c r="U483" s="31">
        <v>0</v>
      </c>
      <c r="V483" s="151">
        <v>4333000</v>
      </c>
      <c r="W483" s="151">
        <v>6067000</v>
      </c>
      <c r="X483" s="111">
        <v>0.2441860465116279</v>
      </c>
      <c r="Y483" s="1">
        <v>1192791759</v>
      </c>
      <c r="Z483" s="283" t="s">
        <v>3051</v>
      </c>
      <c r="AA483" s="1" t="s">
        <v>117</v>
      </c>
      <c r="AB483" s="1" t="s">
        <v>117</v>
      </c>
      <c r="AC483" s="3" t="s">
        <v>2803</v>
      </c>
      <c r="AD483" s="259" t="s">
        <v>4697</v>
      </c>
      <c r="AE483" s="16" t="s">
        <v>118</v>
      </c>
      <c r="AF483" s="16" t="s">
        <v>118</v>
      </c>
    </row>
    <row r="484" spans="1:32" s="5" customFormat="1">
      <c r="A484" s="17">
        <v>891780111</v>
      </c>
      <c r="B484" s="17" t="s">
        <v>55</v>
      </c>
      <c r="C484" s="15" t="s">
        <v>57</v>
      </c>
      <c r="D484" s="17" t="s">
        <v>61</v>
      </c>
      <c r="E484" s="89" t="s">
        <v>4698</v>
      </c>
      <c r="F484" s="17" t="s">
        <v>62</v>
      </c>
      <c r="G484" s="1" t="s">
        <v>62</v>
      </c>
      <c r="H484" s="1" t="s">
        <v>74</v>
      </c>
      <c r="I484" s="10">
        <v>14393000</v>
      </c>
      <c r="J484" s="1">
        <v>0</v>
      </c>
      <c r="K484" s="2">
        <v>0</v>
      </c>
      <c r="L484" s="2">
        <v>0</v>
      </c>
      <c r="M484" s="32">
        <f t="shared" si="7"/>
        <v>14393000</v>
      </c>
      <c r="N484" s="1">
        <v>1082908015</v>
      </c>
      <c r="O484" s="1" t="s">
        <v>4699</v>
      </c>
      <c r="P484" s="1" t="s">
        <v>4700</v>
      </c>
      <c r="Q484" s="258">
        <v>44970</v>
      </c>
      <c r="R484" s="258">
        <v>44970</v>
      </c>
      <c r="S484" s="258">
        <v>45084</v>
      </c>
      <c r="T484" s="3" t="s">
        <v>2803</v>
      </c>
      <c r="U484" s="31">
        <v>0</v>
      </c>
      <c r="V484" s="151">
        <v>3400000</v>
      </c>
      <c r="W484" s="151">
        <v>10993000</v>
      </c>
      <c r="X484" s="111">
        <v>0.18421052631578946</v>
      </c>
      <c r="Y484" s="1">
        <v>7632607</v>
      </c>
      <c r="Z484" s="283" t="s">
        <v>4701</v>
      </c>
      <c r="AA484" s="1" t="s">
        <v>117</v>
      </c>
      <c r="AB484" s="1" t="s">
        <v>117</v>
      </c>
      <c r="AC484" s="3" t="s">
        <v>2803</v>
      </c>
      <c r="AD484" s="259" t="s">
        <v>4702</v>
      </c>
      <c r="AE484" s="16" t="s">
        <v>118</v>
      </c>
      <c r="AF484" s="16" t="s">
        <v>118</v>
      </c>
    </row>
    <row r="485" spans="1:32" s="5" customFormat="1">
      <c r="A485" s="17">
        <v>891780111</v>
      </c>
      <c r="B485" s="17" t="s">
        <v>55</v>
      </c>
      <c r="C485" s="15" t="s">
        <v>57</v>
      </c>
      <c r="D485" s="17" t="s">
        <v>61</v>
      </c>
      <c r="E485" s="89" t="s">
        <v>4703</v>
      </c>
      <c r="F485" s="17" t="s">
        <v>62</v>
      </c>
      <c r="G485" s="1" t="s">
        <v>62</v>
      </c>
      <c r="H485" s="1" t="s">
        <v>74</v>
      </c>
      <c r="I485" s="10">
        <v>9973000</v>
      </c>
      <c r="J485" s="1">
        <v>0</v>
      </c>
      <c r="K485" s="2">
        <v>0</v>
      </c>
      <c r="L485" s="2">
        <v>0</v>
      </c>
      <c r="M485" s="32">
        <f t="shared" si="7"/>
        <v>9973000</v>
      </c>
      <c r="N485" s="1">
        <v>36548858</v>
      </c>
      <c r="O485" s="1" t="s">
        <v>4704</v>
      </c>
      <c r="P485" s="1" t="s">
        <v>4705</v>
      </c>
      <c r="Q485" s="258">
        <v>44971</v>
      </c>
      <c r="R485" s="258">
        <v>44971</v>
      </c>
      <c r="S485" s="258">
        <v>45093</v>
      </c>
      <c r="T485" s="3" t="s">
        <v>2803</v>
      </c>
      <c r="U485" s="31">
        <v>0</v>
      </c>
      <c r="V485" s="151">
        <v>2200000</v>
      </c>
      <c r="W485" s="151">
        <v>7773000</v>
      </c>
      <c r="X485" s="111">
        <v>0.16393442622950818</v>
      </c>
      <c r="Y485" s="1">
        <v>85465146</v>
      </c>
      <c r="Z485" s="283" t="s">
        <v>4706</v>
      </c>
      <c r="AA485" s="1" t="s">
        <v>117</v>
      </c>
      <c r="AB485" s="1" t="s">
        <v>117</v>
      </c>
      <c r="AC485" s="3" t="s">
        <v>2803</v>
      </c>
      <c r="AD485" s="259" t="s">
        <v>4707</v>
      </c>
      <c r="AE485" s="16" t="s">
        <v>118</v>
      </c>
      <c r="AF485" s="16" t="s">
        <v>118</v>
      </c>
    </row>
    <row r="486" spans="1:32" s="5" customFormat="1">
      <c r="A486" s="17">
        <v>891780111</v>
      </c>
      <c r="B486" s="17" t="s">
        <v>55</v>
      </c>
      <c r="C486" s="15" t="s">
        <v>57</v>
      </c>
      <c r="D486" s="17" t="s">
        <v>61</v>
      </c>
      <c r="E486" s="89" t="s">
        <v>4708</v>
      </c>
      <c r="F486" s="17" t="s">
        <v>62</v>
      </c>
      <c r="G486" s="1" t="s">
        <v>62</v>
      </c>
      <c r="H486" s="1" t="s">
        <v>74</v>
      </c>
      <c r="I486" s="10">
        <v>9313000</v>
      </c>
      <c r="J486" s="1">
        <v>0</v>
      </c>
      <c r="K486" s="2">
        <v>0</v>
      </c>
      <c r="L486" s="2">
        <v>0</v>
      </c>
      <c r="M486" s="32">
        <f t="shared" si="7"/>
        <v>9313000</v>
      </c>
      <c r="N486" s="1">
        <v>4763789</v>
      </c>
      <c r="O486" s="1" t="s">
        <v>4709</v>
      </c>
      <c r="P486" s="1" t="s">
        <v>3894</v>
      </c>
      <c r="Q486" s="258">
        <v>44971</v>
      </c>
      <c r="R486" s="258">
        <v>44971</v>
      </c>
      <c r="S486" s="258">
        <v>45084</v>
      </c>
      <c r="T486" s="3" t="s">
        <v>2803</v>
      </c>
      <c r="U486" s="31">
        <v>0</v>
      </c>
      <c r="V486" s="151">
        <v>2200000</v>
      </c>
      <c r="W486" s="151">
        <v>7113000</v>
      </c>
      <c r="X486" s="111">
        <v>0.17699115044247787</v>
      </c>
      <c r="Y486" s="1">
        <v>85152695</v>
      </c>
      <c r="Z486" s="283" t="s">
        <v>3895</v>
      </c>
      <c r="AA486" s="1" t="s">
        <v>117</v>
      </c>
      <c r="AB486" s="1" t="s">
        <v>117</v>
      </c>
      <c r="AC486" s="3" t="s">
        <v>2803</v>
      </c>
      <c r="AD486" s="259" t="s">
        <v>4710</v>
      </c>
      <c r="AE486" s="16" t="s">
        <v>118</v>
      </c>
      <c r="AF486" s="16" t="s">
        <v>118</v>
      </c>
    </row>
    <row r="487" spans="1:32" s="5" customFormat="1">
      <c r="A487" s="17">
        <v>891780111</v>
      </c>
      <c r="B487" s="17" t="s">
        <v>55</v>
      </c>
      <c r="C487" s="15" t="s">
        <v>57</v>
      </c>
      <c r="D487" s="17" t="s">
        <v>61</v>
      </c>
      <c r="E487" s="89" t="s">
        <v>4711</v>
      </c>
      <c r="F487" s="17" t="s">
        <v>62</v>
      </c>
      <c r="G487" s="1" t="s">
        <v>62</v>
      </c>
      <c r="H487" s="1" t="s">
        <v>74</v>
      </c>
      <c r="I487" s="10">
        <v>11853000</v>
      </c>
      <c r="J487" s="1">
        <v>0</v>
      </c>
      <c r="K487" s="2">
        <v>0</v>
      </c>
      <c r="L487" s="2">
        <v>0</v>
      </c>
      <c r="M487" s="32">
        <f t="shared" si="7"/>
        <v>11853000</v>
      </c>
      <c r="N487" s="1">
        <v>1095701829</v>
      </c>
      <c r="O487" s="1" t="s">
        <v>4712</v>
      </c>
      <c r="P487" s="1" t="s">
        <v>4713</v>
      </c>
      <c r="Q487" s="258">
        <v>44971</v>
      </c>
      <c r="R487" s="258">
        <v>44971</v>
      </c>
      <c r="S487" s="258">
        <v>45084</v>
      </c>
      <c r="T487" s="3" t="s">
        <v>2803</v>
      </c>
      <c r="U487" s="31">
        <v>0</v>
      </c>
      <c r="V487" s="151">
        <v>2800000</v>
      </c>
      <c r="W487" s="151">
        <v>9053000</v>
      </c>
      <c r="X487" s="111">
        <v>0.17699115044247787</v>
      </c>
      <c r="Y487" s="1">
        <v>36557666</v>
      </c>
      <c r="Z487" s="283" t="s">
        <v>3321</v>
      </c>
      <c r="AA487" s="1" t="s">
        <v>117</v>
      </c>
      <c r="AB487" s="1" t="s">
        <v>117</v>
      </c>
      <c r="AC487" s="3" t="s">
        <v>2803</v>
      </c>
      <c r="AD487" s="259" t="s">
        <v>4714</v>
      </c>
      <c r="AE487" s="16" t="s">
        <v>118</v>
      </c>
      <c r="AF487" s="16" t="s">
        <v>118</v>
      </c>
    </row>
    <row r="488" spans="1:32" s="5" customFormat="1">
      <c r="A488" s="17">
        <v>891780111</v>
      </c>
      <c r="B488" s="17" t="s">
        <v>55</v>
      </c>
      <c r="C488" s="15" t="s">
        <v>57</v>
      </c>
      <c r="D488" s="17" t="s">
        <v>61</v>
      </c>
      <c r="E488" s="89" t="s">
        <v>4715</v>
      </c>
      <c r="F488" s="17" t="s">
        <v>62</v>
      </c>
      <c r="G488" s="1" t="s">
        <v>62</v>
      </c>
      <c r="H488" s="1" t="s">
        <v>74</v>
      </c>
      <c r="I488" s="10">
        <v>9313000</v>
      </c>
      <c r="J488" s="1">
        <v>0</v>
      </c>
      <c r="K488" s="2">
        <v>0</v>
      </c>
      <c r="L488" s="2">
        <v>0</v>
      </c>
      <c r="M488" s="32">
        <f t="shared" si="7"/>
        <v>9313000</v>
      </c>
      <c r="N488" s="1">
        <v>1082949505</v>
      </c>
      <c r="O488" s="1" t="s">
        <v>4716</v>
      </c>
      <c r="P488" s="1" t="s">
        <v>4717</v>
      </c>
      <c r="Q488" s="258">
        <v>44971</v>
      </c>
      <c r="R488" s="258">
        <v>44971</v>
      </c>
      <c r="S488" s="258">
        <v>45084</v>
      </c>
      <c r="T488" s="3" t="s">
        <v>2803</v>
      </c>
      <c r="U488" s="31">
        <v>0</v>
      </c>
      <c r="V488" s="151">
        <v>2200000</v>
      </c>
      <c r="W488" s="151">
        <v>7113000</v>
      </c>
      <c r="X488" s="111">
        <v>0.17699115044247787</v>
      </c>
      <c r="Y488" s="1">
        <v>36557666</v>
      </c>
      <c r="Z488" s="283" t="s">
        <v>3321</v>
      </c>
      <c r="AA488" s="1" t="s">
        <v>117</v>
      </c>
      <c r="AB488" s="1" t="s">
        <v>117</v>
      </c>
      <c r="AC488" s="3" t="s">
        <v>2803</v>
      </c>
      <c r="AD488" s="259" t="s">
        <v>4718</v>
      </c>
      <c r="AE488" s="16" t="s">
        <v>118</v>
      </c>
      <c r="AF488" s="16" t="s">
        <v>118</v>
      </c>
    </row>
    <row r="489" spans="1:32" s="5" customFormat="1">
      <c r="A489" s="17">
        <v>891780111</v>
      </c>
      <c r="B489" s="17" t="s">
        <v>55</v>
      </c>
      <c r="C489" s="15" t="s">
        <v>57</v>
      </c>
      <c r="D489" s="17" t="s">
        <v>61</v>
      </c>
      <c r="E489" s="89" t="s">
        <v>4719</v>
      </c>
      <c r="F489" s="17" t="s">
        <v>62</v>
      </c>
      <c r="G489" s="1" t="s">
        <v>62</v>
      </c>
      <c r="H489" s="1" t="s">
        <v>74</v>
      </c>
      <c r="I489" s="10">
        <v>11853000</v>
      </c>
      <c r="J489" s="1">
        <v>0</v>
      </c>
      <c r="K489" s="2">
        <v>0</v>
      </c>
      <c r="L489" s="2">
        <v>0</v>
      </c>
      <c r="M489" s="32">
        <f t="shared" si="7"/>
        <v>11853000</v>
      </c>
      <c r="N489" s="1">
        <v>72160630</v>
      </c>
      <c r="O489" s="1" t="s">
        <v>4720</v>
      </c>
      <c r="P489" s="1" t="s">
        <v>4721</v>
      </c>
      <c r="Q489" s="258">
        <v>44971</v>
      </c>
      <c r="R489" s="258">
        <v>44971</v>
      </c>
      <c r="S489" s="258">
        <v>45084</v>
      </c>
      <c r="T489" s="3" t="s">
        <v>2803</v>
      </c>
      <c r="U489" s="31">
        <v>0</v>
      </c>
      <c r="V489" s="151">
        <v>2800000</v>
      </c>
      <c r="W489" s="151">
        <v>9053000</v>
      </c>
      <c r="X489" s="111">
        <v>0.17699115044247787</v>
      </c>
      <c r="Y489" s="1">
        <v>57441846</v>
      </c>
      <c r="Z489" s="283" t="s">
        <v>4722</v>
      </c>
      <c r="AA489" s="1" t="s">
        <v>117</v>
      </c>
      <c r="AB489" s="1" t="s">
        <v>117</v>
      </c>
      <c r="AC489" s="3" t="s">
        <v>2803</v>
      </c>
      <c r="AD489" s="259" t="s">
        <v>4723</v>
      </c>
      <c r="AE489" s="16" t="s">
        <v>118</v>
      </c>
      <c r="AF489" s="16" t="s">
        <v>118</v>
      </c>
    </row>
    <row r="490" spans="1:32" s="5" customFormat="1">
      <c r="A490" s="17">
        <v>891780111</v>
      </c>
      <c r="B490" s="17" t="s">
        <v>55</v>
      </c>
      <c r="C490" s="15" t="s">
        <v>57</v>
      </c>
      <c r="D490" s="17" t="s">
        <v>61</v>
      </c>
      <c r="E490" s="89" t="s">
        <v>4724</v>
      </c>
      <c r="F490" s="17" t="s">
        <v>62</v>
      </c>
      <c r="G490" s="1" t="s">
        <v>62</v>
      </c>
      <c r="H490" s="1" t="s">
        <v>74</v>
      </c>
      <c r="I490" s="10">
        <v>9313000</v>
      </c>
      <c r="J490" s="1">
        <v>0</v>
      </c>
      <c r="K490" s="2">
        <v>0</v>
      </c>
      <c r="L490" s="2">
        <v>0</v>
      </c>
      <c r="M490" s="32">
        <f t="shared" si="7"/>
        <v>9313000</v>
      </c>
      <c r="N490" s="1">
        <v>32208778</v>
      </c>
      <c r="O490" s="1" t="s">
        <v>4725</v>
      </c>
      <c r="P490" s="1" t="s">
        <v>4726</v>
      </c>
      <c r="Q490" s="258">
        <v>44971</v>
      </c>
      <c r="R490" s="258">
        <v>44971</v>
      </c>
      <c r="S490" s="258">
        <v>45084</v>
      </c>
      <c r="T490" s="3" t="s">
        <v>2803</v>
      </c>
      <c r="U490" s="31">
        <v>0</v>
      </c>
      <c r="V490" s="151">
        <v>2200000</v>
      </c>
      <c r="W490" s="151">
        <v>7113000</v>
      </c>
      <c r="X490" s="111">
        <v>0.17699115044247787</v>
      </c>
      <c r="Y490" s="1">
        <v>85152695</v>
      </c>
      <c r="Z490" s="283" t="s">
        <v>3895</v>
      </c>
      <c r="AA490" s="1" t="s">
        <v>117</v>
      </c>
      <c r="AB490" s="1" t="s">
        <v>117</v>
      </c>
      <c r="AC490" s="3" t="s">
        <v>2803</v>
      </c>
      <c r="AD490" s="259" t="s">
        <v>4727</v>
      </c>
      <c r="AE490" s="16" t="s">
        <v>118</v>
      </c>
      <c r="AF490" s="16" t="s">
        <v>118</v>
      </c>
    </row>
    <row r="491" spans="1:32" s="5" customFormat="1">
      <c r="A491" s="17">
        <v>891780111</v>
      </c>
      <c r="B491" s="17" t="s">
        <v>55</v>
      </c>
      <c r="C491" s="15" t="s">
        <v>57</v>
      </c>
      <c r="D491" s="17" t="s">
        <v>61</v>
      </c>
      <c r="E491" s="89" t="s">
        <v>4728</v>
      </c>
      <c r="F491" s="17" t="s">
        <v>62</v>
      </c>
      <c r="G491" s="1" t="s">
        <v>62</v>
      </c>
      <c r="H491" s="1" t="s">
        <v>74</v>
      </c>
      <c r="I491" s="10">
        <v>14817000</v>
      </c>
      <c r="J491" s="1">
        <v>0</v>
      </c>
      <c r="K491" s="2">
        <v>0</v>
      </c>
      <c r="L491" s="2">
        <v>0</v>
      </c>
      <c r="M491" s="32">
        <f t="shared" si="7"/>
        <v>14817000</v>
      </c>
      <c r="N491" s="1">
        <v>57427903</v>
      </c>
      <c r="O491" s="1" t="s">
        <v>4729</v>
      </c>
      <c r="P491" s="1" t="s">
        <v>4730</v>
      </c>
      <c r="Q491" s="258">
        <v>44971</v>
      </c>
      <c r="R491" s="258">
        <v>44971</v>
      </c>
      <c r="S491" s="258">
        <v>45084</v>
      </c>
      <c r="T491" s="3" t="s">
        <v>2803</v>
      </c>
      <c r="U491" s="31">
        <v>0</v>
      </c>
      <c r="V491" s="151">
        <v>3500000</v>
      </c>
      <c r="W491" s="151">
        <v>11317000</v>
      </c>
      <c r="X491" s="111">
        <v>0.17699115044247787</v>
      </c>
      <c r="Y491" s="1">
        <v>57441846</v>
      </c>
      <c r="Z491" s="283" t="s">
        <v>4722</v>
      </c>
      <c r="AA491" s="1" t="s">
        <v>117</v>
      </c>
      <c r="AB491" s="1" t="s">
        <v>117</v>
      </c>
      <c r="AC491" s="3" t="s">
        <v>2803</v>
      </c>
      <c r="AD491" s="259" t="s">
        <v>4731</v>
      </c>
      <c r="AE491" s="16" t="s">
        <v>118</v>
      </c>
      <c r="AF491" s="16" t="s">
        <v>118</v>
      </c>
    </row>
    <row r="492" spans="1:32" s="5" customFormat="1">
      <c r="A492" s="17">
        <v>891780111</v>
      </c>
      <c r="B492" s="17" t="s">
        <v>55</v>
      </c>
      <c r="C492" s="15" t="s">
        <v>57</v>
      </c>
      <c r="D492" s="17" t="s">
        <v>61</v>
      </c>
      <c r="E492" s="89" t="s">
        <v>4732</v>
      </c>
      <c r="F492" s="17" t="s">
        <v>62</v>
      </c>
      <c r="G492" s="1" t="s">
        <v>62</v>
      </c>
      <c r="H492" s="1" t="s">
        <v>74</v>
      </c>
      <c r="I492" s="10">
        <v>9313000</v>
      </c>
      <c r="J492" s="1">
        <v>0</v>
      </c>
      <c r="K492" s="2">
        <v>0</v>
      </c>
      <c r="L492" s="2">
        <v>0</v>
      </c>
      <c r="M492" s="32">
        <f t="shared" si="7"/>
        <v>9313000</v>
      </c>
      <c r="N492" s="1">
        <v>7628983</v>
      </c>
      <c r="O492" s="1" t="s">
        <v>4733</v>
      </c>
      <c r="P492" s="1" t="s">
        <v>4091</v>
      </c>
      <c r="Q492" s="258">
        <v>44971</v>
      </c>
      <c r="R492" s="258">
        <v>44971</v>
      </c>
      <c r="S492" s="258">
        <v>45084</v>
      </c>
      <c r="T492" s="3" t="s">
        <v>2803</v>
      </c>
      <c r="U492" s="31">
        <v>0</v>
      </c>
      <c r="V492" s="151">
        <v>2200000</v>
      </c>
      <c r="W492" s="151">
        <v>7113000</v>
      </c>
      <c r="X492" s="111">
        <v>0.17699115044247787</v>
      </c>
      <c r="Y492" s="1">
        <v>57297693</v>
      </c>
      <c r="Z492" s="283" t="s">
        <v>4377</v>
      </c>
      <c r="AA492" s="1" t="s">
        <v>117</v>
      </c>
      <c r="AB492" s="1" t="s">
        <v>117</v>
      </c>
      <c r="AC492" s="3" t="s">
        <v>2803</v>
      </c>
      <c r="AD492" s="259" t="s">
        <v>4734</v>
      </c>
      <c r="AE492" s="16" t="s">
        <v>118</v>
      </c>
      <c r="AF492" s="16" t="s">
        <v>118</v>
      </c>
    </row>
    <row r="493" spans="1:32" s="5" customFormat="1">
      <c r="A493" s="17">
        <v>891780111</v>
      </c>
      <c r="B493" s="17" t="s">
        <v>55</v>
      </c>
      <c r="C493" s="15" t="s">
        <v>57</v>
      </c>
      <c r="D493" s="17" t="s">
        <v>61</v>
      </c>
      <c r="E493" s="89" t="s">
        <v>4735</v>
      </c>
      <c r="F493" s="17" t="s">
        <v>62</v>
      </c>
      <c r="G493" s="1" t="s">
        <v>62</v>
      </c>
      <c r="H493" s="1" t="s">
        <v>74</v>
      </c>
      <c r="I493" s="10">
        <v>11333000</v>
      </c>
      <c r="J493" s="1">
        <v>0</v>
      </c>
      <c r="K493" s="2">
        <v>0</v>
      </c>
      <c r="L493" s="2">
        <v>0</v>
      </c>
      <c r="M493" s="32">
        <f t="shared" si="7"/>
        <v>11333000</v>
      </c>
      <c r="N493" s="1">
        <v>1082852952</v>
      </c>
      <c r="O493" s="1" t="s">
        <v>4736</v>
      </c>
      <c r="P493" s="1" t="s">
        <v>4737</v>
      </c>
      <c r="Q493" s="258">
        <v>44971</v>
      </c>
      <c r="R493" s="258">
        <v>44971</v>
      </c>
      <c r="S493" s="258">
        <v>45093</v>
      </c>
      <c r="T493" s="3" t="s">
        <v>2803</v>
      </c>
      <c r="U493" s="31">
        <v>0</v>
      </c>
      <c r="V493" s="151">
        <v>2500000</v>
      </c>
      <c r="W493" s="151">
        <v>8833000</v>
      </c>
      <c r="X493" s="111">
        <v>0.16393442622950818</v>
      </c>
      <c r="Y493" s="1">
        <v>85465146</v>
      </c>
      <c r="Z493" s="283" t="s">
        <v>4706</v>
      </c>
      <c r="AA493" s="1" t="s">
        <v>117</v>
      </c>
      <c r="AB493" s="1" t="s">
        <v>117</v>
      </c>
      <c r="AC493" s="3" t="s">
        <v>2803</v>
      </c>
      <c r="AD493" s="259" t="s">
        <v>4738</v>
      </c>
      <c r="AE493" s="16" t="s">
        <v>118</v>
      </c>
      <c r="AF493" s="16" t="s">
        <v>118</v>
      </c>
    </row>
    <row r="494" spans="1:32" s="5" customFormat="1">
      <c r="A494" s="17">
        <v>891780111</v>
      </c>
      <c r="B494" s="17" t="s">
        <v>55</v>
      </c>
      <c r="C494" s="15" t="s">
        <v>57</v>
      </c>
      <c r="D494" s="17" t="s">
        <v>61</v>
      </c>
      <c r="E494" s="89" t="s">
        <v>4739</v>
      </c>
      <c r="F494" s="17" t="s">
        <v>62</v>
      </c>
      <c r="G494" s="1" t="s">
        <v>62</v>
      </c>
      <c r="H494" s="1" t="s">
        <v>74</v>
      </c>
      <c r="I494" s="10">
        <v>14393000</v>
      </c>
      <c r="J494" s="1">
        <v>0</v>
      </c>
      <c r="K494" s="2">
        <v>0</v>
      </c>
      <c r="L494" s="2">
        <v>0</v>
      </c>
      <c r="M494" s="32">
        <f t="shared" si="7"/>
        <v>14393000</v>
      </c>
      <c r="N494" s="1">
        <v>1082863010</v>
      </c>
      <c r="O494" s="1" t="s">
        <v>4740</v>
      </c>
      <c r="P494" s="1" t="s">
        <v>4741</v>
      </c>
      <c r="Q494" s="258">
        <v>44971</v>
      </c>
      <c r="R494" s="258">
        <v>44971</v>
      </c>
      <c r="S494" s="258">
        <v>45084</v>
      </c>
      <c r="T494" s="3" t="s">
        <v>2803</v>
      </c>
      <c r="U494" s="31">
        <v>0</v>
      </c>
      <c r="V494" s="151">
        <v>3400000</v>
      </c>
      <c r="W494" s="151">
        <v>10993000</v>
      </c>
      <c r="X494" s="111">
        <v>0.17699115044247787</v>
      </c>
      <c r="Y494" s="1">
        <v>36557666</v>
      </c>
      <c r="Z494" s="283" t="s">
        <v>3321</v>
      </c>
      <c r="AA494" s="1" t="s">
        <v>117</v>
      </c>
      <c r="AB494" s="1" t="s">
        <v>117</v>
      </c>
      <c r="AC494" s="3" t="s">
        <v>2803</v>
      </c>
      <c r="AD494" s="259" t="s">
        <v>4742</v>
      </c>
      <c r="AE494" s="16" t="s">
        <v>118</v>
      </c>
      <c r="AF494" s="16" t="s">
        <v>118</v>
      </c>
    </row>
    <row r="495" spans="1:32" s="5" customFormat="1">
      <c r="A495" s="17">
        <v>891780111</v>
      </c>
      <c r="B495" s="17" t="s">
        <v>55</v>
      </c>
      <c r="C495" s="15" t="s">
        <v>57</v>
      </c>
      <c r="D495" s="17" t="s">
        <v>61</v>
      </c>
      <c r="E495" s="89" t="s">
        <v>4743</v>
      </c>
      <c r="F495" s="17" t="s">
        <v>62</v>
      </c>
      <c r="G495" s="1" t="s">
        <v>62</v>
      </c>
      <c r="H495" s="1" t="s">
        <v>74</v>
      </c>
      <c r="I495" s="10">
        <v>9313000</v>
      </c>
      <c r="J495" s="1">
        <v>0</v>
      </c>
      <c r="K495" s="2">
        <v>0</v>
      </c>
      <c r="L495" s="2">
        <v>0</v>
      </c>
      <c r="M495" s="32">
        <f t="shared" si="7"/>
        <v>9313000</v>
      </c>
      <c r="N495" s="1">
        <v>57443455</v>
      </c>
      <c r="O495" s="1" t="s">
        <v>4744</v>
      </c>
      <c r="P495" s="1" t="s">
        <v>4745</v>
      </c>
      <c r="Q495" s="258">
        <v>44971</v>
      </c>
      <c r="R495" s="258">
        <v>44971</v>
      </c>
      <c r="S495" s="258">
        <v>45084</v>
      </c>
      <c r="T495" s="3" t="s">
        <v>2803</v>
      </c>
      <c r="U495" s="31">
        <v>0</v>
      </c>
      <c r="V495" s="151">
        <v>2200000</v>
      </c>
      <c r="W495" s="151">
        <v>7113000</v>
      </c>
      <c r="X495" s="111">
        <v>0.17699115044247787</v>
      </c>
      <c r="Y495" s="1">
        <v>36557666</v>
      </c>
      <c r="Z495" s="283" t="s">
        <v>3321</v>
      </c>
      <c r="AA495" s="1" t="s">
        <v>117</v>
      </c>
      <c r="AB495" s="1" t="s">
        <v>117</v>
      </c>
      <c r="AC495" s="3" t="s">
        <v>2803</v>
      </c>
      <c r="AD495" s="259" t="s">
        <v>4746</v>
      </c>
      <c r="AE495" s="16" t="s">
        <v>118</v>
      </c>
      <c r="AF495" s="16" t="s">
        <v>118</v>
      </c>
    </row>
    <row r="496" spans="1:32" s="5" customFormat="1">
      <c r="A496" s="17">
        <v>891780111</v>
      </c>
      <c r="B496" s="17" t="s">
        <v>55</v>
      </c>
      <c r="C496" s="15" t="s">
        <v>57</v>
      </c>
      <c r="D496" s="17" t="s">
        <v>61</v>
      </c>
      <c r="E496" s="89" t="s">
        <v>4747</v>
      </c>
      <c r="F496" s="17" t="s">
        <v>62</v>
      </c>
      <c r="G496" s="1" t="s">
        <v>62</v>
      </c>
      <c r="H496" s="1" t="s">
        <v>74</v>
      </c>
      <c r="I496" s="10">
        <v>11853000</v>
      </c>
      <c r="J496" s="1">
        <v>0</v>
      </c>
      <c r="K496" s="2">
        <v>0</v>
      </c>
      <c r="L496" s="2">
        <v>0</v>
      </c>
      <c r="M496" s="32">
        <f t="shared" si="7"/>
        <v>11853000</v>
      </c>
      <c r="N496" s="1">
        <v>1082961721</v>
      </c>
      <c r="O496" s="1" t="s">
        <v>4748</v>
      </c>
      <c r="P496" s="1" t="s">
        <v>4749</v>
      </c>
      <c r="Q496" s="258">
        <v>44971</v>
      </c>
      <c r="R496" s="258">
        <v>44971</v>
      </c>
      <c r="S496" s="258">
        <v>45084</v>
      </c>
      <c r="T496" s="3" t="s">
        <v>2803</v>
      </c>
      <c r="U496" s="31">
        <v>0</v>
      </c>
      <c r="V496" s="151">
        <v>2800000</v>
      </c>
      <c r="W496" s="151">
        <v>9053000</v>
      </c>
      <c r="X496" s="111">
        <v>0.17699115044247787</v>
      </c>
      <c r="Y496" s="1">
        <v>36557666</v>
      </c>
      <c r="Z496" s="283" t="s">
        <v>3321</v>
      </c>
      <c r="AA496" s="1" t="s">
        <v>117</v>
      </c>
      <c r="AB496" s="1" t="s">
        <v>117</v>
      </c>
      <c r="AC496" s="3" t="s">
        <v>2803</v>
      </c>
      <c r="AD496" s="259" t="s">
        <v>4750</v>
      </c>
      <c r="AE496" s="16" t="s">
        <v>118</v>
      </c>
      <c r="AF496" s="16" t="s">
        <v>118</v>
      </c>
    </row>
    <row r="497" spans="1:32" s="5" customFormat="1">
      <c r="A497" s="17">
        <v>891780111</v>
      </c>
      <c r="B497" s="17" t="s">
        <v>55</v>
      </c>
      <c r="C497" s="15" t="s">
        <v>57</v>
      </c>
      <c r="D497" s="17" t="s">
        <v>61</v>
      </c>
      <c r="E497" s="89" t="s">
        <v>4751</v>
      </c>
      <c r="F497" s="17" t="s">
        <v>62</v>
      </c>
      <c r="G497" s="1" t="s">
        <v>62</v>
      </c>
      <c r="H497" s="1" t="s">
        <v>74</v>
      </c>
      <c r="I497" s="10">
        <v>14393000</v>
      </c>
      <c r="J497" s="1">
        <v>0</v>
      </c>
      <c r="K497" s="2">
        <v>0</v>
      </c>
      <c r="L497" s="2">
        <v>0</v>
      </c>
      <c r="M497" s="32">
        <f t="shared" si="7"/>
        <v>14393000</v>
      </c>
      <c r="N497" s="1">
        <v>39142264</v>
      </c>
      <c r="O497" s="1" t="s">
        <v>4752</v>
      </c>
      <c r="P497" s="1" t="s">
        <v>4753</v>
      </c>
      <c r="Q497" s="258">
        <v>44971</v>
      </c>
      <c r="R497" s="258">
        <v>44971</v>
      </c>
      <c r="S497" s="258">
        <v>45084</v>
      </c>
      <c r="T497" s="3" t="s">
        <v>2803</v>
      </c>
      <c r="U497" s="31">
        <v>0</v>
      </c>
      <c r="V497" s="151">
        <v>3400000</v>
      </c>
      <c r="W497" s="151">
        <v>10993000</v>
      </c>
      <c r="X497" s="111">
        <v>0.17699115044247787</v>
      </c>
      <c r="Y497" s="1">
        <v>12539351</v>
      </c>
      <c r="Z497" s="283" t="s">
        <v>4754</v>
      </c>
      <c r="AA497" s="1" t="s">
        <v>117</v>
      </c>
      <c r="AB497" s="1" t="s">
        <v>117</v>
      </c>
      <c r="AC497" s="3" t="s">
        <v>2803</v>
      </c>
      <c r="AD497" s="259" t="s">
        <v>4755</v>
      </c>
      <c r="AE497" s="16" t="s">
        <v>118</v>
      </c>
      <c r="AF497" s="16" t="s">
        <v>118</v>
      </c>
    </row>
    <row r="498" spans="1:32" s="5" customFormat="1">
      <c r="A498" s="17">
        <v>891780111</v>
      </c>
      <c r="B498" s="17" t="s">
        <v>55</v>
      </c>
      <c r="C498" s="15" t="s">
        <v>57</v>
      </c>
      <c r="D498" s="17" t="s">
        <v>61</v>
      </c>
      <c r="E498" s="89" t="s">
        <v>4756</v>
      </c>
      <c r="F498" s="17" t="s">
        <v>62</v>
      </c>
      <c r="G498" s="1" t="s">
        <v>62</v>
      </c>
      <c r="H498" s="1" t="s">
        <v>74</v>
      </c>
      <c r="I498" s="10">
        <v>8043000</v>
      </c>
      <c r="J498" s="1">
        <v>0</v>
      </c>
      <c r="K498" s="2">
        <v>0</v>
      </c>
      <c r="L498" s="2">
        <v>0</v>
      </c>
      <c r="M498" s="32">
        <f t="shared" si="7"/>
        <v>8043000</v>
      </c>
      <c r="N498" s="1">
        <v>1082410646</v>
      </c>
      <c r="O498" s="1" t="s">
        <v>4757</v>
      </c>
      <c r="P498" s="1" t="s">
        <v>4758</v>
      </c>
      <c r="Q498" s="258">
        <v>44971</v>
      </c>
      <c r="R498" s="258">
        <v>44971</v>
      </c>
      <c r="S498" s="258">
        <v>45084</v>
      </c>
      <c r="T498" s="3" t="s">
        <v>2803</v>
      </c>
      <c r="U498" s="31">
        <v>0</v>
      </c>
      <c r="V498" s="151">
        <v>1900000</v>
      </c>
      <c r="W498" s="151">
        <v>6143000</v>
      </c>
      <c r="X498" s="111">
        <v>0.17699115044247787</v>
      </c>
      <c r="Y498" s="1">
        <v>57297693</v>
      </c>
      <c r="Z498" s="283" t="s">
        <v>4377</v>
      </c>
      <c r="AA498" s="1" t="s">
        <v>117</v>
      </c>
      <c r="AB498" s="1" t="s">
        <v>117</v>
      </c>
      <c r="AC498" s="3" t="s">
        <v>2803</v>
      </c>
      <c r="AD498" s="259" t="s">
        <v>4759</v>
      </c>
      <c r="AE498" s="16" t="s">
        <v>118</v>
      </c>
      <c r="AF498" s="16" t="s">
        <v>118</v>
      </c>
    </row>
    <row r="499" spans="1:32" s="5" customFormat="1">
      <c r="A499" s="17">
        <v>891780111</v>
      </c>
      <c r="B499" s="17" t="s">
        <v>55</v>
      </c>
      <c r="C499" s="15" t="s">
        <v>57</v>
      </c>
      <c r="D499" s="17" t="s">
        <v>61</v>
      </c>
      <c r="E499" s="89" t="s">
        <v>4760</v>
      </c>
      <c r="F499" s="17" t="s">
        <v>62</v>
      </c>
      <c r="G499" s="1" t="s">
        <v>62</v>
      </c>
      <c r="H499" s="1" t="s">
        <v>74</v>
      </c>
      <c r="I499" s="10">
        <v>13123000</v>
      </c>
      <c r="J499" s="1">
        <v>0</v>
      </c>
      <c r="K499" s="2">
        <v>0</v>
      </c>
      <c r="L499" s="2">
        <v>0</v>
      </c>
      <c r="M499" s="32">
        <f t="shared" si="7"/>
        <v>13123000</v>
      </c>
      <c r="N499" s="1">
        <v>1082848177</v>
      </c>
      <c r="O499" s="1" t="s">
        <v>4761</v>
      </c>
      <c r="P499" s="1" t="s">
        <v>4762</v>
      </c>
      <c r="Q499" s="258">
        <v>44971</v>
      </c>
      <c r="R499" s="258">
        <v>44971</v>
      </c>
      <c r="S499" s="258">
        <v>45084</v>
      </c>
      <c r="T499" s="3" t="s">
        <v>2803</v>
      </c>
      <c r="U499" s="31">
        <v>0</v>
      </c>
      <c r="V499" s="151">
        <v>3100000</v>
      </c>
      <c r="W499" s="151">
        <v>10023000</v>
      </c>
      <c r="X499" s="111">
        <v>0.17699115044247787</v>
      </c>
      <c r="Y499" s="1">
        <v>85152695</v>
      </c>
      <c r="Z499" s="283" t="s">
        <v>3895</v>
      </c>
      <c r="AA499" s="1" t="s">
        <v>117</v>
      </c>
      <c r="AB499" s="1" t="s">
        <v>117</v>
      </c>
      <c r="AC499" s="3" t="s">
        <v>2803</v>
      </c>
      <c r="AD499" s="259" t="s">
        <v>4763</v>
      </c>
      <c r="AE499" s="16" t="s">
        <v>118</v>
      </c>
      <c r="AF499" s="16" t="s">
        <v>118</v>
      </c>
    </row>
    <row r="500" spans="1:32" s="5" customFormat="1">
      <c r="A500" s="17">
        <v>891780111</v>
      </c>
      <c r="B500" s="17" t="s">
        <v>55</v>
      </c>
      <c r="C500" s="15" t="s">
        <v>57</v>
      </c>
      <c r="D500" s="17" t="s">
        <v>61</v>
      </c>
      <c r="E500" s="89" t="s">
        <v>4764</v>
      </c>
      <c r="F500" s="17" t="s">
        <v>62</v>
      </c>
      <c r="G500" s="1" t="s">
        <v>62</v>
      </c>
      <c r="H500" s="1" t="s">
        <v>74</v>
      </c>
      <c r="I500" s="10">
        <v>9313000</v>
      </c>
      <c r="J500" s="1">
        <v>0</v>
      </c>
      <c r="K500" s="2">
        <v>0</v>
      </c>
      <c r="L500" s="2">
        <v>0</v>
      </c>
      <c r="M500" s="32">
        <f t="shared" si="7"/>
        <v>9313000</v>
      </c>
      <c r="N500" s="1">
        <v>85477304</v>
      </c>
      <c r="O500" s="1" t="s">
        <v>4765</v>
      </c>
      <c r="P500" s="1" t="s">
        <v>4766</v>
      </c>
      <c r="Q500" s="258">
        <v>44971</v>
      </c>
      <c r="R500" s="258">
        <v>44971</v>
      </c>
      <c r="S500" s="258">
        <v>45084</v>
      </c>
      <c r="T500" s="3" t="s">
        <v>2803</v>
      </c>
      <c r="U500" s="31">
        <v>0</v>
      </c>
      <c r="V500" s="151">
        <v>2200000</v>
      </c>
      <c r="W500" s="151">
        <v>7113000</v>
      </c>
      <c r="X500" s="111">
        <v>0.17699115044247787</v>
      </c>
      <c r="Y500" s="1">
        <v>36557666</v>
      </c>
      <c r="Z500" s="283" t="s">
        <v>3321</v>
      </c>
      <c r="AA500" s="1" t="s">
        <v>117</v>
      </c>
      <c r="AB500" s="1" t="s">
        <v>117</v>
      </c>
      <c r="AC500" s="3" t="s">
        <v>2803</v>
      </c>
      <c r="AD500" s="259" t="s">
        <v>4767</v>
      </c>
      <c r="AE500" s="16" t="s">
        <v>118</v>
      </c>
      <c r="AF500" s="16" t="s">
        <v>118</v>
      </c>
    </row>
    <row r="501" spans="1:32" s="5" customFormat="1">
      <c r="A501" s="17">
        <v>891780111</v>
      </c>
      <c r="B501" s="17" t="s">
        <v>55</v>
      </c>
      <c r="C501" s="15" t="s">
        <v>57</v>
      </c>
      <c r="D501" s="17" t="s">
        <v>61</v>
      </c>
      <c r="E501" s="89" t="s">
        <v>4768</v>
      </c>
      <c r="F501" s="17" t="s">
        <v>62</v>
      </c>
      <c r="G501" s="1" t="s">
        <v>62</v>
      </c>
      <c r="H501" s="1" t="s">
        <v>74</v>
      </c>
      <c r="I501" s="10">
        <v>9313000</v>
      </c>
      <c r="J501" s="1">
        <v>0</v>
      </c>
      <c r="K501" s="2">
        <v>0</v>
      </c>
      <c r="L501" s="2">
        <v>0</v>
      </c>
      <c r="M501" s="32">
        <f t="shared" si="7"/>
        <v>9313000</v>
      </c>
      <c r="N501" s="1">
        <v>73376946</v>
      </c>
      <c r="O501" s="1" t="s">
        <v>4769</v>
      </c>
      <c r="P501" s="1" t="s">
        <v>4770</v>
      </c>
      <c r="Q501" s="258">
        <v>44971</v>
      </c>
      <c r="R501" s="258">
        <v>44971</v>
      </c>
      <c r="S501" s="258">
        <v>45084</v>
      </c>
      <c r="T501" s="3" t="s">
        <v>2803</v>
      </c>
      <c r="U501" s="31">
        <v>0</v>
      </c>
      <c r="V501" s="151">
        <v>2200000</v>
      </c>
      <c r="W501" s="151">
        <v>7113000</v>
      </c>
      <c r="X501" s="111">
        <v>0.17699115044247787</v>
      </c>
      <c r="Y501" s="1">
        <v>85152695</v>
      </c>
      <c r="Z501" s="283" t="s">
        <v>3895</v>
      </c>
      <c r="AA501" s="1" t="s">
        <v>117</v>
      </c>
      <c r="AB501" s="1" t="s">
        <v>117</v>
      </c>
      <c r="AC501" s="3" t="s">
        <v>2803</v>
      </c>
      <c r="AD501" s="259" t="s">
        <v>4771</v>
      </c>
      <c r="AE501" s="16" t="s">
        <v>118</v>
      </c>
      <c r="AF501" s="16" t="s">
        <v>118</v>
      </c>
    </row>
    <row r="502" spans="1:32" s="5" customFormat="1">
      <c r="A502" s="17">
        <v>891780111</v>
      </c>
      <c r="B502" s="17" t="s">
        <v>55</v>
      </c>
      <c r="C502" s="15" t="s">
        <v>57</v>
      </c>
      <c r="D502" s="17" t="s">
        <v>61</v>
      </c>
      <c r="E502" s="89" t="s">
        <v>4772</v>
      </c>
      <c r="F502" s="17" t="s">
        <v>62</v>
      </c>
      <c r="G502" s="1" t="s">
        <v>62</v>
      </c>
      <c r="H502" s="1" t="s">
        <v>74</v>
      </c>
      <c r="I502" s="10">
        <v>11333000</v>
      </c>
      <c r="J502" s="1">
        <v>0</v>
      </c>
      <c r="K502" s="2">
        <v>0</v>
      </c>
      <c r="L502" s="2">
        <v>0</v>
      </c>
      <c r="M502" s="32">
        <f t="shared" si="7"/>
        <v>11333000</v>
      </c>
      <c r="N502" s="1">
        <v>4979192</v>
      </c>
      <c r="O502" s="1" t="s">
        <v>4773</v>
      </c>
      <c r="P502" s="1" t="s">
        <v>4774</v>
      </c>
      <c r="Q502" s="258">
        <v>44971</v>
      </c>
      <c r="R502" s="258">
        <v>44971</v>
      </c>
      <c r="S502" s="258">
        <v>45093</v>
      </c>
      <c r="T502" s="3" t="s">
        <v>2803</v>
      </c>
      <c r="U502" s="31">
        <v>0</v>
      </c>
      <c r="V502" s="151">
        <v>2500000</v>
      </c>
      <c r="W502" s="151">
        <v>8833000</v>
      </c>
      <c r="X502" s="111">
        <v>0.16393442622950818</v>
      </c>
      <c r="Y502" s="1">
        <v>85465146</v>
      </c>
      <c r="Z502" s="283" t="s">
        <v>4706</v>
      </c>
      <c r="AA502" s="1" t="s">
        <v>117</v>
      </c>
      <c r="AB502" s="1" t="s">
        <v>117</v>
      </c>
      <c r="AC502" s="3" t="s">
        <v>2803</v>
      </c>
      <c r="AD502" s="259" t="s">
        <v>4775</v>
      </c>
      <c r="AE502" s="16" t="s">
        <v>118</v>
      </c>
      <c r="AF502" s="16" t="s">
        <v>118</v>
      </c>
    </row>
    <row r="503" spans="1:32" s="5" customFormat="1">
      <c r="A503" s="17">
        <v>891780111</v>
      </c>
      <c r="B503" s="17" t="s">
        <v>55</v>
      </c>
      <c r="C503" s="15" t="s">
        <v>57</v>
      </c>
      <c r="D503" s="17" t="s">
        <v>61</v>
      </c>
      <c r="E503" s="89" t="s">
        <v>4776</v>
      </c>
      <c r="F503" s="17" t="s">
        <v>62</v>
      </c>
      <c r="G503" s="1" t="s">
        <v>62</v>
      </c>
      <c r="H503" s="1" t="s">
        <v>74</v>
      </c>
      <c r="I503" s="10">
        <v>13600000</v>
      </c>
      <c r="J503" s="1">
        <v>0</v>
      </c>
      <c r="K503" s="2">
        <v>0</v>
      </c>
      <c r="L503" s="2">
        <v>0</v>
      </c>
      <c r="M503" s="32">
        <f t="shared" si="7"/>
        <v>13600000</v>
      </c>
      <c r="N503" s="1">
        <v>1019025176</v>
      </c>
      <c r="O503" s="1" t="s">
        <v>4777</v>
      </c>
      <c r="P503" s="1" t="s">
        <v>4778</v>
      </c>
      <c r="Q503" s="258">
        <v>44971</v>
      </c>
      <c r="R503" s="258">
        <v>44971</v>
      </c>
      <c r="S503" s="258">
        <v>45084</v>
      </c>
      <c r="T503" s="3" t="s">
        <v>2803</v>
      </c>
      <c r="U503" s="31">
        <v>0</v>
      </c>
      <c r="V503" s="151">
        <v>2607000</v>
      </c>
      <c r="W503" s="151">
        <v>10993000</v>
      </c>
      <c r="X503" s="111">
        <v>0.17699115044247787</v>
      </c>
      <c r="Y503" s="1">
        <v>7144175</v>
      </c>
      <c r="Z503" s="283" t="s">
        <v>547</v>
      </c>
      <c r="AA503" s="1" t="s">
        <v>117</v>
      </c>
      <c r="AB503" s="1" t="s">
        <v>117</v>
      </c>
      <c r="AC503" s="3" t="s">
        <v>2803</v>
      </c>
      <c r="AD503" s="259" t="s">
        <v>4779</v>
      </c>
      <c r="AE503" s="16" t="s">
        <v>118</v>
      </c>
      <c r="AF503" s="16" t="s">
        <v>118</v>
      </c>
    </row>
    <row r="504" spans="1:32" s="5" customFormat="1">
      <c r="A504" s="17">
        <v>891780111</v>
      </c>
      <c r="B504" s="17" t="s">
        <v>55</v>
      </c>
      <c r="C504" s="15" t="s">
        <v>57</v>
      </c>
      <c r="D504" s="17" t="s">
        <v>61</v>
      </c>
      <c r="E504" s="89" t="s">
        <v>4780</v>
      </c>
      <c r="F504" s="17" t="s">
        <v>62</v>
      </c>
      <c r="G504" s="1" t="s">
        <v>62</v>
      </c>
      <c r="H504" s="1" t="s">
        <v>74</v>
      </c>
      <c r="I504" s="10">
        <v>11853000</v>
      </c>
      <c r="J504" s="1">
        <v>0</v>
      </c>
      <c r="K504" s="2">
        <v>0</v>
      </c>
      <c r="L504" s="2">
        <v>0</v>
      </c>
      <c r="M504" s="32">
        <f t="shared" si="7"/>
        <v>11853000</v>
      </c>
      <c r="N504" s="1">
        <v>1082983493</v>
      </c>
      <c r="O504" s="1" t="s">
        <v>4781</v>
      </c>
      <c r="P504" s="1" t="s">
        <v>4782</v>
      </c>
      <c r="Q504" s="258">
        <v>44971</v>
      </c>
      <c r="R504" s="258">
        <v>44971</v>
      </c>
      <c r="S504" s="258">
        <v>45084</v>
      </c>
      <c r="T504" s="3" t="s">
        <v>2803</v>
      </c>
      <c r="U504" s="31">
        <v>0</v>
      </c>
      <c r="V504" s="151">
        <v>2800000</v>
      </c>
      <c r="W504" s="151">
        <v>9053000</v>
      </c>
      <c r="X504" s="111">
        <v>0.17699115044247787</v>
      </c>
      <c r="Y504" s="1">
        <v>36557666</v>
      </c>
      <c r="Z504" s="283" t="s">
        <v>3321</v>
      </c>
      <c r="AA504" s="1" t="s">
        <v>117</v>
      </c>
      <c r="AB504" s="1" t="s">
        <v>117</v>
      </c>
      <c r="AC504" s="3" t="s">
        <v>2803</v>
      </c>
      <c r="AD504" s="259" t="s">
        <v>4783</v>
      </c>
      <c r="AE504" s="16" t="s">
        <v>118</v>
      </c>
      <c r="AF504" s="16" t="s">
        <v>118</v>
      </c>
    </row>
    <row r="505" spans="1:32" s="5" customFormat="1">
      <c r="A505" s="17">
        <v>891780111</v>
      </c>
      <c r="B505" s="17" t="s">
        <v>55</v>
      </c>
      <c r="C505" s="15" t="s">
        <v>57</v>
      </c>
      <c r="D505" s="17" t="s">
        <v>61</v>
      </c>
      <c r="E505" s="89" t="s">
        <v>4784</v>
      </c>
      <c r="F505" s="17" t="s">
        <v>62</v>
      </c>
      <c r="G505" s="1" t="s">
        <v>62</v>
      </c>
      <c r="H505" s="1" t="s">
        <v>74</v>
      </c>
      <c r="I505" s="10">
        <v>8043000</v>
      </c>
      <c r="J505" s="1">
        <v>0</v>
      </c>
      <c r="K505" s="2">
        <v>0</v>
      </c>
      <c r="L505" s="2">
        <v>0</v>
      </c>
      <c r="M505" s="32">
        <f t="shared" si="7"/>
        <v>8043000</v>
      </c>
      <c r="N505" s="1">
        <v>1083557779</v>
      </c>
      <c r="O505" s="1" t="s">
        <v>4785</v>
      </c>
      <c r="P505" s="1" t="s">
        <v>4786</v>
      </c>
      <c r="Q505" s="258">
        <v>44971</v>
      </c>
      <c r="R505" s="258">
        <v>44971</v>
      </c>
      <c r="S505" s="258">
        <v>45084</v>
      </c>
      <c r="T505" s="3" t="s">
        <v>2803</v>
      </c>
      <c r="U505" s="31">
        <v>0</v>
      </c>
      <c r="V505" s="151">
        <v>1900000</v>
      </c>
      <c r="W505" s="151">
        <v>6143000</v>
      </c>
      <c r="X505" s="111">
        <v>0.17699115044247787</v>
      </c>
      <c r="Y505" s="1">
        <v>36726018</v>
      </c>
      <c r="Z505" s="283" t="s">
        <v>3876</v>
      </c>
      <c r="AA505" s="1" t="s">
        <v>117</v>
      </c>
      <c r="AB505" s="1" t="s">
        <v>117</v>
      </c>
      <c r="AC505" s="3" t="s">
        <v>2803</v>
      </c>
      <c r="AD505" s="259" t="s">
        <v>4787</v>
      </c>
      <c r="AE505" s="16" t="s">
        <v>118</v>
      </c>
      <c r="AF505" s="16" t="s">
        <v>118</v>
      </c>
    </row>
    <row r="506" spans="1:32" s="5" customFormat="1">
      <c r="A506" s="17">
        <v>891780111</v>
      </c>
      <c r="B506" s="17" t="s">
        <v>55</v>
      </c>
      <c r="C506" s="15" t="s">
        <v>57</v>
      </c>
      <c r="D506" s="17" t="s">
        <v>61</v>
      </c>
      <c r="E506" s="89" t="s">
        <v>4788</v>
      </c>
      <c r="F506" s="17" t="s">
        <v>62</v>
      </c>
      <c r="G506" s="1" t="s">
        <v>62</v>
      </c>
      <c r="H506" s="1" t="s">
        <v>74</v>
      </c>
      <c r="I506" s="10">
        <v>8043000</v>
      </c>
      <c r="J506" s="1">
        <v>0</v>
      </c>
      <c r="K506" s="2">
        <v>0</v>
      </c>
      <c r="L506" s="2">
        <v>0</v>
      </c>
      <c r="M506" s="32">
        <f t="shared" si="7"/>
        <v>8043000</v>
      </c>
      <c r="N506" s="1">
        <v>1129534741</v>
      </c>
      <c r="O506" s="1" t="s">
        <v>4789</v>
      </c>
      <c r="P506" s="1" t="s">
        <v>4790</v>
      </c>
      <c r="Q506" s="258">
        <v>44971</v>
      </c>
      <c r="R506" s="258">
        <v>44971</v>
      </c>
      <c r="S506" s="258">
        <v>45084</v>
      </c>
      <c r="T506" s="3" t="s">
        <v>2803</v>
      </c>
      <c r="U506" s="31">
        <v>0</v>
      </c>
      <c r="V506" s="151">
        <v>1900000</v>
      </c>
      <c r="W506" s="151">
        <v>6143000</v>
      </c>
      <c r="X506" s="111">
        <v>0.17699115044247787</v>
      </c>
      <c r="Y506" s="1">
        <v>45507423</v>
      </c>
      <c r="Z506" s="283" t="s">
        <v>4312</v>
      </c>
      <c r="AA506" s="1" t="s">
        <v>117</v>
      </c>
      <c r="AB506" s="1" t="s">
        <v>117</v>
      </c>
      <c r="AC506" s="3" t="s">
        <v>2803</v>
      </c>
      <c r="AD506" s="259" t="s">
        <v>4791</v>
      </c>
      <c r="AE506" s="16" t="s">
        <v>118</v>
      </c>
      <c r="AF506" s="16" t="s">
        <v>118</v>
      </c>
    </row>
    <row r="507" spans="1:32" s="5" customFormat="1">
      <c r="A507" s="17">
        <v>891780111</v>
      </c>
      <c r="B507" s="17" t="s">
        <v>55</v>
      </c>
      <c r="C507" s="15" t="s">
        <v>57</v>
      </c>
      <c r="D507" s="17" t="s">
        <v>61</v>
      </c>
      <c r="E507" s="89" t="s">
        <v>4792</v>
      </c>
      <c r="F507" s="17" t="s">
        <v>62</v>
      </c>
      <c r="G507" s="1" t="s">
        <v>62</v>
      </c>
      <c r="H507" s="1" t="s">
        <v>74</v>
      </c>
      <c r="I507" s="10">
        <v>12693000</v>
      </c>
      <c r="J507" s="1">
        <v>0</v>
      </c>
      <c r="K507" s="2">
        <v>0</v>
      </c>
      <c r="L507" s="2">
        <v>0</v>
      </c>
      <c r="M507" s="32">
        <f t="shared" si="7"/>
        <v>12693000</v>
      </c>
      <c r="N507" s="1">
        <v>36718392</v>
      </c>
      <c r="O507" s="1" t="s">
        <v>4793</v>
      </c>
      <c r="P507" s="1" t="s">
        <v>4794</v>
      </c>
      <c r="Q507" s="258">
        <v>44971</v>
      </c>
      <c r="R507" s="258">
        <v>44971</v>
      </c>
      <c r="S507" s="258">
        <v>45093</v>
      </c>
      <c r="T507" s="3" t="s">
        <v>2803</v>
      </c>
      <c r="U507" s="31">
        <v>0</v>
      </c>
      <c r="V507" s="151">
        <v>2800000</v>
      </c>
      <c r="W507" s="151">
        <v>9893000</v>
      </c>
      <c r="X507" s="111">
        <v>0.16393442622950818</v>
      </c>
      <c r="Y507" s="1">
        <v>85465146</v>
      </c>
      <c r="Z507" s="283" t="s">
        <v>4706</v>
      </c>
      <c r="AA507" s="1" t="s">
        <v>117</v>
      </c>
      <c r="AB507" s="1" t="s">
        <v>117</v>
      </c>
      <c r="AC507" s="3" t="s">
        <v>2803</v>
      </c>
      <c r="AD507" s="259" t="s">
        <v>4795</v>
      </c>
      <c r="AE507" s="16" t="s">
        <v>118</v>
      </c>
      <c r="AF507" s="16" t="s">
        <v>118</v>
      </c>
    </row>
    <row r="508" spans="1:32" s="5" customFormat="1">
      <c r="A508" s="17">
        <v>891780111</v>
      </c>
      <c r="B508" s="17" t="s">
        <v>55</v>
      </c>
      <c r="C508" s="15" t="s">
        <v>57</v>
      </c>
      <c r="D508" s="17" t="s">
        <v>61</v>
      </c>
      <c r="E508" s="89" t="s">
        <v>4796</v>
      </c>
      <c r="F508" s="17" t="s">
        <v>62</v>
      </c>
      <c r="G508" s="1" t="s">
        <v>62</v>
      </c>
      <c r="H508" s="1" t="s">
        <v>74</v>
      </c>
      <c r="I508" s="10">
        <v>9313000</v>
      </c>
      <c r="J508" s="1">
        <v>0</v>
      </c>
      <c r="K508" s="2">
        <v>0</v>
      </c>
      <c r="L508" s="2">
        <v>0</v>
      </c>
      <c r="M508" s="32">
        <f t="shared" si="7"/>
        <v>9313000</v>
      </c>
      <c r="N508" s="1">
        <v>1083033311</v>
      </c>
      <c r="O508" s="1" t="s">
        <v>4797</v>
      </c>
      <c r="P508" s="1" t="s">
        <v>4798</v>
      </c>
      <c r="Q508" s="258">
        <v>44971</v>
      </c>
      <c r="R508" s="258">
        <v>44971</v>
      </c>
      <c r="S508" s="258">
        <v>45084</v>
      </c>
      <c r="T508" s="3" t="s">
        <v>2803</v>
      </c>
      <c r="U508" s="31">
        <v>0</v>
      </c>
      <c r="V508" s="151">
        <v>2200000</v>
      </c>
      <c r="W508" s="151">
        <v>7113000</v>
      </c>
      <c r="X508" s="111">
        <v>0.17699115044247787</v>
      </c>
      <c r="Y508" s="1">
        <v>1082868728</v>
      </c>
      <c r="Z508" s="283" t="s">
        <v>3311</v>
      </c>
      <c r="AA508" s="1" t="s">
        <v>117</v>
      </c>
      <c r="AB508" s="1" t="s">
        <v>117</v>
      </c>
      <c r="AC508" s="3" t="s">
        <v>2803</v>
      </c>
      <c r="AD508" s="259" t="s">
        <v>4799</v>
      </c>
      <c r="AE508" s="16" t="s">
        <v>118</v>
      </c>
      <c r="AF508" s="16" t="s">
        <v>118</v>
      </c>
    </row>
    <row r="509" spans="1:32" s="5" customFormat="1">
      <c r="A509" s="17">
        <v>891780111</v>
      </c>
      <c r="B509" s="17" t="s">
        <v>55</v>
      </c>
      <c r="C509" s="15" t="s">
        <v>58</v>
      </c>
      <c r="D509" s="17" t="s">
        <v>61</v>
      </c>
      <c r="E509" s="89" t="s">
        <v>4800</v>
      </c>
      <c r="F509" s="17" t="s">
        <v>62</v>
      </c>
      <c r="G509" s="1" t="s">
        <v>62</v>
      </c>
      <c r="H509" s="1" t="s">
        <v>74</v>
      </c>
      <c r="I509" s="10">
        <v>18000000</v>
      </c>
      <c r="J509" s="1">
        <v>0</v>
      </c>
      <c r="K509" s="2">
        <v>0</v>
      </c>
      <c r="L509" s="2">
        <v>0</v>
      </c>
      <c r="M509" s="32">
        <f t="shared" si="7"/>
        <v>18000000</v>
      </c>
      <c r="N509" s="1">
        <v>1121331196</v>
      </c>
      <c r="O509" s="1" t="s">
        <v>4801</v>
      </c>
      <c r="P509" s="1" t="s">
        <v>4802</v>
      </c>
      <c r="Q509" s="258">
        <v>44974</v>
      </c>
      <c r="R509" s="258">
        <v>44974</v>
      </c>
      <c r="S509" s="258">
        <v>45107</v>
      </c>
      <c r="T509" s="3" t="s">
        <v>2803</v>
      </c>
      <c r="U509" s="31">
        <v>0</v>
      </c>
      <c r="V509" s="151">
        <v>3600000</v>
      </c>
      <c r="W509" s="151">
        <v>14400000</v>
      </c>
      <c r="X509" s="111">
        <v>0.12781954887218044</v>
      </c>
      <c r="Y509" s="1">
        <v>85471791</v>
      </c>
      <c r="Z509" s="283" t="s">
        <v>4102</v>
      </c>
      <c r="AA509" s="1" t="s">
        <v>117</v>
      </c>
      <c r="AB509" s="1" t="s">
        <v>117</v>
      </c>
      <c r="AC509" s="3" t="s">
        <v>2803</v>
      </c>
      <c r="AD509" s="259" t="s">
        <v>4803</v>
      </c>
      <c r="AE509" s="16" t="s">
        <v>118</v>
      </c>
      <c r="AF509" s="16" t="s">
        <v>118</v>
      </c>
    </row>
    <row r="510" spans="1:32" s="5" customFormat="1">
      <c r="A510" s="17">
        <v>891780111</v>
      </c>
      <c r="B510" s="17" t="s">
        <v>55</v>
      </c>
      <c r="C510" s="15" t="s">
        <v>58</v>
      </c>
      <c r="D510" s="17" t="s">
        <v>61</v>
      </c>
      <c r="E510" s="89" t="s">
        <v>4804</v>
      </c>
      <c r="F510" s="17" t="s">
        <v>62</v>
      </c>
      <c r="G510" s="1" t="s">
        <v>62</v>
      </c>
      <c r="H510" s="1" t="s">
        <v>74</v>
      </c>
      <c r="I510" s="10">
        <v>12250000</v>
      </c>
      <c r="J510" s="1">
        <v>0</v>
      </c>
      <c r="K510" s="2">
        <v>0</v>
      </c>
      <c r="L510" s="2">
        <v>0</v>
      </c>
      <c r="M510" s="32">
        <f t="shared" si="7"/>
        <v>12250000</v>
      </c>
      <c r="N510" s="1">
        <v>1082983016</v>
      </c>
      <c r="O510" s="1" t="s">
        <v>4805</v>
      </c>
      <c r="P510" s="1" t="s">
        <v>4589</v>
      </c>
      <c r="Q510" s="258">
        <v>44974</v>
      </c>
      <c r="R510" s="258">
        <v>44974</v>
      </c>
      <c r="S510" s="258">
        <v>45041</v>
      </c>
      <c r="T510" s="3" t="s">
        <v>2803</v>
      </c>
      <c r="U510" s="31">
        <v>0</v>
      </c>
      <c r="V510" s="151">
        <v>5833000</v>
      </c>
      <c r="W510" s="151">
        <v>6417000</v>
      </c>
      <c r="X510" s="111">
        <v>0.2537313432835821</v>
      </c>
      <c r="Y510" s="1">
        <v>1192791759</v>
      </c>
      <c r="Z510" s="283" t="s">
        <v>3051</v>
      </c>
      <c r="AA510" s="1" t="s">
        <v>117</v>
      </c>
      <c r="AB510" s="1" t="s">
        <v>117</v>
      </c>
      <c r="AC510" s="3" t="s">
        <v>2803</v>
      </c>
      <c r="AD510" s="259" t="s">
        <v>4806</v>
      </c>
      <c r="AE510" s="16" t="s">
        <v>118</v>
      </c>
      <c r="AF510" s="16" t="s">
        <v>118</v>
      </c>
    </row>
    <row r="511" spans="1:32" s="5" customFormat="1">
      <c r="A511" s="17">
        <v>891780111</v>
      </c>
      <c r="B511" s="17" t="s">
        <v>55</v>
      </c>
      <c r="C511" s="15" t="s">
        <v>57</v>
      </c>
      <c r="D511" s="17" t="s">
        <v>61</v>
      </c>
      <c r="E511" s="89" t="s">
        <v>4807</v>
      </c>
      <c r="F511" s="17" t="s">
        <v>62</v>
      </c>
      <c r="G511" s="1" t="s">
        <v>62</v>
      </c>
      <c r="H511" s="1" t="s">
        <v>74</v>
      </c>
      <c r="I511" s="10">
        <v>8043000</v>
      </c>
      <c r="J511" s="1">
        <v>0</v>
      </c>
      <c r="K511" s="2">
        <v>0</v>
      </c>
      <c r="L511" s="2">
        <v>0</v>
      </c>
      <c r="M511" s="32">
        <f t="shared" si="7"/>
        <v>8043000</v>
      </c>
      <c r="N511" s="1">
        <v>36726629</v>
      </c>
      <c r="O511" s="1" t="s">
        <v>4808</v>
      </c>
      <c r="P511" s="1" t="s">
        <v>4809</v>
      </c>
      <c r="Q511" s="258">
        <v>44974</v>
      </c>
      <c r="R511" s="258">
        <v>44974</v>
      </c>
      <c r="S511" s="258">
        <v>45084</v>
      </c>
      <c r="T511" s="3" t="s">
        <v>2803</v>
      </c>
      <c r="U511" s="31">
        <v>0</v>
      </c>
      <c r="V511" s="151">
        <v>1900000</v>
      </c>
      <c r="W511" s="151">
        <v>6143000</v>
      </c>
      <c r="X511" s="111">
        <v>0.15454545454545454</v>
      </c>
      <c r="Y511" s="1">
        <v>57441846</v>
      </c>
      <c r="Z511" s="283" t="s">
        <v>4722</v>
      </c>
      <c r="AA511" s="1" t="s">
        <v>117</v>
      </c>
      <c r="AB511" s="1" t="s">
        <v>117</v>
      </c>
      <c r="AC511" s="3" t="s">
        <v>2803</v>
      </c>
      <c r="AD511" s="259" t="s">
        <v>4810</v>
      </c>
      <c r="AE511" s="16" t="s">
        <v>118</v>
      </c>
      <c r="AF511" s="16" t="s">
        <v>118</v>
      </c>
    </row>
    <row r="512" spans="1:32" s="5" customFormat="1">
      <c r="A512" s="17">
        <v>891780111</v>
      </c>
      <c r="B512" s="17" t="s">
        <v>55</v>
      </c>
      <c r="C512" s="15" t="s">
        <v>57</v>
      </c>
      <c r="D512" s="17" t="s">
        <v>61</v>
      </c>
      <c r="E512" s="89" t="s">
        <v>4811</v>
      </c>
      <c r="F512" s="17" t="s">
        <v>62</v>
      </c>
      <c r="G512" s="1" t="s">
        <v>62</v>
      </c>
      <c r="H512" s="1" t="s">
        <v>74</v>
      </c>
      <c r="I512" s="10">
        <v>8043000</v>
      </c>
      <c r="J512" s="1">
        <v>0</v>
      </c>
      <c r="K512" s="2">
        <v>0</v>
      </c>
      <c r="L512" s="2">
        <v>0</v>
      </c>
      <c r="M512" s="32">
        <f t="shared" si="7"/>
        <v>8043000</v>
      </c>
      <c r="N512" s="1">
        <v>9694501</v>
      </c>
      <c r="O512" s="1" t="s">
        <v>4812</v>
      </c>
      <c r="P512" s="1" t="s">
        <v>4813</v>
      </c>
      <c r="Q512" s="258">
        <v>44974</v>
      </c>
      <c r="R512" s="258">
        <v>44974</v>
      </c>
      <c r="S512" s="258">
        <v>45084</v>
      </c>
      <c r="T512" s="3" t="s">
        <v>2803</v>
      </c>
      <c r="U512" s="31">
        <v>0</v>
      </c>
      <c r="V512" s="151">
        <v>0</v>
      </c>
      <c r="W512" s="151">
        <v>8043000</v>
      </c>
      <c r="X512" s="111">
        <v>0.15454545454545454</v>
      </c>
      <c r="Y512" s="1">
        <v>79732773</v>
      </c>
      <c r="Z512" s="283" t="s">
        <v>1017</v>
      </c>
      <c r="AA512" s="1" t="s">
        <v>117</v>
      </c>
      <c r="AB512" s="1" t="s">
        <v>117</v>
      </c>
      <c r="AC512" s="3" t="s">
        <v>2803</v>
      </c>
      <c r="AD512" s="259" t="s">
        <v>4814</v>
      </c>
      <c r="AE512" s="16" t="s">
        <v>118</v>
      </c>
      <c r="AF512" s="16" t="s">
        <v>118</v>
      </c>
    </row>
    <row r="513" spans="1:32" s="5" customFormat="1">
      <c r="A513" s="17">
        <v>891780111</v>
      </c>
      <c r="B513" s="17" t="s">
        <v>55</v>
      </c>
      <c r="C513" s="15" t="s">
        <v>57</v>
      </c>
      <c r="D513" s="17" t="s">
        <v>61</v>
      </c>
      <c r="E513" s="89" t="s">
        <v>4815</v>
      </c>
      <c r="F513" s="17" t="s">
        <v>62</v>
      </c>
      <c r="G513" s="1" t="s">
        <v>62</v>
      </c>
      <c r="H513" s="1" t="s">
        <v>74</v>
      </c>
      <c r="I513" s="10">
        <v>10583000</v>
      </c>
      <c r="J513" s="1">
        <v>0</v>
      </c>
      <c r="K513" s="2">
        <v>0</v>
      </c>
      <c r="L513" s="2">
        <v>0</v>
      </c>
      <c r="M513" s="32">
        <f t="shared" si="7"/>
        <v>10583000</v>
      </c>
      <c r="N513" s="1">
        <v>1128149649</v>
      </c>
      <c r="O513" s="1" t="s">
        <v>4816</v>
      </c>
      <c r="P513" s="1" t="s">
        <v>4817</v>
      </c>
      <c r="Q513" s="258">
        <v>44974</v>
      </c>
      <c r="R513" s="258">
        <v>44974</v>
      </c>
      <c r="S513" s="258">
        <v>45084</v>
      </c>
      <c r="T513" s="3" t="s">
        <v>2803</v>
      </c>
      <c r="U513" s="31">
        <v>0</v>
      </c>
      <c r="V513" s="151">
        <v>2500000</v>
      </c>
      <c r="W513" s="151">
        <v>8083000</v>
      </c>
      <c r="X513" s="111">
        <v>0.15454545454545454</v>
      </c>
      <c r="Y513" s="1">
        <v>57441846</v>
      </c>
      <c r="Z513" s="283" t="s">
        <v>4722</v>
      </c>
      <c r="AA513" s="1" t="s">
        <v>117</v>
      </c>
      <c r="AB513" s="1" t="s">
        <v>117</v>
      </c>
      <c r="AC513" s="3" t="s">
        <v>2803</v>
      </c>
      <c r="AD513" s="259" t="s">
        <v>4818</v>
      </c>
      <c r="AE513" s="16" t="s">
        <v>118</v>
      </c>
      <c r="AF513" s="16" t="s">
        <v>118</v>
      </c>
    </row>
    <row r="514" spans="1:32" s="5" customFormat="1">
      <c r="A514" s="17">
        <v>891780111</v>
      </c>
      <c r="B514" s="17" t="s">
        <v>55</v>
      </c>
      <c r="C514" s="15" t="s">
        <v>57</v>
      </c>
      <c r="D514" s="17" t="s">
        <v>61</v>
      </c>
      <c r="E514" s="89" t="s">
        <v>4819</v>
      </c>
      <c r="F514" s="17" t="s">
        <v>62</v>
      </c>
      <c r="G514" s="1" t="s">
        <v>62</v>
      </c>
      <c r="H514" s="1" t="s">
        <v>74</v>
      </c>
      <c r="I514" s="10">
        <v>9313000</v>
      </c>
      <c r="J514" s="1">
        <v>0</v>
      </c>
      <c r="K514" s="2">
        <v>0</v>
      </c>
      <c r="L514" s="2">
        <v>0</v>
      </c>
      <c r="M514" s="32">
        <f t="shared" si="7"/>
        <v>9313000</v>
      </c>
      <c r="N514" s="1">
        <v>1003241053</v>
      </c>
      <c r="O514" s="1" t="s">
        <v>4820</v>
      </c>
      <c r="P514" s="1" t="s">
        <v>4056</v>
      </c>
      <c r="Q514" s="258">
        <v>44974</v>
      </c>
      <c r="R514" s="258">
        <v>44974</v>
      </c>
      <c r="S514" s="258">
        <v>45084</v>
      </c>
      <c r="T514" s="3" t="s">
        <v>2803</v>
      </c>
      <c r="U514" s="31">
        <v>0</v>
      </c>
      <c r="V514" s="151">
        <v>2200000</v>
      </c>
      <c r="W514" s="151">
        <v>7113000</v>
      </c>
      <c r="X514" s="111">
        <v>0.15454545454545454</v>
      </c>
      <c r="Y514" s="1">
        <v>57297693</v>
      </c>
      <c r="Z514" s="283" t="s">
        <v>4377</v>
      </c>
      <c r="AA514" s="1" t="s">
        <v>117</v>
      </c>
      <c r="AB514" s="1" t="s">
        <v>117</v>
      </c>
      <c r="AC514" s="3" t="s">
        <v>2803</v>
      </c>
      <c r="AD514" s="259" t="s">
        <v>4821</v>
      </c>
      <c r="AE514" s="16" t="s">
        <v>118</v>
      </c>
      <c r="AF514" s="16" t="s">
        <v>118</v>
      </c>
    </row>
    <row r="515" spans="1:32" s="5" customFormat="1">
      <c r="A515" s="17">
        <v>891780111</v>
      </c>
      <c r="B515" s="17" t="s">
        <v>55</v>
      </c>
      <c r="C515" s="15" t="s">
        <v>57</v>
      </c>
      <c r="D515" s="17" t="s">
        <v>61</v>
      </c>
      <c r="E515" s="89" t="s">
        <v>4822</v>
      </c>
      <c r="F515" s="17" t="s">
        <v>62</v>
      </c>
      <c r="G515" s="1" t="s">
        <v>62</v>
      </c>
      <c r="H515" s="1" t="s">
        <v>74</v>
      </c>
      <c r="I515" s="10">
        <v>8043000</v>
      </c>
      <c r="J515" s="1">
        <v>0</v>
      </c>
      <c r="K515" s="2">
        <v>0</v>
      </c>
      <c r="L515" s="2">
        <v>0</v>
      </c>
      <c r="M515" s="32">
        <f t="shared" si="7"/>
        <v>8043000</v>
      </c>
      <c r="N515" s="1">
        <v>5492235</v>
      </c>
      <c r="O515" s="1" t="s">
        <v>4823</v>
      </c>
      <c r="P515" s="1" t="s">
        <v>4824</v>
      </c>
      <c r="Q515" s="258">
        <v>44974</v>
      </c>
      <c r="R515" s="258">
        <v>44974</v>
      </c>
      <c r="S515" s="258">
        <v>45084</v>
      </c>
      <c r="T515" s="3" t="s">
        <v>2803</v>
      </c>
      <c r="U515" s="31">
        <v>0</v>
      </c>
      <c r="V515" s="151">
        <v>1900000</v>
      </c>
      <c r="W515" s="151">
        <v>6143000</v>
      </c>
      <c r="X515" s="111">
        <v>0.15454545454545454</v>
      </c>
      <c r="Y515" s="1">
        <v>57444673</v>
      </c>
      <c r="Z515" s="283" t="s">
        <v>2643</v>
      </c>
      <c r="AA515" s="1" t="s">
        <v>117</v>
      </c>
      <c r="AB515" s="1" t="s">
        <v>117</v>
      </c>
      <c r="AC515" s="3" t="s">
        <v>2803</v>
      </c>
      <c r="AD515" s="259" t="s">
        <v>4825</v>
      </c>
      <c r="AE515" s="16" t="s">
        <v>118</v>
      </c>
      <c r="AF515" s="16" t="s">
        <v>118</v>
      </c>
    </row>
    <row r="516" spans="1:32" s="5" customFormat="1">
      <c r="A516" s="17">
        <v>891780111</v>
      </c>
      <c r="B516" s="17" t="s">
        <v>55</v>
      </c>
      <c r="C516" s="15" t="s">
        <v>57</v>
      </c>
      <c r="D516" s="17" t="s">
        <v>61</v>
      </c>
      <c r="E516" s="89" t="s">
        <v>4826</v>
      </c>
      <c r="F516" s="17" t="s">
        <v>62</v>
      </c>
      <c r="G516" s="1" t="s">
        <v>62</v>
      </c>
      <c r="H516" s="1" t="s">
        <v>74</v>
      </c>
      <c r="I516" s="10">
        <v>7473000</v>
      </c>
      <c r="J516" s="1">
        <v>0</v>
      </c>
      <c r="K516" s="2">
        <v>0</v>
      </c>
      <c r="L516" s="2">
        <v>0</v>
      </c>
      <c r="M516" s="32">
        <f t="shared" si="7"/>
        <v>7473000</v>
      </c>
      <c r="N516" s="1">
        <v>1082976757</v>
      </c>
      <c r="O516" s="1" t="s">
        <v>4827</v>
      </c>
      <c r="P516" s="1" t="s">
        <v>4813</v>
      </c>
      <c r="Q516" s="258">
        <v>44974</v>
      </c>
      <c r="R516" s="258">
        <v>44974</v>
      </c>
      <c r="S516" s="258">
        <v>45084</v>
      </c>
      <c r="T516" s="3" t="s">
        <v>2803</v>
      </c>
      <c r="U516" s="31">
        <v>0</v>
      </c>
      <c r="V516" s="151">
        <v>1330000</v>
      </c>
      <c r="W516" s="151">
        <v>6143000</v>
      </c>
      <c r="X516" s="111">
        <v>0.15454545454545454</v>
      </c>
      <c r="Y516" s="1">
        <v>79732773</v>
      </c>
      <c r="Z516" s="283" t="s">
        <v>1017</v>
      </c>
      <c r="AA516" s="1" t="s">
        <v>117</v>
      </c>
      <c r="AB516" s="1" t="s">
        <v>117</v>
      </c>
      <c r="AC516" s="3" t="s">
        <v>2803</v>
      </c>
      <c r="AD516" s="259" t="s">
        <v>4828</v>
      </c>
      <c r="AE516" s="16" t="s">
        <v>118</v>
      </c>
      <c r="AF516" s="16" t="s">
        <v>118</v>
      </c>
    </row>
    <row r="517" spans="1:32" s="5" customFormat="1">
      <c r="A517" s="17">
        <v>891780111</v>
      </c>
      <c r="B517" s="17" t="s">
        <v>55</v>
      </c>
      <c r="C517" s="15" t="s">
        <v>57</v>
      </c>
      <c r="D517" s="17" t="s">
        <v>61</v>
      </c>
      <c r="E517" s="89" t="s">
        <v>4829</v>
      </c>
      <c r="F517" s="17" t="s">
        <v>62</v>
      </c>
      <c r="G517" s="1" t="s">
        <v>62</v>
      </c>
      <c r="H517" s="1" t="s">
        <v>74</v>
      </c>
      <c r="I517" s="10">
        <v>9313000</v>
      </c>
      <c r="J517" s="1">
        <v>0</v>
      </c>
      <c r="K517" s="2">
        <v>0</v>
      </c>
      <c r="L517" s="2">
        <v>0</v>
      </c>
      <c r="M517" s="32">
        <f t="shared" si="7"/>
        <v>9313000</v>
      </c>
      <c r="N517" s="1">
        <v>85150692</v>
      </c>
      <c r="O517" s="1" t="s">
        <v>4830</v>
      </c>
      <c r="P517" s="1" t="s">
        <v>4831</v>
      </c>
      <c r="Q517" s="258">
        <v>44974</v>
      </c>
      <c r="R517" s="258">
        <v>44974</v>
      </c>
      <c r="S517" s="258">
        <v>45084</v>
      </c>
      <c r="T517" s="3" t="s">
        <v>2803</v>
      </c>
      <c r="U517" s="31">
        <v>0</v>
      </c>
      <c r="V517" s="151">
        <v>2200000</v>
      </c>
      <c r="W517" s="151">
        <v>7113000</v>
      </c>
      <c r="X517" s="111">
        <v>0.15454545454545454</v>
      </c>
      <c r="Y517" s="1">
        <v>57297693</v>
      </c>
      <c r="Z517" s="283" t="s">
        <v>4377</v>
      </c>
      <c r="AA517" s="1" t="s">
        <v>117</v>
      </c>
      <c r="AB517" s="1" t="s">
        <v>117</v>
      </c>
      <c r="AC517" s="3" t="s">
        <v>2803</v>
      </c>
      <c r="AD517" s="259" t="s">
        <v>4832</v>
      </c>
      <c r="AE517" s="16" t="s">
        <v>118</v>
      </c>
      <c r="AF517" s="16" t="s">
        <v>118</v>
      </c>
    </row>
    <row r="518" spans="1:32" s="5" customFormat="1">
      <c r="A518" s="17">
        <v>891780111</v>
      </c>
      <c r="B518" s="17" t="s">
        <v>55</v>
      </c>
      <c r="C518" s="15" t="s">
        <v>58</v>
      </c>
      <c r="D518" s="17" t="s">
        <v>61</v>
      </c>
      <c r="E518" s="89" t="s">
        <v>4833</v>
      </c>
      <c r="F518" s="17" t="s">
        <v>62</v>
      </c>
      <c r="G518" s="1" t="s">
        <v>62</v>
      </c>
      <c r="H518" s="1" t="s">
        <v>74</v>
      </c>
      <c r="I518" s="10">
        <v>12250000</v>
      </c>
      <c r="J518" s="1">
        <v>0</v>
      </c>
      <c r="K518" s="2">
        <v>0</v>
      </c>
      <c r="L518" s="2">
        <v>0</v>
      </c>
      <c r="M518" s="32">
        <f t="shared" si="7"/>
        <v>12250000</v>
      </c>
      <c r="N518" s="1">
        <v>7602961</v>
      </c>
      <c r="O518" s="1" t="s">
        <v>4834</v>
      </c>
      <c r="P518" s="1" t="s">
        <v>4835</v>
      </c>
      <c r="Q518" s="258">
        <v>44974</v>
      </c>
      <c r="R518" s="258">
        <v>44974</v>
      </c>
      <c r="S518" s="258">
        <v>45041</v>
      </c>
      <c r="T518" s="3" t="s">
        <v>2803</v>
      </c>
      <c r="U518" s="31">
        <v>0</v>
      </c>
      <c r="V518" s="151">
        <v>5833000</v>
      </c>
      <c r="W518" s="151">
        <v>6417000</v>
      </c>
      <c r="X518" s="111">
        <v>0.2537313432835821</v>
      </c>
      <c r="Y518" s="1">
        <v>1192791759</v>
      </c>
      <c r="Z518" s="283" t="s">
        <v>3051</v>
      </c>
      <c r="AA518" s="1" t="s">
        <v>117</v>
      </c>
      <c r="AB518" s="1" t="s">
        <v>117</v>
      </c>
      <c r="AC518" s="3" t="s">
        <v>2803</v>
      </c>
      <c r="AD518" s="259" t="s">
        <v>4836</v>
      </c>
      <c r="AE518" s="16" t="s">
        <v>118</v>
      </c>
      <c r="AF518" s="16" t="s">
        <v>118</v>
      </c>
    </row>
    <row r="519" spans="1:32" s="5" customFormat="1">
      <c r="A519" s="17">
        <v>891780111</v>
      </c>
      <c r="B519" s="17" t="s">
        <v>55</v>
      </c>
      <c r="C519" s="15" t="s">
        <v>57</v>
      </c>
      <c r="D519" s="17" t="s">
        <v>61</v>
      </c>
      <c r="E519" s="89" t="s">
        <v>4837</v>
      </c>
      <c r="F519" s="17" t="s">
        <v>62</v>
      </c>
      <c r="G519" s="1" t="s">
        <v>62</v>
      </c>
      <c r="H519" s="1" t="s">
        <v>74</v>
      </c>
      <c r="I519" s="10">
        <v>8043000</v>
      </c>
      <c r="J519" s="1">
        <v>0</v>
      </c>
      <c r="K519" s="2">
        <v>0</v>
      </c>
      <c r="L519" s="2">
        <v>0</v>
      </c>
      <c r="M519" s="32">
        <f t="shared" ref="M519:M540" si="8">I519+K519-L519</f>
        <v>8043000</v>
      </c>
      <c r="N519" s="1">
        <v>1082889011</v>
      </c>
      <c r="O519" s="1" t="s">
        <v>4838</v>
      </c>
      <c r="P519" s="1" t="s">
        <v>4839</v>
      </c>
      <c r="Q519" s="258">
        <v>44974</v>
      </c>
      <c r="R519" s="258">
        <v>44974</v>
      </c>
      <c r="S519" s="258">
        <v>45084</v>
      </c>
      <c r="T519" s="3" t="s">
        <v>2803</v>
      </c>
      <c r="U519" s="31">
        <v>0</v>
      </c>
      <c r="V519" s="151">
        <v>1900000</v>
      </c>
      <c r="W519" s="151">
        <v>6143000</v>
      </c>
      <c r="X519" s="111">
        <v>0.15454545454545454</v>
      </c>
      <c r="Y519" s="1">
        <v>45507423</v>
      </c>
      <c r="Z519" s="283" t="s">
        <v>4312</v>
      </c>
      <c r="AA519" s="1" t="s">
        <v>117</v>
      </c>
      <c r="AB519" s="1" t="s">
        <v>117</v>
      </c>
      <c r="AC519" s="3" t="s">
        <v>2803</v>
      </c>
      <c r="AD519" s="259" t="s">
        <v>4840</v>
      </c>
      <c r="AE519" s="16" t="s">
        <v>118</v>
      </c>
      <c r="AF519" s="16" t="s">
        <v>118</v>
      </c>
    </row>
    <row r="520" spans="1:32" s="5" customFormat="1">
      <c r="A520" s="17">
        <v>891780111</v>
      </c>
      <c r="B520" s="17" t="s">
        <v>55</v>
      </c>
      <c r="C520" s="15" t="s">
        <v>57</v>
      </c>
      <c r="D520" s="17" t="s">
        <v>61</v>
      </c>
      <c r="E520" s="89" t="s">
        <v>4841</v>
      </c>
      <c r="F520" s="17" t="s">
        <v>62</v>
      </c>
      <c r="G520" s="1" t="s">
        <v>62</v>
      </c>
      <c r="H520" s="1" t="s">
        <v>74</v>
      </c>
      <c r="I520" s="10">
        <v>11853000</v>
      </c>
      <c r="J520" s="1">
        <v>0</v>
      </c>
      <c r="K520" s="2">
        <v>0</v>
      </c>
      <c r="L520" s="2">
        <v>0</v>
      </c>
      <c r="M520" s="32">
        <f t="shared" si="8"/>
        <v>11853000</v>
      </c>
      <c r="N520" s="1">
        <v>57432322</v>
      </c>
      <c r="O520" s="1" t="s">
        <v>4842</v>
      </c>
      <c r="P520" s="1" t="s">
        <v>4843</v>
      </c>
      <c r="Q520" s="258">
        <v>44974</v>
      </c>
      <c r="R520" s="258">
        <v>44974</v>
      </c>
      <c r="S520" s="258">
        <v>45084</v>
      </c>
      <c r="T520" s="3" t="s">
        <v>2803</v>
      </c>
      <c r="U520" s="31">
        <v>0</v>
      </c>
      <c r="V520" s="151">
        <v>2800000</v>
      </c>
      <c r="W520" s="151">
        <v>9053000</v>
      </c>
      <c r="X520" s="111">
        <v>0.15454545454545454</v>
      </c>
      <c r="Y520" s="1">
        <v>72221403</v>
      </c>
      <c r="Z520" s="283" t="s">
        <v>4844</v>
      </c>
      <c r="AA520" s="1" t="s">
        <v>117</v>
      </c>
      <c r="AB520" s="1" t="s">
        <v>117</v>
      </c>
      <c r="AC520" s="3" t="s">
        <v>2803</v>
      </c>
      <c r="AD520" s="259" t="s">
        <v>4845</v>
      </c>
      <c r="AE520" s="16" t="s">
        <v>118</v>
      </c>
      <c r="AF520" s="16" t="s">
        <v>118</v>
      </c>
    </row>
    <row r="521" spans="1:32" s="5" customFormat="1">
      <c r="A521" s="17">
        <v>891780111</v>
      </c>
      <c r="B521" s="17" t="s">
        <v>55</v>
      </c>
      <c r="C521" s="15" t="s">
        <v>57</v>
      </c>
      <c r="D521" s="17" t="s">
        <v>61</v>
      </c>
      <c r="E521" s="89" t="s">
        <v>4846</v>
      </c>
      <c r="F521" s="17" t="s">
        <v>62</v>
      </c>
      <c r="G521" s="1" t="s">
        <v>62</v>
      </c>
      <c r="H521" s="1" t="s">
        <v>74</v>
      </c>
      <c r="I521" s="10">
        <v>10583000</v>
      </c>
      <c r="J521" s="1">
        <v>0</v>
      </c>
      <c r="K521" s="2">
        <v>0</v>
      </c>
      <c r="L521" s="2">
        <v>0</v>
      </c>
      <c r="M521" s="32">
        <f t="shared" si="8"/>
        <v>10583000</v>
      </c>
      <c r="N521" s="1">
        <v>1082997554</v>
      </c>
      <c r="O521" s="1" t="s">
        <v>4847</v>
      </c>
      <c r="P521" s="1" t="s">
        <v>4848</v>
      </c>
      <c r="Q521" s="258">
        <v>44974</v>
      </c>
      <c r="R521" s="258">
        <v>44974</v>
      </c>
      <c r="S521" s="258">
        <v>45084</v>
      </c>
      <c r="T521" s="3" t="s">
        <v>2803</v>
      </c>
      <c r="U521" s="31">
        <v>0</v>
      </c>
      <c r="V521" s="151">
        <v>2500000</v>
      </c>
      <c r="W521" s="151">
        <v>8083000</v>
      </c>
      <c r="X521" s="111">
        <v>0.15454545454545454</v>
      </c>
      <c r="Y521" s="1"/>
      <c r="Z521" s="283" t="s">
        <v>4849</v>
      </c>
      <c r="AA521" s="1" t="s">
        <v>117</v>
      </c>
      <c r="AB521" s="1" t="s">
        <v>117</v>
      </c>
      <c r="AC521" s="3" t="s">
        <v>2803</v>
      </c>
      <c r="AD521" s="259" t="s">
        <v>4850</v>
      </c>
      <c r="AE521" s="16" t="s">
        <v>118</v>
      </c>
      <c r="AF521" s="16" t="s">
        <v>118</v>
      </c>
    </row>
    <row r="522" spans="1:32" s="5" customFormat="1">
      <c r="A522" s="17">
        <v>891780111</v>
      </c>
      <c r="B522" s="17" t="s">
        <v>55</v>
      </c>
      <c r="C522" s="15" t="s">
        <v>57</v>
      </c>
      <c r="D522" s="17" t="s">
        <v>61</v>
      </c>
      <c r="E522" s="89" t="s">
        <v>4851</v>
      </c>
      <c r="F522" s="17" t="s">
        <v>62</v>
      </c>
      <c r="G522" s="1" t="s">
        <v>62</v>
      </c>
      <c r="H522" s="1" t="s">
        <v>74</v>
      </c>
      <c r="I522" s="10">
        <v>8043000</v>
      </c>
      <c r="J522" s="1">
        <v>0</v>
      </c>
      <c r="K522" s="2">
        <v>0</v>
      </c>
      <c r="L522" s="2">
        <v>0</v>
      </c>
      <c r="M522" s="32">
        <f t="shared" si="8"/>
        <v>8043000</v>
      </c>
      <c r="N522" s="1">
        <v>1083028723</v>
      </c>
      <c r="O522" s="1" t="s">
        <v>4852</v>
      </c>
      <c r="P522" s="1" t="s">
        <v>3020</v>
      </c>
      <c r="Q522" s="258">
        <v>44974</v>
      </c>
      <c r="R522" s="258">
        <v>44974</v>
      </c>
      <c r="S522" s="258">
        <v>45084</v>
      </c>
      <c r="T522" s="3" t="s">
        <v>2803</v>
      </c>
      <c r="U522" s="31">
        <v>0</v>
      </c>
      <c r="V522" s="151">
        <v>1900000</v>
      </c>
      <c r="W522" s="151">
        <v>6143000</v>
      </c>
      <c r="X522" s="111">
        <v>0.15454545454545454</v>
      </c>
      <c r="Y522" s="1">
        <v>57444673</v>
      </c>
      <c r="Z522" s="283" t="s">
        <v>2643</v>
      </c>
      <c r="AA522" s="1" t="s">
        <v>117</v>
      </c>
      <c r="AB522" s="1" t="s">
        <v>117</v>
      </c>
      <c r="AC522" s="3" t="s">
        <v>2803</v>
      </c>
      <c r="AD522" s="259" t="s">
        <v>4853</v>
      </c>
      <c r="AE522" s="16" t="s">
        <v>118</v>
      </c>
      <c r="AF522" s="16" t="s">
        <v>118</v>
      </c>
    </row>
    <row r="523" spans="1:32" s="5" customFormat="1">
      <c r="A523" s="17">
        <v>891780111</v>
      </c>
      <c r="B523" s="17" t="s">
        <v>55</v>
      </c>
      <c r="C523" s="15" t="s">
        <v>57</v>
      </c>
      <c r="D523" s="17" t="s">
        <v>61</v>
      </c>
      <c r="E523" s="89" t="s">
        <v>4854</v>
      </c>
      <c r="F523" s="17" t="s">
        <v>62</v>
      </c>
      <c r="G523" s="1" t="s">
        <v>62</v>
      </c>
      <c r="H523" s="1" t="s">
        <v>74</v>
      </c>
      <c r="I523" s="10">
        <v>14393000</v>
      </c>
      <c r="J523" s="1">
        <v>0</v>
      </c>
      <c r="K523" s="2">
        <v>0</v>
      </c>
      <c r="L523" s="2">
        <v>0</v>
      </c>
      <c r="M523" s="32">
        <f t="shared" si="8"/>
        <v>14393000</v>
      </c>
      <c r="N523" s="1">
        <v>1082934147</v>
      </c>
      <c r="O523" s="1" t="s">
        <v>4855</v>
      </c>
      <c r="P523" s="1" t="s">
        <v>4856</v>
      </c>
      <c r="Q523" s="258">
        <v>44974</v>
      </c>
      <c r="R523" s="258">
        <v>44974</v>
      </c>
      <c r="S523" s="258">
        <v>45084</v>
      </c>
      <c r="T523" s="3" t="s">
        <v>2803</v>
      </c>
      <c r="U523" s="31">
        <v>0</v>
      </c>
      <c r="V523" s="151">
        <v>3400000</v>
      </c>
      <c r="W523" s="151">
        <v>10993000</v>
      </c>
      <c r="X523" s="111">
        <v>0.15454545454545454</v>
      </c>
      <c r="Y523" s="1"/>
      <c r="Z523" s="283" t="s">
        <v>4857</v>
      </c>
      <c r="AA523" s="1" t="s">
        <v>117</v>
      </c>
      <c r="AB523" s="1" t="s">
        <v>117</v>
      </c>
      <c r="AC523" s="3" t="s">
        <v>2803</v>
      </c>
      <c r="AD523" s="259" t="s">
        <v>4858</v>
      </c>
      <c r="AE523" s="16" t="s">
        <v>118</v>
      </c>
      <c r="AF523" s="16" t="s">
        <v>118</v>
      </c>
    </row>
    <row r="524" spans="1:32" s="5" customFormat="1">
      <c r="A524" s="17">
        <v>891780111</v>
      </c>
      <c r="B524" s="17" t="s">
        <v>55</v>
      </c>
      <c r="C524" s="15" t="s">
        <v>57</v>
      </c>
      <c r="D524" s="17" t="s">
        <v>61</v>
      </c>
      <c r="E524" s="89" t="s">
        <v>4859</v>
      </c>
      <c r="F524" s="17" t="s">
        <v>62</v>
      </c>
      <c r="G524" s="1" t="s">
        <v>62</v>
      </c>
      <c r="H524" s="1" t="s">
        <v>74</v>
      </c>
      <c r="I524" s="10">
        <v>10583000</v>
      </c>
      <c r="J524" s="1">
        <v>0</v>
      </c>
      <c r="K524" s="2">
        <v>0</v>
      </c>
      <c r="L524" s="2">
        <v>0</v>
      </c>
      <c r="M524" s="32">
        <f t="shared" si="8"/>
        <v>10583000</v>
      </c>
      <c r="N524" s="1">
        <v>49758019</v>
      </c>
      <c r="O524" s="1" t="s">
        <v>4860</v>
      </c>
      <c r="P524" s="1" t="s">
        <v>4861</v>
      </c>
      <c r="Q524" s="258">
        <v>44974</v>
      </c>
      <c r="R524" s="258">
        <v>44974</v>
      </c>
      <c r="S524" s="258">
        <v>45084</v>
      </c>
      <c r="T524" s="3" t="s">
        <v>2803</v>
      </c>
      <c r="U524" s="31">
        <v>0</v>
      </c>
      <c r="V524" s="151">
        <v>2500000</v>
      </c>
      <c r="W524" s="151">
        <v>8083000</v>
      </c>
      <c r="X524" s="111">
        <v>0.15454545454545454</v>
      </c>
      <c r="Y524" s="1">
        <v>57441846</v>
      </c>
      <c r="Z524" s="283" t="s">
        <v>4722</v>
      </c>
      <c r="AA524" s="1" t="s">
        <v>117</v>
      </c>
      <c r="AB524" s="1" t="s">
        <v>117</v>
      </c>
      <c r="AC524" s="3" t="s">
        <v>2803</v>
      </c>
      <c r="AD524" s="259" t="s">
        <v>4862</v>
      </c>
      <c r="AE524" s="16" t="s">
        <v>118</v>
      </c>
      <c r="AF524" s="16" t="s">
        <v>118</v>
      </c>
    </row>
    <row r="525" spans="1:32" s="5" customFormat="1">
      <c r="A525" s="17">
        <v>891780111</v>
      </c>
      <c r="B525" s="17" t="s">
        <v>55</v>
      </c>
      <c r="C525" s="15" t="s">
        <v>57</v>
      </c>
      <c r="D525" s="17" t="s">
        <v>61</v>
      </c>
      <c r="E525" s="89" t="s">
        <v>4863</v>
      </c>
      <c r="F525" s="17" t="s">
        <v>62</v>
      </c>
      <c r="G525" s="1" t="s">
        <v>62</v>
      </c>
      <c r="H525" s="1" t="s">
        <v>74</v>
      </c>
      <c r="I525" s="10">
        <v>9313000</v>
      </c>
      <c r="J525" s="1">
        <v>0</v>
      </c>
      <c r="K525" s="2">
        <v>0</v>
      </c>
      <c r="L525" s="2">
        <v>0</v>
      </c>
      <c r="M525" s="32">
        <f t="shared" si="8"/>
        <v>9313000</v>
      </c>
      <c r="N525" s="1">
        <v>36724297</v>
      </c>
      <c r="O525" s="1" t="s">
        <v>4864</v>
      </c>
      <c r="P525" s="1" t="s">
        <v>4865</v>
      </c>
      <c r="Q525" s="258">
        <v>44974</v>
      </c>
      <c r="R525" s="258">
        <v>44974</v>
      </c>
      <c r="S525" s="258">
        <v>45084</v>
      </c>
      <c r="T525" s="3" t="s">
        <v>2803</v>
      </c>
      <c r="U525" s="31">
        <v>0</v>
      </c>
      <c r="V525" s="151">
        <v>2200000</v>
      </c>
      <c r="W525" s="151">
        <v>7113000</v>
      </c>
      <c r="X525" s="111">
        <v>0.15454545454545454</v>
      </c>
      <c r="Y525" s="1">
        <v>57441846</v>
      </c>
      <c r="Z525" s="283" t="s">
        <v>4722</v>
      </c>
      <c r="AA525" s="1" t="s">
        <v>117</v>
      </c>
      <c r="AB525" s="1" t="s">
        <v>117</v>
      </c>
      <c r="AC525" s="3" t="s">
        <v>2803</v>
      </c>
      <c r="AD525" s="259" t="s">
        <v>4866</v>
      </c>
      <c r="AE525" s="16" t="s">
        <v>118</v>
      </c>
      <c r="AF525" s="16" t="s">
        <v>118</v>
      </c>
    </row>
    <row r="526" spans="1:32" s="5" customFormat="1">
      <c r="A526" s="17">
        <v>891780111</v>
      </c>
      <c r="B526" s="17" t="s">
        <v>55</v>
      </c>
      <c r="C526" s="15" t="s">
        <v>57</v>
      </c>
      <c r="D526" s="17" t="s">
        <v>61</v>
      </c>
      <c r="E526" s="89" t="s">
        <v>4867</v>
      </c>
      <c r="F526" s="17" t="s">
        <v>62</v>
      </c>
      <c r="G526" s="1" t="s">
        <v>62</v>
      </c>
      <c r="H526" s="1" t="s">
        <v>74</v>
      </c>
      <c r="I526" s="10">
        <v>9313000</v>
      </c>
      <c r="J526" s="1">
        <v>0</v>
      </c>
      <c r="K526" s="2">
        <v>0</v>
      </c>
      <c r="L526" s="2">
        <v>0</v>
      </c>
      <c r="M526" s="32">
        <f t="shared" si="8"/>
        <v>9313000</v>
      </c>
      <c r="N526" s="1">
        <v>1049615490</v>
      </c>
      <c r="O526" s="1" t="s">
        <v>4868</v>
      </c>
      <c r="P526" s="1" t="s">
        <v>4869</v>
      </c>
      <c r="Q526" s="258">
        <v>44974</v>
      </c>
      <c r="R526" s="258">
        <v>44974</v>
      </c>
      <c r="S526" s="258">
        <v>45084</v>
      </c>
      <c r="T526" s="3" t="s">
        <v>2803</v>
      </c>
      <c r="U526" s="31">
        <v>0</v>
      </c>
      <c r="V526" s="151">
        <v>2200000</v>
      </c>
      <c r="W526" s="151">
        <v>7113000</v>
      </c>
      <c r="X526" s="111">
        <v>0.15454545454545454</v>
      </c>
      <c r="Y526" s="1">
        <v>30766322</v>
      </c>
      <c r="Z526" s="283" t="s">
        <v>4012</v>
      </c>
      <c r="AA526" s="1" t="s">
        <v>117</v>
      </c>
      <c r="AB526" s="1" t="s">
        <v>117</v>
      </c>
      <c r="AC526" s="3" t="s">
        <v>2803</v>
      </c>
      <c r="AD526" s="259" t="s">
        <v>4870</v>
      </c>
      <c r="AE526" s="16" t="s">
        <v>118</v>
      </c>
      <c r="AF526" s="16" t="s">
        <v>118</v>
      </c>
    </row>
    <row r="527" spans="1:32" s="5" customFormat="1">
      <c r="A527" s="17">
        <v>891780111</v>
      </c>
      <c r="B527" s="17" t="s">
        <v>55</v>
      </c>
      <c r="C527" s="15" t="s">
        <v>57</v>
      </c>
      <c r="D527" s="17" t="s">
        <v>61</v>
      </c>
      <c r="E527" s="89" t="s">
        <v>4871</v>
      </c>
      <c r="F527" s="17" t="s">
        <v>62</v>
      </c>
      <c r="G527" s="1" t="s">
        <v>62</v>
      </c>
      <c r="H527" s="1" t="s">
        <v>74</v>
      </c>
      <c r="I527" s="10">
        <v>9583000</v>
      </c>
      <c r="J527" s="1">
        <v>0</v>
      </c>
      <c r="K527" s="2">
        <v>0</v>
      </c>
      <c r="L527" s="2">
        <v>0</v>
      </c>
      <c r="M527" s="32">
        <f t="shared" si="8"/>
        <v>9583000</v>
      </c>
      <c r="N527" s="1">
        <v>1102880046</v>
      </c>
      <c r="O527" s="1" t="s">
        <v>4872</v>
      </c>
      <c r="P527" s="1" t="s">
        <v>4873</v>
      </c>
      <c r="Q527" s="258">
        <v>44974</v>
      </c>
      <c r="R527" s="258">
        <v>44974</v>
      </c>
      <c r="S527" s="258">
        <v>45084</v>
      </c>
      <c r="T527" s="3" t="s">
        <v>2803</v>
      </c>
      <c r="U527" s="31">
        <v>0</v>
      </c>
      <c r="V527" s="151">
        <v>1500000</v>
      </c>
      <c r="W527" s="151">
        <v>8083000</v>
      </c>
      <c r="X527" s="111">
        <v>0.15454545454545454</v>
      </c>
      <c r="Y527" s="1"/>
      <c r="Z527" s="283" t="s">
        <v>4874</v>
      </c>
      <c r="AA527" s="1" t="s">
        <v>117</v>
      </c>
      <c r="AB527" s="1" t="s">
        <v>117</v>
      </c>
      <c r="AC527" s="3" t="s">
        <v>2803</v>
      </c>
      <c r="AD527" s="259" t="s">
        <v>4875</v>
      </c>
      <c r="AE527" s="16" t="s">
        <v>118</v>
      </c>
      <c r="AF527" s="16" t="s">
        <v>118</v>
      </c>
    </row>
    <row r="528" spans="1:32" s="5" customFormat="1">
      <c r="A528" s="17">
        <v>891780111</v>
      </c>
      <c r="B528" s="17" t="s">
        <v>55</v>
      </c>
      <c r="C528" s="15" t="s">
        <v>57</v>
      </c>
      <c r="D528" s="17" t="s">
        <v>61</v>
      </c>
      <c r="E528" s="89" t="s">
        <v>4876</v>
      </c>
      <c r="F528" s="17" t="s">
        <v>62</v>
      </c>
      <c r="G528" s="1" t="s">
        <v>62</v>
      </c>
      <c r="H528" s="1" t="s">
        <v>74</v>
      </c>
      <c r="I528" s="10">
        <v>10173000</v>
      </c>
      <c r="J528" s="1">
        <v>0</v>
      </c>
      <c r="K528" s="2">
        <v>0</v>
      </c>
      <c r="L528" s="2">
        <v>0</v>
      </c>
      <c r="M528" s="32">
        <f t="shared" si="8"/>
        <v>10173000</v>
      </c>
      <c r="N528" s="1">
        <v>1083025029</v>
      </c>
      <c r="O528" s="1" t="s">
        <v>4877</v>
      </c>
      <c r="P528" s="1" t="s">
        <v>4878</v>
      </c>
      <c r="Q528" s="258">
        <v>44974</v>
      </c>
      <c r="R528" s="258">
        <v>44974</v>
      </c>
      <c r="S528" s="258">
        <v>45084</v>
      </c>
      <c r="T528" s="3" t="s">
        <v>2803</v>
      </c>
      <c r="U528" s="31">
        <v>0</v>
      </c>
      <c r="V528" s="151">
        <v>1120000</v>
      </c>
      <c r="W528" s="151">
        <v>9053000</v>
      </c>
      <c r="X528" s="111">
        <v>0.15454545454545454</v>
      </c>
      <c r="Y528" s="1"/>
      <c r="Z528" s="283" t="s">
        <v>4874</v>
      </c>
      <c r="AA528" s="1" t="s">
        <v>117</v>
      </c>
      <c r="AB528" s="1" t="s">
        <v>117</v>
      </c>
      <c r="AC528" s="3" t="s">
        <v>2803</v>
      </c>
      <c r="AD528" s="259" t="s">
        <v>4879</v>
      </c>
      <c r="AE528" s="16" t="s">
        <v>118</v>
      </c>
      <c r="AF528" s="16" t="s">
        <v>118</v>
      </c>
    </row>
    <row r="529" spans="1:32" s="5" customFormat="1">
      <c r="A529" s="17">
        <v>891780111</v>
      </c>
      <c r="B529" s="17" t="s">
        <v>55</v>
      </c>
      <c r="C529" s="15" t="s">
        <v>57</v>
      </c>
      <c r="D529" s="17" t="s">
        <v>61</v>
      </c>
      <c r="E529" s="89" t="s">
        <v>4880</v>
      </c>
      <c r="F529" s="17" t="s">
        <v>62</v>
      </c>
      <c r="G529" s="1" t="s">
        <v>62</v>
      </c>
      <c r="H529" s="1" t="s">
        <v>74</v>
      </c>
      <c r="I529" s="10">
        <v>11677000</v>
      </c>
      <c r="J529" s="1">
        <v>0</v>
      </c>
      <c r="K529" s="2">
        <v>0</v>
      </c>
      <c r="L529" s="2">
        <v>0</v>
      </c>
      <c r="M529" s="32">
        <f t="shared" si="8"/>
        <v>11677000</v>
      </c>
      <c r="N529" s="1">
        <v>1066000092</v>
      </c>
      <c r="O529" s="1" t="s">
        <v>4881</v>
      </c>
      <c r="P529" s="1" t="s">
        <v>4882</v>
      </c>
      <c r="Q529" s="258">
        <v>44974</v>
      </c>
      <c r="R529" s="258">
        <v>44974</v>
      </c>
      <c r="S529" s="258">
        <v>45084</v>
      </c>
      <c r="T529" s="3" t="s">
        <v>2803</v>
      </c>
      <c r="U529" s="31">
        <v>0</v>
      </c>
      <c r="V529" s="151">
        <v>1653000</v>
      </c>
      <c r="W529" s="151">
        <v>10024000</v>
      </c>
      <c r="X529" s="111">
        <v>0.15454545454545454</v>
      </c>
      <c r="Y529" s="1"/>
      <c r="Z529" s="283" t="s">
        <v>4874</v>
      </c>
      <c r="AA529" s="1" t="s">
        <v>117</v>
      </c>
      <c r="AB529" s="1" t="s">
        <v>117</v>
      </c>
      <c r="AC529" s="3" t="s">
        <v>2803</v>
      </c>
      <c r="AD529" s="259" t="s">
        <v>4883</v>
      </c>
      <c r="AE529" s="16" t="s">
        <v>118</v>
      </c>
      <c r="AF529" s="16" t="s">
        <v>118</v>
      </c>
    </row>
    <row r="530" spans="1:32" s="5" customFormat="1">
      <c r="A530" s="17">
        <v>891780111</v>
      </c>
      <c r="B530" s="17" t="s">
        <v>55</v>
      </c>
      <c r="C530" s="15" t="s">
        <v>57</v>
      </c>
      <c r="D530" s="17" t="s">
        <v>61</v>
      </c>
      <c r="E530" s="89" t="s">
        <v>4884</v>
      </c>
      <c r="F530" s="17" t="s">
        <v>62</v>
      </c>
      <c r="G530" s="1" t="s">
        <v>62</v>
      </c>
      <c r="H530" s="1" t="s">
        <v>74</v>
      </c>
      <c r="I530" s="10">
        <v>11057000</v>
      </c>
      <c r="J530" s="1">
        <v>0</v>
      </c>
      <c r="K530" s="2">
        <v>0</v>
      </c>
      <c r="L530" s="2">
        <v>0</v>
      </c>
      <c r="M530" s="32">
        <f t="shared" si="8"/>
        <v>11057000</v>
      </c>
      <c r="N530" s="1">
        <v>12563787</v>
      </c>
      <c r="O530" s="1" t="s">
        <v>4885</v>
      </c>
      <c r="P530" s="1" t="s">
        <v>4886</v>
      </c>
      <c r="Q530" s="258">
        <v>44974</v>
      </c>
      <c r="R530" s="258">
        <v>44974</v>
      </c>
      <c r="S530" s="258">
        <v>45084</v>
      </c>
      <c r="T530" s="3" t="s">
        <v>2803</v>
      </c>
      <c r="U530" s="31">
        <v>0</v>
      </c>
      <c r="V530" s="151">
        <v>1033000</v>
      </c>
      <c r="W530" s="151">
        <v>10024000</v>
      </c>
      <c r="X530" s="111">
        <v>0.15454545454545454</v>
      </c>
      <c r="Y530" s="1">
        <v>39058006</v>
      </c>
      <c r="Z530" s="283" t="s">
        <v>4326</v>
      </c>
      <c r="AA530" s="1" t="s">
        <v>117</v>
      </c>
      <c r="AB530" s="1" t="s">
        <v>117</v>
      </c>
      <c r="AC530" s="3" t="s">
        <v>2803</v>
      </c>
      <c r="AD530" s="259" t="s">
        <v>4887</v>
      </c>
      <c r="AE530" s="16" t="s">
        <v>118</v>
      </c>
      <c r="AF530" s="16" t="s">
        <v>118</v>
      </c>
    </row>
    <row r="531" spans="1:32" s="5" customFormat="1">
      <c r="A531" s="17">
        <v>891780111</v>
      </c>
      <c r="B531" s="17" t="s">
        <v>55</v>
      </c>
      <c r="C531" s="15" t="s">
        <v>57</v>
      </c>
      <c r="D531" s="17" t="s">
        <v>61</v>
      </c>
      <c r="E531" s="89" t="s">
        <v>4888</v>
      </c>
      <c r="F531" s="17" t="s">
        <v>62</v>
      </c>
      <c r="G531" s="1" t="s">
        <v>62</v>
      </c>
      <c r="H531" s="1" t="s">
        <v>74</v>
      </c>
      <c r="I531" s="10">
        <v>8043000</v>
      </c>
      <c r="J531" s="1">
        <v>0</v>
      </c>
      <c r="K531" s="2">
        <v>0</v>
      </c>
      <c r="L531" s="2">
        <v>0</v>
      </c>
      <c r="M531" s="32">
        <f t="shared" si="8"/>
        <v>8043000</v>
      </c>
      <c r="N531" s="1">
        <v>1083026785</v>
      </c>
      <c r="O531" s="1" t="s">
        <v>4889</v>
      </c>
      <c r="P531" s="1" t="s">
        <v>4890</v>
      </c>
      <c r="Q531" s="258">
        <v>44974</v>
      </c>
      <c r="R531" s="258">
        <v>44974</v>
      </c>
      <c r="S531" s="258">
        <v>45084</v>
      </c>
      <c r="T531" s="3" t="s">
        <v>2803</v>
      </c>
      <c r="U531" s="31">
        <v>0</v>
      </c>
      <c r="V531" s="151">
        <v>1900000</v>
      </c>
      <c r="W531" s="151">
        <v>6143000</v>
      </c>
      <c r="X531" s="111">
        <v>0.15454545454545454</v>
      </c>
      <c r="Y531" s="1">
        <v>41947381</v>
      </c>
      <c r="Z531" s="283" t="s">
        <v>4891</v>
      </c>
      <c r="AA531" s="1" t="s">
        <v>117</v>
      </c>
      <c r="AB531" s="1" t="s">
        <v>117</v>
      </c>
      <c r="AC531" s="3" t="s">
        <v>2803</v>
      </c>
      <c r="AD531" s="259" t="s">
        <v>4892</v>
      </c>
      <c r="AE531" s="16" t="s">
        <v>118</v>
      </c>
      <c r="AF531" s="16" t="s">
        <v>118</v>
      </c>
    </row>
    <row r="532" spans="1:32" s="5" customFormat="1">
      <c r="A532" s="17">
        <v>891780111</v>
      </c>
      <c r="B532" s="17" t="s">
        <v>55</v>
      </c>
      <c r="C532" s="15" t="s">
        <v>57</v>
      </c>
      <c r="D532" s="17" t="s">
        <v>61</v>
      </c>
      <c r="E532" s="89" t="s">
        <v>4893</v>
      </c>
      <c r="F532" s="17" t="s">
        <v>62</v>
      </c>
      <c r="G532" s="1" t="s">
        <v>62</v>
      </c>
      <c r="H532" s="1" t="s">
        <v>74</v>
      </c>
      <c r="I532" s="10">
        <v>25823000</v>
      </c>
      <c r="J532" s="1">
        <v>0</v>
      </c>
      <c r="K532" s="2">
        <v>0</v>
      </c>
      <c r="L532" s="2">
        <v>0</v>
      </c>
      <c r="M532" s="32">
        <f t="shared" si="8"/>
        <v>25823000</v>
      </c>
      <c r="N532" s="1">
        <v>85450384</v>
      </c>
      <c r="O532" s="1" t="s">
        <v>4894</v>
      </c>
      <c r="P532" s="1" t="s">
        <v>4895</v>
      </c>
      <c r="Q532" s="258">
        <v>44974</v>
      </c>
      <c r="R532" s="258">
        <v>44974</v>
      </c>
      <c r="S532" s="258">
        <v>45084</v>
      </c>
      <c r="T532" s="3" t="s">
        <v>2803</v>
      </c>
      <c r="U532" s="31">
        <v>0</v>
      </c>
      <c r="V532" s="151">
        <v>6100000</v>
      </c>
      <c r="W532" s="151">
        <v>19723000</v>
      </c>
      <c r="X532" s="111">
        <v>0.15454545454545454</v>
      </c>
      <c r="Y532" s="1">
        <v>85455983</v>
      </c>
      <c r="Z532" s="283" t="s">
        <v>4896</v>
      </c>
      <c r="AA532" s="1" t="s">
        <v>117</v>
      </c>
      <c r="AB532" s="1" t="s">
        <v>117</v>
      </c>
      <c r="AC532" s="3" t="s">
        <v>2803</v>
      </c>
      <c r="AD532" s="259" t="s">
        <v>4897</v>
      </c>
      <c r="AE532" s="16" t="s">
        <v>118</v>
      </c>
      <c r="AF532" s="16" t="s">
        <v>118</v>
      </c>
    </row>
    <row r="533" spans="1:32" s="5" customFormat="1">
      <c r="A533" s="17">
        <v>891780111</v>
      </c>
      <c r="B533" s="17" t="s">
        <v>55</v>
      </c>
      <c r="C533" s="15" t="s">
        <v>58</v>
      </c>
      <c r="D533" s="17" t="s">
        <v>61</v>
      </c>
      <c r="E533" s="89" t="s">
        <v>4898</v>
      </c>
      <c r="F533" s="17" t="s">
        <v>62</v>
      </c>
      <c r="G533" s="1" t="s">
        <v>62</v>
      </c>
      <c r="H533" s="1" t="s">
        <v>74</v>
      </c>
      <c r="I533" s="10">
        <v>7920000</v>
      </c>
      <c r="J533" s="1">
        <v>0</v>
      </c>
      <c r="K533" s="2">
        <v>0</v>
      </c>
      <c r="L533" s="2">
        <v>0</v>
      </c>
      <c r="M533" s="32">
        <f t="shared" si="8"/>
        <v>7920000</v>
      </c>
      <c r="N533" s="1">
        <v>1082942857</v>
      </c>
      <c r="O533" s="1" t="s">
        <v>4899</v>
      </c>
      <c r="P533" s="1" t="s">
        <v>4900</v>
      </c>
      <c r="Q533" s="258">
        <v>44974</v>
      </c>
      <c r="R533" s="258">
        <v>44974</v>
      </c>
      <c r="S533" s="258">
        <v>45077</v>
      </c>
      <c r="T533" s="3" t="s">
        <v>2803</v>
      </c>
      <c r="U533" s="31">
        <v>0</v>
      </c>
      <c r="V533" s="151">
        <v>1320000</v>
      </c>
      <c r="W533" s="151">
        <v>6600000</v>
      </c>
      <c r="X533" s="111">
        <v>0.1650485436893204</v>
      </c>
      <c r="Y533" s="1">
        <v>1082868728</v>
      </c>
      <c r="Z533" s="283" t="s">
        <v>3311</v>
      </c>
      <c r="AA533" s="1" t="s">
        <v>117</v>
      </c>
      <c r="AB533" s="1" t="s">
        <v>117</v>
      </c>
      <c r="AC533" s="3" t="s">
        <v>2803</v>
      </c>
      <c r="AD533" s="259" t="s">
        <v>4901</v>
      </c>
      <c r="AE533" s="16" t="s">
        <v>118</v>
      </c>
      <c r="AF533" s="16" t="s">
        <v>118</v>
      </c>
    </row>
    <row r="534" spans="1:32" s="5" customFormat="1">
      <c r="A534" s="17">
        <v>891780111</v>
      </c>
      <c r="B534" s="17" t="s">
        <v>55</v>
      </c>
      <c r="C534" s="15" t="s">
        <v>58</v>
      </c>
      <c r="D534" s="17" t="s">
        <v>61</v>
      </c>
      <c r="E534" s="89" t="s">
        <v>4902</v>
      </c>
      <c r="F534" s="17" t="s">
        <v>62</v>
      </c>
      <c r="G534" s="1" t="s">
        <v>62</v>
      </c>
      <c r="H534" s="1" t="s">
        <v>74</v>
      </c>
      <c r="I534" s="10">
        <v>7200000</v>
      </c>
      <c r="J534" s="1">
        <v>0</v>
      </c>
      <c r="K534" s="2">
        <v>0</v>
      </c>
      <c r="L534" s="2">
        <v>0</v>
      </c>
      <c r="M534" s="32">
        <f t="shared" si="8"/>
        <v>7200000</v>
      </c>
      <c r="N534" s="1">
        <v>1003241055</v>
      </c>
      <c r="O534" s="1" t="s">
        <v>4903</v>
      </c>
      <c r="P534" s="1" t="s">
        <v>4904</v>
      </c>
      <c r="Q534" s="258">
        <v>44974</v>
      </c>
      <c r="R534" s="258">
        <v>44974</v>
      </c>
      <c r="S534" s="258">
        <v>45077</v>
      </c>
      <c r="T534" s="3" t="s">
        <v>2803</v>
      </c>
      <c r="U534" s="31">
        <v>0</v>
      </c>
      <c r="V534" s="151">
        <v>1200000</v>
      </c>
      <c r="W534" s="151">
        <v>6000000</v>
      </c>
      <c r="X534" s="111">
        <v>0.1650485436893204</v>
      </c>
      <c r="Y534" s="1">
        <v>1082868728</v>
      </c>
      <c r="Z534" s="283" t="s">
        <v>3311</v>
      </c>
      <c r="AA534" s="1" t="s">
        <v>117</v>
      </c>
      <c r="AB534" s="1" t="s">
        <v>117</v>
      </c>
      <c r="AC534" s="3" t="s">
        <v>2803</v>
      </c>
      <c r="AD534" s="259" t="s">
        <v>4905</v>
      </c>
      <c r="AE534" s="16" t="s">
        <v>118</v>
      </c>
      <c r="AF534" s="16" t="s">
        <v>118</v>
      </c>
    </row>
    <row r="535" spans="1:32" s="5" customFormat="1">
      <c r="A535" s="17">
        <v>891780111</v>
      </c>
      <c r="B535" s="17" t="s">
        <v>55</v>
      </c>
      <c r="C535" s="15" t="s">
        <v>57</v>
      </c>
      <c r="D535" s="17" t="s">
        <v>61</v>
      </c>
      <c r="E535" s="89" t="s">
        <v>4906</v>
      </c>
      <c r="F535" s="17" t="s">
        <v>62</v>
      </c>
      <c r="G535" s="1" t="s">
        <v>62</v>
      </c>
      <c r="H535" s="1" t="s">
        <v>74</v>
      </c>
      <c r="I535" s="10">
        <v>12277000</v>
      </c>
      <c r="J535" s="1">
        <v>0</v>
      </c>
      <c r="K535" s="2">
        <v>0</v>
      </c>
      <c r="L535" s="2">
        <v>0</v>
      </c>
      <c r="M535" s="32">
        <f t="shared" si="8"/>
        <v>12277000</v>
      </c>
      <c r="N535" s="1">
        <v>1082954069</v>
      </c>
      <c r="O535" s="1" t="s">
        <v>4907</v>
      </c>
      <c r="P535" s="1" t="s">
        <v>4908</v>
      </c>
      <c r="Q535" s="258">
        <v>44978</v>
      </c>
      <c r="R535" s="258">
        <v>44978</v>
      </c>
      <c r="S535" s="258">
        <v>45084</v>
      </c>
      <c r="T535" s="3" t="s">
        <v>2803</v>
      </c>
      <c r="U535" s="31">
        <v>0</v>
      </c>
      <c r="V535" s="151">
        <v>2900000</v>
      </c>
      <c r="W535" s="151">
        <v>9377000</v>
      </c>
      <c r="X535" s="111">
        <v>0.12264150943396226</v>
      </c>
      <c r="Y535" s="1">
        <v>72175282</v>
      </c>
      <c r="Z535" s="283" t="s">
        <v>3912</v>
      </c>
      <c r="AA535" s="1" t="s">
        <v>117</v>
      </c>
      <c r="AB535" s="1" t="s">
        <v>117</v>
      </c>
      <c r="AC535" s="3" t="s">
        <v>2803</v>
      </c>
      <c r="AD535" s="259" t="s">
        <v>4909</v>
      </c>
      <c r="AE535" s="16" t="s">
        <v>118</v>
      </c>
      <c r="AF535" s="16" t="s">
        <v>118</v>
      </c>
    </row>
    <row r="536" spans="1:32" s="5" customFormat="1">
      <c r="A536" s="17">
        <v>891780111</v>
      </c>
      <c r="B536" s="17" t="s">
        <v>55</v>
      </c>
      <c r="C536" s="15" t="s">
        <v>57</v>
      </c>
      <c r="D536" s="17" t="s">
        <v>61</v>
      </c>
      <c r="E536" s="89" t="s">
        <v>4910</v>
      </c>
      <c r="F536" s="17" t="s">
        <v>62</v>
      </c>
      <c r="G536" s="1" t="s">
        <v>62</v>
      </c>
      <c r="H536" s="1" t="s">
        <v>74</v>
      </c>
      <c r="I536" s="10">
        <v>9500000</v>
      </c>
      <c r="J536" s="1">
        <v>0</v>
      </c>
      <c r="K536" s="2">
        <v>0</v>
      </c>
      <c r="L536" s="2">
        <v>0</v>
      </c>
      <c r="M536" s="32">
        <f t="shared" si="8"/>
        <v>9500000</v>
      </c>
      <c r="N536" s="1">
        <v>36719605</v>
      </c>
      <c r="O536" s="1" t="s">
        <v>4911</v>
      </c>
      <c r="P536" s="1" t="s">
        <v>4912</v>
      </c>
      <c r="Q536" s="258">
        <v>44978</v>
      </c>
      <c r="R536" s="258">
        <v>44978</v>
      </c>
      <c r="S536" s="258">
        <v>45084</v>
      </c>
      <c r="T536" s="3" t="s">
        <v>2803</v>
      </c>
      <c r="U536" s="31">
        <v>0</v>
      </c>
      <c r="V536" s="151">
        <v>1417000</v>
      </c>
      <c r="W536" s="151">
        <v>8083000</v>
      </c>
      <c r="X536" s="111">
        <v>0.12264150943396226</v>
      </c>
      <c r="Y536" s="1">
        <v>93400727</v>
      </c>
      <c r="Z536" s="283" t="s">
        <v>2825</v>
      </c>
      <c r="AA536" s="1" t="s">
        <v>117</v>
      </c>
      <c r="AB536" s="1" t="s">
        <v>117</v>
      </c>
      <c r="AC536" s="3" t="s">
        <v>2803</v>
      </c>
      <c r="AD536" s="259" t="s">
        <v>4913</v>
      </c>
      <c r="AE536" s="16" t="s">
        <v>118</v>
      </c>
      <c r="AF536" s="16" t="s">
        <v>118</v>
      </c>
    </row>
    <row r="537" spans="1:32" s="5" customFormat="1">
      <c r="A537" s="17">
        <v>891780111</v>
      </c>
      <c r="B537" s="17" t="s">
        <v>55</v>
      </c>
      <c r="C537" s="15" t="s">
        <v>57</v>
      </c>
      <c r="D537" s="17" t="s">
        <v>61</v>
      </c>
      <c r="E537" s="89" t="s">
        <v>4914</v>
      </c>
      <c r="F537" s="17" t="s">
        <v>62</v>
      </c>
      <c r="G537" s="1" t="s">
        <v>62</v>
      </c>
      <c r="H537" s="1" t="s">
        <v>74</v>
      </c>
      <c r="I537" s="10">
        <v>8043000</v>
      </c>
      <c r="J537" s="1">
        <v>0</v>
      </c>
      <c r="K537" s="2">
        <v>0</v>
      </c>
      <c r="L537" s="2">
        <v>0</v>
      </c>
      <c r="M537" s="32">
        <f t="shared" si="8"/>
        <v>8043000</v>
      </c>
      <c r="N537" s="1">
        <v>1084731269</v>
      </c>
      <c r="O537" s="1" t="s">
        <v>4915</v>
      </c>
      <c r="P537" s="1" t="s">
        <v>4916</v>
      </c>
      <c r="Q537" s="258">
        <v>44978</v>
      </c>
      <c r="R537" s="258">
        <v>44978</v>
      </c>
      <c r="S537" s="258">
        <v>45084</v>
      </c>
      <c r="T537" s="3" t="s">
        <v>2803</v>
      </c>
      <c r="U537" s="31">
        <v>0</v>
      </c>
      <c r="V537" s="151">
        <v>1900000</v>
      </c>
      <c r="W537" s="151">
        <v>6143000</v>
      </c>
      <c r="X537" s="111">
        <v>0.12264150943396226</v>
      </c>
      <c r="Y537" s="1">
        <v>57297693</v>
      </c>
      <c r="Z537" s="283" t="s">
        <v>4377</v>
      </c>
      <c r="AA537" s="1" t="s">
        <v>117</v>
      </c>
      <c r="AB537" s="1" t="s">
        <v>117</v>
      </c>
      <c r="AC537" s="3" t="s">
        <v>2803</v>
      </c>
      <c r="AD537" s="259" t="s">
        <v>4917</v>
      </c>
      <c r="AE537" s="16" t="s">
        <v>118</v>
      </c>
      <c r="AF537" s="16" t="s">
        <v>118</v>
      </c>
    </row>
    <row r="538" spans="1:32" s="5" customFormat="1">
      <c r="A538" s="17">
        <v>891780111</v>
      </c>
      <c r="B538" s="17" t="s">
        <v>55</v>
      </c>
      <c r="C538" s="15" t="s">
        <v>57</v>
      </c>
      <c r="D538" s="17" t="s">
        <v>61</v>
      </c>
      <c r="E538" s="89" t="s">
        <v>4918</v>
      </c>
      <c r="F538" s="17" t="s">
        <v>62</v>
      </c>
      <c r="G538" s="1" t="s">
        <v>62</v>
      </c>
      <c r="H538" s="1" t="s">
        <v>74</v>
      </c>
      <c r="I538" s="10">
        <v>15767000</v>
      </c>
      <c r="J538" s="1">
        <v>0</v>
      </c>
      <c r="K538" s="2">
        <v>0</v>
      </c>
      <c r="L538" s="2">
        <v>0</v>
      </c>
      <c r="M538" s="32">
        <f t="shared" si="8"/>
        <v>15767000</v>
      </c>
      <c r="N538" s="1">
        <v>1004188433</v>
      </c>
      <c r="O538" s="1" t="s">
        <v>2959</v>
      </c>
      <c r="P538" s="1" t="s">
        <v>4919</v>
      </c>
      <c r="Q538" s="258">
        <v>44978</v>
      </c>
      <c r="R538" s="258">
        <v>44978</v>
      </c>
      <c r="S538" s="258">
        <v>45084</v>
      </c>
      <c r="T538" s="3" t="s">
        <v>2803</v>
      </c>
      <c r="U538" s="31">
        <v>0</v>
      </c>
      <c r="V538" s="151">
        <v>0</v>
      </c>
      <c r="W538" s="151">
        <v>15767000</v>
      </c>
      <c r="X538" s="111">
        <v>0.12264150943396226</v>
      </c>
      <c r="Y538" s="1">
        <v>85471791</v>
      </c>
      <c r="Z538" s="283" t="s">
        <v>4102</v>
      </c>
      <c r="AA538" s="1" t="s">
        <v>117</v>
      </c>
      <c r="AB538" s="1" t="s">
        <v>117</v>
      </c>
      <c r="AC538" s="3" t="s">
        <v>2803</v>
      </c>
      <c r="AD538" s="259" t="s">
        <v>4920</v>
      </c>
      <c r="AE538" s="16" t="s">
        <v>118</v>
      </c>
      <c r="AF538" s="16" t="s">
        <v>118</v>
      </c>
    </row>
    <row r="539" spans="1:32" s="5" customFormat="1">
      <c r="A539" s="17">
        <v>891780111</v>
      </c>
      <c r="B539" s="17" t="s">
        <v>55</v>
      </c>
      <c r="C539" s="15" t="s">
        <v>58</v>
      </c>
      <c r="D539" s="17" t="s">
        <v>61</v>
      </c>
      <c r="E539" s="89" t="s">
        <v>4921</v>
      </c>
      <c r="F539" s="17" t="s">
        <v>62</v>
      </c>
      <c r="G539" s="1" t="s">
        <v>62</v>
      </c>
      <c r="H539" s="1" t="s">
        <v>74</v>
      </c>
      <c r="I539" s="10">
        <v>7920000</v>
      </c>
      <c r="J539" s="1">
        <v>0</v>
      </c>
      <c r="K539" s="2">
        <v>0</v>
      </c>
      <c r="L539" s="2">
        <v>0</v>
      </c>
      <c r="M539" s="32">
        <f t="shared" si="8"/>
        <v>7920000</v>
      </c>
      <c r="N539" s="1">
        <v>1082838879</v>
      </c>
      <c r="O539" s="1" t="s">
        <v>4922</v>
      </c>
      <c r="P539" s="1" t="s">
        <v>4923</v>
      </c>
      <c r="Q539" s="258">
        <v>44981</v>
      </c>
      <c r="R539" s="258">
        <v>44981</v>
      </c>
      <c r="S539" s="258">
        <v>45077</v>
      </c>
      <c r="T539" s="3" t="s">
        <v>2803</v>
      </c>
      <c r="U539" s="31">
        <v>0</v>
      </c>
      <c r="V539" s="151">
        <v>0</v>
      </c>
      <c r="W539" s="151">
        <v>7920000</v>
      </c>
      <c r="X539" s="111">
        <v>0.10416666666666667</v>
      </c>
      <c r="Y539" s="1">
        <v>1082868728</v>
      </c>
      <c r="Z539" s="283" t="s">
        <v>3311</v>
      </c>
      <c r="AA539" s="1" t="s">
        <v>117</v>
      </c>
      <c r="AB539" s="1" t="s">
        <v>117</v>
      </c>
      <c r="AC539" s="3" t="s">
        <v>2803</v>
      </c>
      <c r="AD539" s="259" t="s">
        <v>4924</v>
      </c>
      <c r="AE539" s="16" t="s">
        <v>118</v>
      </c>
      <c r="AF539" s="16" t="s">
        <v>118</v>
      </c>
    </row>
    <row r="540" spans="1:32" s="5" customFormat="1">
      <c r="A540" s="17">
        <v>891780111</v>
      </c>
      <c r="B540" s="17" t="s">
        <v>55</v>
      </c>
      <c r="C540" s="15" t="s">
        <v>58</v>
      </c>
      <c r="D540" s="17" t="s">
        <v>61</v>
      </c>
      <c r="E540" s="89" t="s">
        <v>4925</v>
      </c>
      <c r="F540" s="17" t="s">
        <v>62</v>
      </c>
      <c r="G540" s="1" t="s">
        <v>62</v>
      </c>
      <c r="H540" s="1" t="s">
        <v>74</v>
      </c>
      <c r="I540" s="10">
        <v>17050000</v>
      </c>
      <c r="J540" s="1">
        <v>0</v>
      </c>
      <c r="K540" s="2">
        <v>0</v>
      </c>
      <c r="L540" s="2">
        <v>0</v>
      </c>
      <c r="M540" s="32">
        <f t="shared" si="8"/>
        <v>17050000</v>
      </c>
      <c r="N540" s="1">
        <v>57440427</v>
      </c>
      <c r="O540" s="1" t="s">
        <v>4926</v>
      </c>
      <c r="P540" s="1" t="s">
        <v>4927</v>
      </c>
      <c r="Q540" s="258">
        <v>44981</v>
      </c>
      <c r="R540" s="258">
        <v>44981</v>
      </c>
      <c r="S540" s="258">
        <v>45138</v>
      </c>
      <c r="T540" s="258">
        <v>45138</v>
      </c>
      <c r="U540" s="31">
        <v>1</v>
      </c>
      <c r="V540" s="151">
        <v>0</v>
      </c>
      <c r="W540" s="151">
        <v>17050000</v>
      </c>
      <c r="X540" s="111">
        <v>6.3694267515923567E-2</v>
      </c>
      <c r="Y540" s="1">
        <v>85471791</v>
      </c>
      <c r="Z540" s="283" t="s">
        <v>4102</v>
      </c>
      <c r="AA540" s="1" t="s">
        <v>117</v>
      </c>
      <c r="AB540" s="1" t="s">
        <v>117</v>
      </c>
      <c r="AC540" s="3" t="s">
        <v>2803</v>
      </c>
      <c r="AD540" s="259" t="s">
        <v>4928</v>
      </c>
      <c r="AE540" s="16" t="s">
        <v>118</v>
      </c>
      <c r="AF540" s="16" t="s">
        <v>118</v>
      </c>
    </row>
    <row r="541" spans="1:32" s="6" customFormat="1">
      <c r="A541" s="11"/>
      <c r="B541" s="12"/>
      <c r="C541" s="11" t="s">
        <v>21</v>
      </c>
      <c r="D541" s="13"/>
      <c r="E541" s="262">
        <f>COUNTA(E5:E540)</f>
        <v>536</v>
      </c>
      <c r="F541" s="12"/>
      <c r="G541" s="12"/>
      <c r="H541" s="13"/>
      <c r="I541" s="14">
        <f>SUM(I5:I540)</f>
        <v>6533350000</v>
      </c>
      <c r="J541" s="12">
        <f>COUNTA(J5:J540)</f>
        <v>536</v>
      </c>
      <c r="K541" s="14">
        <f>SUM(K5:K540)</f>
        <v>7500000</v>
      </c>
      <c r="L541" s="14">
        <f>SUM(L5:L540)</f>
        <v>33369000</v>
      </c>
      <c r="M541" s="14">
        <f>SUM(M5:M540)</f>
        <v>6507481000</v>
      </c>
      <c r="N541" s="12"/>
      <c r="O541" s="12"/>
      <c r="P541" s="12"/>
      <c r="Q541" s="132"/>
      <c r="R541" s="132"/>
      <c r="S541" s="132"/>
      <c r="T541" s="132"/>
      <c r="U541" s="132">
        <f>SUM(U5:U540)</f>
        <v>7</v>
      </c>
      <c r="V541" s="154">
        <f>SUM(V5:V540)</f>
        <v>1823295000</v>
      </c>
      <c r="W541" s="154">
        <f>SUM(W5:W540)</f>
        <v>4668262000</v>
      </c>
      <c r="X541" s="12"/>
      <c r="Y541" s="12"/>
      <c r="Z541" s="12"/>
      <c r="AA541" s="12"/>
      <c r="AB541" s="12"/>
      <c r="AC541" s="12"/>
      <c r="AD541" s="12"/>
      <c r="AE541" s="12"/>
      <c r="AF541" s="12"/>
    </row>
  </sheetData>
  <mergeCells count="7">
    <mergeCell ref="AD3:AF3"/>
    <mergeCell ref="A1:D1"/>
    <mergeCell ref="G1:H1"/>
    <mergeCell ref="A2:C2"/>
    <mergeCell ref="D2:F2"/>
    <mergeCell ref="G2:H3"/>
    <mergeCell ref="K2:P3"/>
  </mergeCells>
  <conditionalFormatting sqref="D2">
    <cfRule type="containsText" dxfId="5" priority="2" operator="containsText" text="Seleccione Ordenador">
      <formula>NOT(ISERROR(SEARCH("Seleccione Ordenador",D2)))</formula>
    </cfRule>
  </conditionalFormatting>
  <conditionalFormatting sqref="E1">
    <cfRule type="containsText" dxfId="4" priority="1" operator="containsText" text="Seleccione Periodo">
      <formula>NOT(ISERROR(SEARCH("Seleccione Periodo",E1)))</formula>
    </cfRule>
  </conditionalFormatting>
  <dataValidations count="8">
    <dataValidation type="list" allowBlank="1" showInputMessage="1" showErrorMessage="1" sqref="AA5:AB540" xr:uid="{9380D00F-1CB7-4A6A-B0C0-AE5B78846185}">
      <formula1>"SI,NO"</formula1>
    </dataValidation>
    <dataValidation type="list" allowBlank="1" showInputMessage="1" showErrorMessage="1" sqref="AF5:AF540" xr:uid="{486962F9-E686-4560-B6EB-77B0FD37AB48}">
      <formula1>"SI,NA por TIPO Contrato"</formula1>
    </dataValidation>
    <dataValidation type="list" allowBlank="1" showInputMessage="1" showErrorMessage="1" sqref="AE5:AE540" xr:uid="{19A9C957-2918-4390-A893-1E109C69FEC7}">
      <formula1>"SI,NO HA INICIADO"</formula1>
    </dataValidation>
    <dataValidation type="list" allowBlank="1" showInputMessage="1" showErrorMessage="1" sqref="H5:H540" xr:uid="{125FF50D-8D2E-48CA-ACB6-3B2CF696CDBF}">
      <formula1>tipologia</formula1>
    </dataValidation>
    <dataValidation type="list" allowBlank="1" showInputMessage="1" showErrorMessage="1" sqref="G5:G540" xr:uid="{A9C30F8B-0F23-4E92-8786-66E9B1C9F9F3}">
      <formula1>modalidad</formula1>
    </dataValidation>
    <dataValidation type="list" allowBlank="1" showInputMessage="1" showErrorMessage="1" sqref="C5:C540" xr:uid="{9E45EAA8-1D8F-46B7-9E2B-EEAD137A6307}">
      <formula1>rubro</formula1>
    </dataValidation>
    <dataValidation type="list" allowBlank="1" showInputMessage="1" showErrorMessage="1" sqref="E1" xr:uid="{95485858-46B6-43CA-B6D4-1AE1F045274E}">
      <formula1>cortea</formula1>
    </dataValidation>
    <dataValidation type="list" allowBlank="1" showInputMessage="1" showErrorMessage="1" sqref="D2" xr:uid="{01E20609-C744-4F8E-90B6-73FEF0E93C93}">
      <formula1>Delegatarios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F565-5F26-465F-9C9A-BE1FA15BA717}">
  <sheetPr>
    <tabColor rgb="FF92D050"/>
  </sheetPr>
  <dimension ref="A1:AF21"/>
  <sheetViews>
    <sheetView topLeftCell="S1" workbookViewId="0">
      <selection activeCell="AA12" sqref="AA12"/>
    </sheetView>
  </sheetViews>
  <sheetFormatPr baseColWidth="10" defaultRowHeight="14.4"/>
  <cols>
    <col min="5" max="5" width="21" customWidth="1"/>
    <col min="9" max="9" width="18" customWidth="1"/>
    <col min="13" max="13" width="19.77734375" customWidth="1"/>
    <col min="32" max="32" width="13.77734375" bestFit="1" customWidth="1"/>
  </cols>
  <sheetData>
    <row r="1" spans="1:32">
      <c r="A1" s="269" t="s">
        <v>85</v>
      </c>
      <c r="B1" s="269"/>
      <c r="C1" s="269"/>
      <c r="D1" s="269"/>
      <c r="E1" t="s">
        <v>42</v>
      </c>
      <c r="G1" s="264" t="s">
        <v>433</v>
      </c>
      <c r="H1" s="264"/>
      <c r="I1" s="30">
        <v>1000000</v>
      </c>
    </row>
    <row r="2" spans="1:32" ht="15" customHeight="1">
      <c r="A2" s="271" t="s">
        <v>22</v>
      </c>
      <c r="B2" s="271"/>
      <c r="C2" s="271"/>
      <c r="D2" s="272" t="s">
        <v>25</v>
      </c>
      <c r="E2" s="272"/>
      <c r="F2" s="272"/>
      <c r="G2" s="265" t="s">
        <v>100</v>
      </c>
      <c r="H2" s="265"/>
      <c r="I2" s="22">
        <f>VLOOKUP($D$2,[11]Datos!$B$20:$C$35,2,FALSE)</f>
        <v>3000</v>
      </c>
      <c r="J2" s="23" t="s">
        <v>86</v>
      </c>
      <c r="K2" s="267" t="str">
        <f>VLOOKUP($D$2,[11]Datos!$B$20:$D$35,3,FALSE)</f>
        <v>Sobre los recursos de Funcionamiento, Inversión y Administrados del presupuesto de gastos de la universidad</v>
      </c>
      <c r="L2" s="267"/>
      <c r="M2" s="267"/>
      <c r="N2" s="267"/>
      <c r="O2" s="267"/>
      <c r="P2" s="267"/>
    </row>
    <row r="3" spans="1:32" ht="15.75" customHeight="1">
      <c r="G3" s="266"/>
      <c r="H3" s="266"/>
      <c r="I3" s="22">
        <f>I2*I1</f>
        <v>3000000000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78" t="s">
        <v>434</v>
      </c>
      <c r="F5" s="17" t="s">
        <v>62</v>
      </c>
      <c r="G5" s="1" t="s">
        <v>62</v>
      </c>
      <c r="H5" s="1" t="s">
        <v>80</v>
      </c>
      <c r="I5" s="10">
        <v>517925736</v>
      </c>
      <c r="J5" s="1"/>
      <c r="K5" s="2"/>
      <c r="L5" s="2"/>
      <c r="M5" s="32">
        <f>I5+K5-L5</f>
        <v>517925736</v>
      </c>
      <c r="N5" s="79">
        <v>900864404</v>
      </c>
      <c r="O5" s="37" t="s">
        <v>435</v>
      </c>
      <c r="P5" s="37" t="s">
        <v>436</v>
      </c>
      <c r="Q5" s="37" t="s">
        <v>437</v>
      </c>
      <c r="R5" s="37" t="s">
        <v>437</v>
      </c>
      <c r="S5" t="s">
        <v>438</v>
      </c>
      <c r="T5" s="3"/>
      <c r="U5" s="31"/>
      <c r="V5" s="10">
        <v>86320956</v>
      </c>
      <c r="W5" s="10">
        <v>431604780</v>
      </c>
      <c r="X5" s="80">
        <v>8.3000000000000004E-2</v>
      </c>
      <c r="Y5" s="79">
        <v>85459497</v>
      </c>
      <c r="Z5" t="s">
        <v>439</v>
      </c>
      <c r="AA5" s="1" t="s">
        <v>117</v>
      </c>
      <c r="AB5" s="1" t="s">
        <v>117</v>
      </c>
      <c r="AC5" s="3"/>
      <c r="AD5" s="81" t="s">
        <v>440</v>
      </c>
      <c r="AE5" s="16" t="s">
        <v>118</v>
      </c>
      <c r="AF5" s="16" t="s">
        <v>176</v>
      </c>
    </row>
    <row r="6" spans="1:32" s="5" customFormat="1">
      <c r="A6" s="17">
        <v>891780111</v>
      </c>
      <c r="B6" s="17" t="s">
        <v>55</v>
      </c>
      <c r="C6" s="15" t="s">
        <v>57</v>
      </c>
      <c r="D6" s="17" t="s">
        <v>61</v>
      </c>
      <c r="E6" s="1" t="s">
        <v>441</v>
      </c>
      <c r="F6" s="17" t="s">
        <v>62</v>
      </c>
      <c r="G6" s="1" t="s">
        <v>62</v>
      </c>
      <c r="H6" s="1" t="s">
        <v>80</v>
      </c>
      <c r="I6" s="10">
        <v>46890000</v>
      </c>
      <c r="J6" s="1"/>
      <c r="K6" s="2"/>
      <c r="L6" s="2"/>
      <c r="M6" s="32">
        <f>I6+K6-L6</f>
        <v>46890000</v>
      </c>
      <c r="N6" s="79">
        <v>57461792</v>
      </c>
      <c r="O6" s="37" t="s">
        <v>442</v>
      </c>
      <c r="P6" s="37" t="s">
        <v>443</v>
      </c>
      <c r="Q6" s="82">
        <v>44958</v>
      </c>
      <c r="R6" s="82">
        <v>44958</v>
      </c>
      <c r="S6" s="82">
        <v>45291</v>
      </c>
      <c r="T6" s="3"/>
      <c r="U6" s="31"/>
      <c r="V6" s="10">
        <v>23445000</v>
      </c>
      <c r="W6" s="10">
        <v>23445000</v>
      </c>
      <c r="X6" s="80">
        <v>0.16</v>
      </c>
      <c r="Y6" s="37">
        <v>72175282</v>
      </c>
      <c r="Z6" s="54" t="s">
        <v>444</v>
      </c>
      <c r="AA6" s="1" t="s">
        <v>117</v>
      </c>
      <c r="AB6" s="1" t="s">
        <v>117</v>
      </c>
      <c r="AC6" s="3"/>
      <c r="AD6" s="83" t="s">
        <v>445</v>
      </c>
      <c r="AE6" s="16" t="s">
        <v>118</v>
      </c>
      <c r="AF6" s="16" t="s">
        <v>176</v>
      </c>
    </row>
    <row r="7" spans="1:32" s="5" customFormat="1">
      <c r="A7" s="17">
        <v>891780111</v>
      </c>
      <c r="B7" s="17" t="s">
        <v>55</v>
      </c>
      <c r="C7" s="15" t="s">
        <v>58</v>
      </c>
      <c r="D7" s="17" t="s">
        <v>61</v>
      </c>
      <c r="E7" s="1" t="s">
        <v>446</v>
      </c>
      <c r="F7" s="17" t="s">
        <v>62</v>
      </c>
      <c r="G7" s="1" t="s">
        <v>62</v>
      </c>
      <c r="H7" s="1" t="s">
        <v>72</v>
      </c>
      <c r="I7" s="10">
        <v>1100060857.1099999</v>
      </c>
      <c r="J7" s="1"/>
      <c r="K7" s="2"/>
      <c r="L7" s="2"/>
      <c r="M7" s="32">
        <f t="shared" ref="M7:M20" si="0">I7+K7-L7</f>
        <v>1100060857.1099999</v>
      </c>
      <c r="N7" s="79">
        <v>819002537</v>
      </c>
      <c r="O7" s="37" t="s">
        <v>447</v>
      </c>
      <c r="P7" s="37" t="s">
        <v>448</v>
      </c>
      <c r="Q7" s="82">
        <v>44970</v>
      </c>
      <c r="R7" s="82">
        <v>44991</v>
      </c>
      <c r="S7" s="3">
        <v>45098</v>
      </c>
      <c r="T7" s="3"/>
      <c r="U7" s="31"/>
      <c r="V7" s="10"/>
      <c r="W7" s="10">
        <v>1100060857.1099999</v>
      </c>
      <c r="X7" s="80">
        <f t="shared" ref="X7:X20" si="1">+V7/W7</f>
        <v>0</v>
      </c>
      <c r="Y7" s="84">
        <v>15443332</v>
      </c>
      <c r="Z7" s="54" t="s">
        <v>449</v>
      </c>
      <c r="AA7" s="1" t="s">
        <v>118</v>
      </c>
      <c r="AB7" s="1" t="s">
        <v>117</v>
      </c>
      <c r="AC7" s="3">
        <v>44979</v>
      </c>
      <c r="AD7" s="83" t="s">
        <v>450</v>
      </c>
      <c r="AE7" s="16" t="s">
        <v>451</v>
      </c>
      <c r="AF7" s="16" t="s">
        <v>176</v>
      </c>
    </row>
    <row r="8" spans="1:32" s="5" customFormat="1">
      <c r="A8" s="17">
        <v>891780111</v>
      </c>
      <c r="B8" s="17" t="s">
        <v>55</v>
      </c>
      <c r="C8" s="15" t="s">
        <v>58</v>
      </c>
      <c r="D8" s="17" t="s">
        <v>61</v>
      </c>
      <c r="E8" s="1" t="s">
        <v>452</v>
      </c>
      <c r="F8" s="17" t="s">
        <v>62</v>
      </c>
      <c r="G8" s="1" t="s">
        <v>62</v>
      </c>
      <c r="H8" s="1" t="s">
        <v>73</v>
      </c>
      <c r="I8" s="10">
        <v>2560980800</v>
      </c>
      <c r="J8" s="1"/>
      <c r="K8" s="2"/>
      <c r="L8" s="2"/>
      <c r="M8" s="32">
        <f t="shared" si="0"/>
        <v>2560980800</v>
      </c>
      <c r="N8" s="79">
        <v>900173983</v>
      </c>
      <c r="O8" s="37" t="s">
        <v>453</v>
      </c>
      <c r="P8" s="37" t="s">
        <v>454</v>
      </c>
      <c r="Q8" s="82">
        <v>44970</v>
      </c>
      <c r="R8" s="82">
        <v>44971</v>
      </c>
      <c r="S8" s="82">
        <v>45079</v>
      </c>
      <c r="T8" s="3"/>
      <c r="U8" s="31"/>
      <c r="V8" s="10"/>
      <c r="W8" s="10">
        <v>2560980800</v>
      </c>
      <c r="X8" s="80">
        <f t="shared" si="1"/>
        <v>0</v>
      </c>
      <c r="Y8" s="84">
        <v>85152695</v>
      </c>
      <c r="Z8" s="54" t="s">
        <v>455</v>
      </c>
      <c r="AA8" s="1" t="s">
        <v>117</v>
      </c>
      <c r="AB8" s="1" t="s">
        <v>117</v>
      </c>
      <c r="AC8" s="3">
        <v>44971</v>
      </c>
      <c r="AD8" s="83" t="s">
        <v>456</v>
      </c>
      <c r="AE8" s="16" t="s">
        <v>118</v>
      </c>
      <c r="AF8" s="16" t="s">
        <v>176</v>
      </c>
    </row>
    <row r="9" spans="1:32" s="5" customFormat="1">
      <c r="A9" s="17">
        <v>891780111</v>
      </c>
      <c r="B9" s="17" t="s">
        <v>55</v>
      </c>
      <c r="C9" s="15" t="s">
        <v>57</v>
      </c>
      <c r="D9" s="17" t="s">
        <v>61</v>
      </c>
      <c r="E9" s="1" t="s">
        <v>457</v>
      </c>
      <c r="F9" s="17" t="s">
        <v>62</v>
      </c>
      <c r="G9" s="1" t="s">
        <v>62</v>
      </c>
      <c r="H9" s="1" t="s">
        <v>74</v>
      </c>
      <c r="I9" s="10">
        <v>871261713</v>
      </c>
      <c r="J9" s="1"/>
      <c r="K9" s="2"/>
      <c r="L9" s="2"/>
      <c r="M9" s="32">
        <f t="shared" si="0"/>
        <v>871261713</v>
      </c>
      <c r="N9" s="79">
        <v>901572832</v>
      </c>
      <c r="O9" s="37" t="s">
        <v>458</v>
      </c>
      <c r="P9" s="37" t="s">
        <v>459</v>
      </c>
      <c r="Q9" s="82">
        <v>44985</v>
      </c>
      <c r="R9" s="82">
        <v>44991</v>
      </c>
      <c r="S9" s="82">
        <v>44995</v>
      </c>
      <c r="T9" s="3"/>
      <c r="U9" s="31"/>
      <c r="V9" s="10"/>
      <c r="W9" s="10">
        <v>871261713</v>
      </c>
      <c r="X9" s="80">
        <v>0</v>
      </c>
      <c r="Y9" s="79">
        <v>85465146</v>
      </c>
      <c r="Z9" s="54" t="s">
        <v>460</v>
      </c>
      <c r="AA9" s="1" t="s">
        <v>117</v>
      </c>
      <c r="AB9" s="1" t="s">
        <v>117</v>
      </c>
      <c r="AC9" s="3" t="s">
        <v>461</v>
      </c>
      <c r="AD9" s="83" t="s">
        <v>462</v>
      </c>
      <c r="AE9" s="16" t="s">
        <v>451</v>
      </c>
      <c r="AF9" s="16" t="s">
        <v>176</v>
      </c>
    </row>
    <row r="10" spans="1:32" s="5" customFormat="1">
      <c r="A10" s="17">
        <v>891780111</v>
      </c>
      <c r="B10" s="17" t="s">
        <v>55</v>
      </c>
      <c r="C10" s="15" t="s">
        <v>57</v>
      </c>
      <c r="D10" s="17" t="s">
        <v>61</v>
      </c>
      <c r="E10" s="1" t="s">
        <v>463</v>
      </c>
      <c r="F10" s="17" t="s">
        <v>62</v>
      </c>
      <c r="G10" s="1" t="s">
        <v>62</v>
      </c>
      <c r="H10" s="1" t="s">
        <v>73</v>
      </c>
      <c r="I10" s="10">
        <v>45000000</v>
      </c>
      <c r="J10" s="1"/>
      <c r="K10" s="2"/>
      <c r="L10" s="2"/>
      <c r="M10" s="32">
        <f t="shared" si="0"/>
        <v>45000000</v>
      </c>
      <c r="N10" s="79">
        <v>7143983</v>
      </c>
      <c r="O10" s="37" t="s">
        <v>464</v>
      </c>
      <c r="P10" s="37" t="s">
        <v>465</v>
      </c>
      <c r="Q10" s="82">
        <v>44971</v>
      </c>
      <c r="R10" s="82">
        <v>44971</v>
      </c>
      <c r="S10" s="82">
        <v>44999</v>
      </c>
      <c r="T10" s="3"/>
      <c r="U10" s="31"/>
      <c r="V10" s="10"/>
      <c r="W10" s="10">
        <v>45000000</v>
      </c>
      <c r="X10" s="80">
        <f t="shared" si="1"/>
        <v>0</v>
      </c>
      <c r="Y10" s="37">
        <v>36722626</v>
      </c>
      <c r="Z10" s="54" t="s">
        <v>466</v>
      </c>
      <c r="AA10" s="1" t="s">
        <v>117</v>
      </c>
      <c r="AB10" s="1" t="s">
        <v>117</v>
      </c>
      <c r="AC10" s="3"/>
      <c r="AD10" s="83" t="s">
        <v>467</v>
      </c>
      <c r="AE10" s="16" t="s">
        <v>118</v>
      </c>
      <c r="AF10" s="16" t="s">
        <v>176</v>
      </c>
    </row>
    <row r="11" spans="1:32" s="5" customFormat="1">
      <c r="A11" s="17">
        <v>891780111</v>
      </c>
      <c r="B11" s="17" t="s">
        <v>55</v>
      </c>
      <c r="C11" s="15" t="s">
        <v>58</v>
      </c>
      <c r="D11" s="17" t="s">
        <v>61</v>
      </c>
      <c r="E11" s="1" t="s">
        <v>468</v>
      </c>
      <c r="F11" s="17" t="s">
        <v>62</v>
      </c>
      <c r="G11" s="1" t="s">
        <v>62</v>
      </c>
      <c r="H11" s="1" t="s">
        <v>80</v>
      </c>
      <c r="I11" s="10">
        <v>26319997</v>
      </c>
      <c r="J11" s="1"/>
      <c r="K11" s="2"/>
      <c r="L11" s="2"/>
      <c r="M11" s="32">
        <f t="shared" si="0"/>
        <v>26319997</v>
      </c>
      <c r="N11" s="79">
        <v>1082998052</v>
      </c>
      <c r="O11" s="37" t="s">
        <v>469</v>
      </c>
      <c r="P11" s="37" t="s">
        <v>470</v>
      </c>
      <c r="Q11" s="82">
        <v>44974</v>
      </c>
      <c r="R11" s="82">
        <v>44974</v>
      </c>
      <c r="S11" s="82">
        <v>45291</v>
      </c>
      <c r="T11" s="3"/>
      <c r="U11" s="31"/>
      <c r="V11" s="10"/>
      <c r="W11" s="10">
        <v>26319997</v>
      </c>
      <c r="X11" s="80">
        <f t="shared" si="1"/>
        <v>0</v>
      </c>
      <c r="Y11" s="37">
        <v>51913961</v>
      </c>
      <c r="Z11" s="54" t="s">
        <v>471</v>
      </c>
      <c r="AA11" s="1" t="s">
        <v>117</v>
      </c>
      <c r="AB11" s="1" t="s">
        <v>117</v>
      </c>
      <c r="AC11" s="3"/>
      <c r="AD11" s="83" t="s">
        <v>472</v>
      </c>
      <c r="AE11" s="16" t="s">
        <v>118</v>
      </c>
      <c r="AF11" s="16" t="s">
        <v>118</v>
      </c>
    </row>
    <row r="12" spans="1:32" s="5" customFormat="1">
      <c r="A12" s="17">
        <v>891780111</v>
      </c>
      <c r="B12" s="17" t="s">
        <v>55</v>
      </c>
      <c r="C12" s="15" t="s">
        <v>58</v>
      </c>
      <c r="D12" s="17" t="s">
        <v>61</v>
      </c>
      <c r="E12" s="1" t="s">
        <v>473</v>
      </c>
      <c r="F12" s="17" t="s">
        <v>62</v>
      </c>
      <c r="G12" s="1" t="s">
        <v>62</v>
      </c>
      <c r="H12" s="1" t="s">
        <v>80</v>
      </c>
      <c r="I12" s="10">
        <v>26319997</v>
      </c>
      <c r="J12" s="1"/>
      <c r="K12" s="2"/>
      <c r="L12" s="2"/>
      <c r="M12" s="32">
        <f t="shared" si="0"/>
        <v>26319997</v>
      </c>
      <c r="N12" s="79">
        <v>1082848119</v>
      </c>
      <c r="O12" s="37" t="s">
        <v>474</v>
      </c>
      <c r="P12" s="37" t="s">
        <v>475</v>
      </c>
      <c r="Q12" s="82">
        <v>44974</v>
      </c>
      <c r="R12" s="82">
        <v>44974</v>
      </c>
      <c r="S12" s="82">
        <v>45291</v>
      </c>
      <c r="T12" s="3"/>
      <c r="U12" s="31"/>
      <c r="V12" s="10"/>
      <c r="W12" s="10">
        <v>26319997</v>
      </c>
      <c r="X12" s="80">
        <f t="shared" si="1"/>
        <v>0</v>
      </c>
      <c r="Y12" s="37">
        <v>51913961</v>
      </c>
      <c r="Z12" s="54" t="s">
        <v>471</v>
      </c>
      <c r="AA12" s="1" t="s">
        <v>117</v>
      </c>
      <c r="AB12" s="1" t="s">
        <v>117</v>
      </c>
      <c r="AC12" s="3"/>
      <c r="AD12" s="83" t="s">
        <v>476</v>
      </c>
      <c r="AE12" s="16" t="s">
        <v>118</v>
      </c>
      <c r="AF12" s="16" t="s">
        <v>118</v>
      </c>
    </row>
    <row r="13" spans="1:32" s="5" customFormat="1">
      <c r="A13" s="17">
        <v>891780111</v>
      </c>
      <c r="B13" s="17" t="s">
        <v>55</v>
      </c>
      <c r="C13" s="15" t="s">
        <v>58</v>
      </c>
      <c r="D13" s="17" t="s">
        <v>61</v>
      </c>
      <c r="E13" s="1" t="s">
        <v>477</v>
      </c>
      <c r="F13" s="17" t="s">
        <v>62</v>
      </c>
      <c r="G13" s="1" t="s">
        <v>62</v>
      </c>
      <c r="H13" s="1" t="s">
        <v>80</v>
      </c>
      <c r="I13" s="10">
        <v>26319997</v>
      </c>
      <c r="J13" s="1"/>
      <c r="K13" s="2"/>
      <c r="L13" s="2"/>
      <c r="M13" s="32">
        <f t="shared" si="0"/>
        <v>26319997</v>
      </c>
      <c r="N13" s="79">
        <v>1083005312</v>
      </c>
      <c r="O13" s="37" t="s">
        <v>478</v>
      </c>
      <c r="P13" s="37" t="s">
        <v>479</v>
      </c>
      <c r="Q13" s="82">
        <v>44974</v>
      </c>
      <c r="R13" s="82">
        <v>44974</v>
      </c>
      <c r="S13" s="82">
        <v>45291</v>
      </c>
      <c r="T13" s="3"/>
      <c r="U13" s="31"/>
      <c r="V13" s="10"/>
      <c r="W13" s="10">
        <v>26319997</v>
      </c>
      <c r="X13" s="80">
        <f t="shared" si="1"/>
        <v>0</v>
      </c>
      <c r="Y13" s="37">
        <v>51913961</v>
      </c>
      <c r="Z13" s="54" t="s">
        <v>471</v>
      </c>
      <c r="AA13" s="1" t="s">
        <v>117</v>
      </c>
      <c r="AB13" s="1" t="s">
        <v>117</v>
      </c>
      <c r="AC13" s="3"/>
      <c r="AD13" s="83" t="s">
        <v>480</v>
      </c>
      <c r="AE13" s="16" t="s">
        <v>118</v>
      </c>
      <c r="AF13" s="16" t="s">
        <v>118</v>
      </c>
    </row>
    <row r="14" spans="1:32" s="5" customFormat="1">
      <c r="A14" s="17">
        <v>891780111</v>
      </c>
      <c r="B14" s="17" t="s">
        <v>55</v>
      </c>
      <c r="C14" s="15" t="s">
        <v>58</v>
      </c>
      <c r="D14" s="17" t="s">
        <v>61</v>
      </c>
      <c r="E14" s="1" t="s">
        <v>481</v>
      </c>
      <c r="F14" s="17" t="s">
        <v>62</v>
      </c>
      <c r="G14" s="1" t="s">
        <v>62</v>
      </c>
      <c r="H14" s="1" t="s">
        <v>80</v>
      </c>
      <c r="I14" s="10">
        <v>26319997</v>
      </c>
      <c r="J14" s="1"/>
      <c r="K14" s="2"/>
      <c r="L14" s="2"/>
      <c r="M14" s="32">
        <f t="shared" si="0"/>
        <v>26319997</v>
      </c>
      <c r="N14" s="79">
        <v>1065632947</v>
      </c>
      <c r="O14" s="37" t="s">
        <v>482</v>
      </c>
      <c r="P14" s="37" t="s">
        <v>483</v>
      </c>
      <c r="Q14" s="82">
        <v>44974</v>
      </c>
      <c r="R14" s="82">
        <v>44974</v>
      </c>
      <c r="S14" s="82">
        <v>45291</v>
      </c>
      <c r="T14" s="3"/>
      <c r="U14" s="31"/>
      <c r="V14" s="10"/>
      <c r="W14" s="10">
        <v>26319997</v>
      </c>
      <c r="X14" s="80">
        <f t="shared" si="1"/>
        <v>0</v>
      </c>
      <c r="Y14" s="37">
        <v>51913961</v>
      </c>
      <c r="Z14" s="54" t="s">
        <v>471</v>
      </c>
      <c r="AA14" s="1" t="s">
        <v>117</v>
      </c>
      <c r="AB14" s="1" t="s">
        <v>117</v>
      </c>
      <c r="AC14" s="3"/>
      <c r="AD14" s="83" t="s">
        <v>484</v>
      </c>
      <c r="AE14" s="16" t="s">
        <v>118</v>
      </c>
      <c r="AF14" s="16" t="s">
        <v>118</v>
      </c>
    </row>
    <row r="15" spans="1:32" s="5" customFormat="1">
      <c r="A15" s="17">
        <v>891780111</v>
      </c>
      <c r="B15" s="17" t="s">
        <v>55</v>
      </c>
      <c r="C15" s="15" t="s">
        <v>58</v>
      </c>
      <c r="D15" s="17" t="s">
        <v>61</v>
      </c>
      <c r="E15" s="1" t="s">
        <v>485</v>
      </c>
      <c r="F15" s="17" t="s">
        <v>62</v>
      </c>
      <c r="G15" s="1" t="s">
        <v>62</v>
      </c>
      <c r="H15" s="1" t="s">
        <v>80</v>
      </c>
      <c r="I15" s="10">
        <v>26319997</v>
      </c>
      <c r="J15" s="1"/>
      <c r="K15" s="2"/>
      <c r="L15" s="2"/>
      <c r="M15" s="32">
        <f t="shared" si="0"/>
        <v>26319997</v>
      </c>
      <c r="N15" s="79">
        <v>1119816325</v>
      </c>
      <c r="O15" s="37" t="s">
        <v>486</v>
      </c>
      <c r="P15" s="37" t="s">
        <v>487</v>
      </c>
      <c r="Q15" s="82">
        <v>44974</v>
      </c>
      <c r="R15" s="82">
        <v>44974</v>
      </c>
      <c r="S15" s="82">
        <v>45291</v>
      </c>
      <c r="T15" s="3"/>
      <c r="U15" s="31"/>
      <c r="V15" s="10"/>
      <c r="W15" s="10">
        <v>26319997</v>
      </c>
      <c r="X15" s="80">
        <f t="shared" si="1"/>
        <v>0</v>
      </c>
      <c r="Y15" s="37">
        <v>51913961</v>
      </c>
      <c r="Z15" s="54" t="s">
        <v>471</v>
      </c>
      <c r="AA15" s="1" t="s">
        <v>117</v>
      </c>
      <c r="AB15" s="1" t="s">
        <v>117</v>
      </c>
      <c r="AC15" s="3"/>
      <c r="AD15" s="83" t="s">
        <v>488</v>
      </c>
      <c r="AE15" s="16" t="s">
        <v>118</v>
      </c>
      <c r="AF15" s="16" t="s">
        <v>118</v>
      </c>
    </row>
    <row r="16" spans="1:32" s="5" customFormat="1">
      <c r="A16" s="17">
        <v>891780111</v>
      </c>
      <c r="B16" s="17" t="s">
        <v>55</v>
      </c>
      <c r="C16" s="15" t="s">
        <v>58</v>
      </c>
      <c r="D16" s="17" t="s">
        <v>61</v>
      </c>
      <c r="E16" s="1" t="s">
        <v>489</v>
      </c>
      <c r="F16" s="17" t="s">
        <v>62</v>
      </c>
      <c r="G16" s="1" t="s">
        <v>62</v>
      </c>
      <c r="H16" s="1" t="s">
        <v>80</v>
      </c>
      <c r="I16" s="10">
        <v>26319997</v>
      </c>
      <c r="J16" s="1"/>
      <c r="K16" s="2"/>
      <c r="L16" s="2"/>
      <c r="M16" s="32">
        <f t="shared" si="0"/>
        <v>26319997</v>
      </c>
      <c r="N16" s="79">
        <v>85470095</v>
      </c>
      <c r="O16" s="37" t="s">
        <v>490</v>
      </c>
      <c r="P16" s="37" t="s">
        <v>491</v>
      </c>
      <c r="Q16" s="82">
        <v>44974</v>
      </c>
      <c r="R16" s="82">
        <v>44974</v>
      </c>
      <c r="S16" s="82">
        <v>45291</v>
      </c>
      <c r="T16" s="3"/>
      <c r="U16" s="31"/>
      <c r="V16" s="10"/>
      <c r="W16" s="10">
        <v>26319997</v>
      </c>
      <c r="X16" s="80">
        <f t="shared" si="1"/>
        <v>0</v>
      </c>
      <c r="Y16" s="37">
        <v>12448927</v>
      </c>
      <c r="Z16" s="54" t="s">
        <v>492</v>
      </c>
      <c r="AA16" s="1" t="s">
        <v>117</v>
      </c>
      <c r="AB16" s="1" t="s">
        <v>117</v>
      </c>
      <c r="AC16" s="3"/>
      <c r="AD16" s="83" t="s">
        <v>493</v>
      </c>
      <c r="AE16" s="16" t="s">
        <v>118</v>
      </c>
      <c r="AF16" s="16" t="s">
        <v>118</v>
      </c>
    </row>
    <row r="17" spans="1:32" s="5" customFormat="1">
      <c r="A17" s="17">
        <v>891780111</v>
      </c>
      <c r="B17" s="17" t="s">
        <v>55</v>
      </c>
      <c r="C17" s="15" t="s">
        <v>58</v>
      </c>
      <c r="D17" s="17" t="s">
        <v>61</v>
      </c>
      <c r="E17" s="1" t="s">
        <v>494</v>
      </c>
      <c r="F17" s="17" t="s">
        <v>62</v>
      </c>
      <c r="G17" s="1" t="s">
        <v>62</v>
      </c>
      <c r="H17" s="1" t="s">
        <v>80</v>
      </c>
      <c r="I17" s="10">
        <v>26319997</v>
      </c>
      <c r="J17" s="1"/>
      <c r="K17" s="2"/>
      <c r="L17" s="2"/>
      <c r="M17" s="32">
        <f t="shared" si="0"/>
        <v>26319997</v>
      </c>
      <c r="N17" s="79">
        <v>1082984745</v>
      </c>
      <c r="O17" s="37" t="s">
        <v>495</v>
      </c>
      <c r="P17" s="37" t="s">
        <v>496</v>
      </c>
      <c r="Q17" s="82">
        <v>44974</v>
      </c>
      <c r="R17" s="82">
        <v>44974</v>
      </c>
      <c r="S17" s="82">
        <v>45291</v>
      </c>
      <c r="T17" s="3"/>
      <c r="U17" s="31"/>
      <c r="V17" s="10"/>
      <c r="W17" s="10">
        <v>26319997</v>
      </c>
      <c r="X17" s="80">
        <f t="shared" si="1"/>
        <v>0</v>
      </c>
      <c r="Y17" s="37">
        <v>12448927</v>
      </c>
      <c r="Z17" s="54" t="s">
        <v>492</v>
      </c>
      <c r="AA17" s="1" t="s">
        <v>117</v>
      </c>
      <c r="AB17" s="1" t="s">
        <v>117</v>
      </c>
      <c r="AC17" s="3"/>
      <c r="AD17" s="83" t="s">
        <v>497</v>
      </c>
      <c r="AE17" s="16" t="s">
        <v>118</v>
      </c>
      <c r="AF17" s="16" t="s">
        <v>118</v>
      </c>
    </row>
    <row r="18" spans="1:32" s="5" customFormat="1">
      <c r="A18" s="17">
        <v>891780111</v>
      </c>
      <c r="B18" s="17" t="s">
        <v>55</v>
      </c>
      <c r="C18" s="15" t="s">
        <v>58</v>
      </c>
      <c r="D18" s="17" t="s">
        <v>61</v>
      </c>
      <c r="E18" s="1" t="s">
        <v>498</v>
      </c>
      <c r="F18" s="17" t="s">
        <v>62</v>
      </c>
      <c r="G18" s="1" t="s">
        <v>62</v>
      </c>
      <c r="H18" s="1" t="s">
        <v>80</v>
      </c>
      <c r="I18" s="10">
        <v>32856559.789999999</v>
      </c>
      <c r="J18" s="1"/>
      <c r="K18" s="2"/>
      <c r="L18" s="2"/>
      <c r="M18" s="32">
        <f t="shared" si="0"/>
        <v>32856559.789999999</v>
      </c>
      <c r="N18" s="79">
        <v>1082858570</v>
      </c>
      <c r="O18" s="37" t="s">
        <v>499</v>
      </c>
      <c r="P18" s="37" t="s">
        <v>500</v>
      </c>
      <c r="Q18" s="82">
        <v>44985</v>
      </c>
      <c r="R18" s="82">
        <v>44985</v>
      </c>
      <c r="S18" s="82">
        <v>45260</v>
      </c>
      <c r="T18" s="3"/>
      <c r="U18" s="31"/>
      <c r="V18" s="10"/>
      <c r="W18" s="10">
        <v>32856559.789999999</v>
      </c>
      <c r="X18" s="80">
        <v>0</v>
      </c>
      <c r="Y18" s="79">
        <v>45498601</v>
      </c>
      <c r="Z18" s="37" t="s">
        <v>501</v>
      </c>
      <c r="AA18" s="1" t="s">
        <v>117</v>
      </c>
      <c r="AB18" s="1" t="s">
        <v>117</v>
      </c>
      <c r="AC18" s="3"/>
      <c r="AD18" s="83" t="s">
        <v>502</v>
      </c>
      <c r="AE18" s="16" t="s">
        <v>118</v>
      </c>
      <c r="AF18" s="16" t="s">
        <v>118</v>
      </c>
    </row>
    <row r="19" spans="1:32" s="5" customFormat="1">
      <c r="A19" s="17">
        <v>891780111</v>
      </c>
      <c r="B19" s="17" t="s">
        <v>55</v>
      </c>
      <c r="C19" s="15" t="s">
        <v>58</v>
      </c>
      <c r="D19" s="17" t="s">
        <v>61</v>
      </c>
      <c r="E19" s="1" t="s">
        <v>503</v>
      </c>
      <c r="F19" s="17" t="s">
        <v>62</v>
      </c>
      <c r="G19" s="1" t="s">
        <v>62</v>
      </c>
      <c r="H19" s="1" t="s">
        <v>80</v>
      </c>
      <c r="I19" s="10">
        <v>33167799</v>
      </c>
      <c r="J19" s="1"/>
      <c r="K19" s="2"/>
      <c r="L19" s="2"/>
      <c r="M19" s="32">
        <f t="shared" si="0"/>
        <v>33167799</v>
      </c>
      <c r="N19" s="79">
        <v>1082968741</v>
      </c>
      <c r="O19" s="37" t="s">
        <v>504</v>
      </c>
      <c r="P19" s="37" t="s">
        <v>500</v>
      </c>
      <c r="Q19" s="82">
        <v>44985</v>
      </c>
      <c r="R19" s="82">
        <v>44985</v>
      </c>
      <c r="S19" s="82">
        <v>45253</v>
      </c>
      <c r="T19" s="3"/>
      <c r="U19" s="31"/>
      <c r="V19" s="10"/>
      <c r="W19" s="10">
        <v>33167799</v>
      </c>
      <c r="X19" s="80">
        <v>0</v>
      </c>
      <c r="Y19" s="79">
        <v>45498601</v>
      </c>
      <c r="Z19" s="37" t="s">
        <v>501</v>
      </c>
      <c r="AA19" s="1" t="s">
        <v>117</v>
      </c>
      <c r="AB19" s="1" t="s">
        <v>117</v>
      </c>
      <c r="AC19" s="3"/>
      <c r="AD19" s="83" t="s">
        <v>505</v>
      </c>
      <c r="AE19" s="16" t="s">
        <v>118</v>
      </c>
      <c r="AF19" s="16" t="s">
        <v>118</v>
      </c>
    </row>
    <row r="20" spans="1:32" s="5" customFormat="1">
      <c r="A20" s="17">
        <v>891780111</v>
      </c>
      <c r="B20" s="17" t="s">
        <v>55</v>
      </c>
      <c r="C20" s="15" t="s">
        <v>58</v>
      </c>
      <c r="D20" s="17" t="s">
        <v>61</v>
      </c>
      <c r="E20" s="1" t="s">
        <v>506</v>
      </c>
      <c r="F20" s="17" t="s">
        <v>62</v>
      </c>
      <c r="G20" s="1" t="s">
        <v>62</v>
      </c>
      <c r="H20" s="1" t="s">
        <v>80</v>
      </c>
      <c r="I20" s="10">
        <v>18901520</v>
      </c>
      <c r="J20" s="1"/>
      <c r="K20" s="2"/>
      <c r="L20" s="2"/>
      <c r="M20" s="32">
        <f t="shared" si="0"/>
        <v>18901520</v>
      </c>
      <c r="N20" s="79">
        <v>1083006847</v>
      </c>
      <c r="O20" s="37" t="s">
        <v>507</v>
      </c>
      <c r="P20" s="37" t="s">
        <v>508</v>
      </c>
      <c r="Q20" s="82">
        <v>44974</v>
      </c>
      <c r="R20" s="82">
        <v>44974</v>
      </c>
      <c r="S20" s="82">
        <v>45291</v>
      </c>
      <c r="T20" s="3"/>
      <c r="U20" s="31"/>
      <c r="V20" s="10"/>
      <c r="W20" s="10">
        <v>18901520</v>
      </c>
      <c r="X20" s="80">
        <f t="shared" si="1"/>
        <v>0</v>
      </c>
      <c r="Y20" s="37">
        <v>51913961</v>
      </c>
      <c r="Z20" s="54" t="s">
        <v>471</v>
      </c>
      <c r="AA20" s="1" t="s">
        <v>117</v>
      </c>
      <c r="AB20" s="1" t="s">
        <v>117</v>
      </c>
      <c r="AC20" s="3"/>
      <c r="AD20" s="83" t="s">
        <v>509</v>
      </c>
      <c r="AE20" s="16" t="s">
        <v>118</v>
      </c>
      <c r="AF20" s="16" t="s">
        <v>118</v>
      </c>
    </row>
    <row r="21" spans="1:32" s="6" customFormat="1">
      <c r="A21" s="11"/>
      <c r="B21" s="12"/>
      <c r="C21" s="11" t="s">
        <v>21</v>
      </c>
      <c r="D21" s="13"/>
      <c r="E21" s="12">
        <f>COUNTA(E5:E20)</f>
        <v>16</v>
      </c>
      <c r="F21" s="12"/>
      <c r="G21" s="12"/>
      <c r="H21" s="13"/>
      <c r="I21" s="14">
        <f>SUM(I5:I20)</f>
        <v>5411284963.8999996</v>
      </c>
      <c r="J21" s="12">
        <f>COUNTA(J5:J20)</f>
        <v>0</v>
      </c>
      <c r="K21" s="14">
        <f>SUM(K5:K20)</f>
        <v>0</v>
      </c>
      <c r="L21" s="14">
        <f>SUM(L5:L20)</f>
        <v>0</v>
      </c>
      <c r="M21" s="14">
        <f>SUM(M5:M20)</f>
        <v>5411284963.8999996</v>
      </c>
      <c r="N21" s="12"/>
      <c r="O21" s="12"/>
      <c r="P21" s="12"/>
      <c r="Q21" s="12"/>
      <c r="R21" s="12"/>
      <c r="S21" s="12"/>
      <c r="T21" s="12"/>
      <c r="U21" s="12">
        <f>SUM(U5:U20)</f>
        <v>0</v>
      </c>
      <c r="V21" s="14">
        <f>SUM(V5:V20)</f>
        <v>109765956</v>
      </c>
      <c r="W21" s="14">
        <f>SUM(W5:W20)</f>
        <v>5301519007.8999996</v>
      </c>
      <c r="X21" s="12"/>
      <c r="Y21" s="12"/>
      <c r="Z21" s="12"/>
      <c r="AA21" s="12"/>
      <c r="AB21" s="12"/>
      <c r="AC21" s="12"/>
      <c r="AD21" s="12"/>
      <c r="AE21" s="12"/>
      <c r="AF21" s="12"/>
    </row>
  </sheetData>
  <mergeCells count="7">
    <mergeCell ref="AD3:AF3"/>
    <mergeCell ref="A1:D1"/>
    <mergeCell ref="G1:H1"/>
    <mergeCell ref="A2:C2"/>
    <mergeCell ref="D2:F2"/>
    <mergeCell ref="G2:H3"/>
    <mergeCell ref="K2:P3"/>
  </mergeCells>
  <conditionalFormatting sqref="D2">
    <cfRule type="containsText" dxfId="3" priority="2" operator="containsText" text="Seleccione Ordenador">
      <formula>NOT(ISERROR(SEARCH("Seleccione Ordenador",D2)))</formula>
    </cfRule>
  </conditionalFormatting>
  <conditionalFormatting sqref="E1">
    <cfRule type="containsText" dxfId="2" priority="1" operator="containsText" text="Seleccione Periodo">
      <formula>NOT(ISERROR(SEARCH("Seleccione Periodo",E1)))</formula>
    </cfRule>
  </conditionalFormatting>
  <dataValidations count="8">
    <dataValidation type="list" allowBlank="1" showInputMessage="1" showErrorMessage="1" sqref="AA5:AB20" xr:uid="{F86BFD58-5C0D-4801-94A9-DC76F78AA306}">
      <formula1>"SI,NO"</formula1>
    </dataValidation>
    <dataValidation type="list" allowBlank="1" showInputMessage="1" showErrorMessage="1" sqref="AF5:AF20" xr:uid="{C15310D8-B574-41E7-A20F-B5DC570DD34C}">
      <formula1>"SI,NA por TIPO Contrato"</formula1>
    </dataValidation>
    <dataValidation type="list" allowBlank="1" showInputMessage="1" showErrorMessage="1" sqref="AE5:AE20" xr:uid="{450AF2B9-191A-4018-878E-FF941826B185}">
      <formula1>"SI,NO HA INICIADO"</formula1>
    </dataValidation>
    <dataValidation type="list" allowBlank="1" showInputMessage="1" showErrorMessage="1" sqref="H5:H20" xr:uid="{46DA0558-2E42-4A38-B2BE-82628D96E174}">
      <formula1>tipologia</formula1>
    </dataValidation>
    <dataValidation type="list" allowBlank="1" showInputMessage="1" showErrorMessage="1" sqref="G5:G20" xr:uid="{99911D18-A37F-4DFF-9682-D9FA0798E0F4}">
      <formula1>modalidad</formula1>
    </dataValidation>
    <dataValidation type="list" allowBlank="1" showInputMessage="1" showErrorMessage="1" sqref="C5:C20" xr:uid="{6DA6AE52-F7AF-4E8B-A0A5-F2E59116BC8B}">
      <formula1>rubro</formula1>
    </dataValidation>
    <dataValidation type="list" allowBlank="1" showInputMessage="1" showErrorMessage="1" sqref="E1" xr:uid="{E20C31A3-75C7-4F89-89B6-AA81921EFE06}">
      <formula1>cortea</formula1>
    </dataValidation>
    <dataValidation type="list" allowBlank="1" showInputMessage="1" showErrorMessage="1" sqref="D2" xr:uid="{0677F1E1-FFD6-4A01-8F02-D75B15E0E2AE}">
      <formula1>Delegatarios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7F49B-D479-449A-8027-67EA645CF144}">
  <sheetPr>
    <tabColor rgb="FF92D050"/>
  </sheetPr>
  <dimension ref="A1:AF37"/>
  <sheetViews>
    <sheetView workbookViewId="0">
      <selection activeCell="H8" sqref="H8"/>
    </sheetView>
  </sheetViews>
  <sheetFormatPr baseColWidth="10" defaultRowHeight="14.4"/>
  <cols>
    <col min="5" max="5" width="17.5546875" customWidth="1"/>
    <col min="9" max="9" width="18.6640625" customWidth="1"/>
    <col min="13" max="13" width="18" customWidth="1"/>
    <col min="32" max="32" width="13.77734375" bestFit="1" customWidth="1"/>
  </cols>
  <sheetData>
    <row r="1" spans="1:32">
      <c r="A1" s="269" t="s">
        <v>85</v>
      </c>
      <c r="B1" s="269"/>
      <c r="C1" s="269"/>
      <c r="D1" s="269"/>
      <c r="E1" t="s">
        <v>42</v>
      </c>
      <c r="F1" s="133"/>
      <c r="G1" s="264" t="s">
        <v>150</v>
      </c>
      <c r="H1" s="264"/>
      <c r="I1" s="30">
        <v>1160000</v>
      </c>
      <c r="X1" s="243"/>
    </row>
    <row r="2" spans="1:32" ht="15" customHeight="1">
      <c r="A2" s="271" t="s">
        <v>22</v>
      </c>
      <c r="B2" s="271"/>
      <c r="C2" s="271"/>
      <c r="D2" s="272" t="s">
        <v>38</v>
      </c>
      <c r="E2" s="272"/>
      <c r="F2" s="272"/>
      <c r="G2" s="265" t="s">
        <v>100</v>
      </c>
      <c r="H2" s="265"/>
      <c r="I2" s="22">
        <f>VLOOKUP($D$2,[12]Datos!$B$20:$C$35,2,FALSE)</f>
        <v>250</v>
      </c>
      <c r="J2" s="23" t="s">
        <v>86</v>
      </c>
      <c r="K2" s="267" t="str">
        <f>VLOOKUP($D$2,[12]Datos!$B$20:$D$35,3,FALSE)</f>
        <v>Sobre los recursos de Funcionamiento, Inversión y Administrados del presupuesto de gastos de la universidad</v>
      </c>
      <c r="L2" s="267"/>
      <c r="M2" s="267"/>
      <c r="N2" s="267"/>
      <c r="O2" s="267"/>
      <c r="P2" s="267"/>
      <c r="X2" s="243"/>
    </row>
    <row r="3" spans="1:32" ht="15.75" customHeight="1">
      <c r="A3" s="133">
        <v>5</v>
      </c>
      <c r="B3" s="133"/>
      <c r="D3" s="133"/>
      <c r="F3" s="133"/>
      <c r="G3" s="266"/>
      <c r="H3" s="266"/>
      <c r="I3" s="22">
        <f>I2*I1</f>
        <v>290000000</v>
      </c>
      <c r="J3" s="23" t="s">
        <v>94</v>
      </c>
      <c r="K3" s="268"/>
      <c r="L3" s="268"/>
      <c r="M3" s="268"/>
      <c r="N3" s="268"/>
      <c r="O3" s="268"/>
      <c r="P3" s="268"/>
      <c r="X3" s="243"/>
      <c r="AD3" s="270" t="s">
        <v>81</v>
      </c>
      <c r="AE3" s="270"/>
      <c r="AF3" s="270"/>
    </row>
    <row r="4" spans="1:32" s="250" customFormat="1" ht="144">
      <c r="A4" s="244" t="s">
        <v>0</v>
      </c>
      <c r="B4" s="244" t="s">
        <v>1</v>
      </c>
      <c r="C4" s="244" t="s">
        <v>2</v>
      </c>
      <c r="D4" s="244" t="s">
        <v>3</v>
      </c>
      <c r="E4" s="244" t="s">
        <v>4</v>
      </c>
      <c r="F4" s="244" t="s">
        <v>5</v>
      </c>
      <c r="G4" s="244" t="s">
        <v>6</v>
      </c>
      <c r="H4" s="244" t="s">
        <v>7</v>
      </c>
      <c r="I4" s="245" t="s">
        <v>8</v>
      </c>
      <c r="J4" s="244" t="s">
        <v>103</v>
      </c>
      <c r="K4" s="246" t="s">
        <v>9</v>
      </c>
      <c r="L4" s="246" t="s">
        <v>10</v>
      </c>
      <c r="M4" s="245" t="s">
        <v>107</v>
      </c>
      <c r="N4" s="244" t="s">
        <v>11</v>
      </c>
      <c r="O4" s="244" t="s">
        <v>12</v>
      </c>
      <c r="P4" s="244" t="s">
        <v>13</v>
      </c>
      <c r="Q4" s="247" t="s">
        <v>14</v>
      </c>
      <c r="R4" s="247" t="s">
        <v>15</v>
      </c>
      <c r="S4" s="247" t="s">
        <v>104</v>
      </c>
      <c r="T4" s="247" t="s">
        <v>105</v>
      </c>
      <c r="U4" s="244" t="s">
        <v>106</v>
      </c>
      <c r="V4" s="248" t="s">
        <v>16</v>
      </c>
      <c r="W4" s="248" t="s">
        <v>17</v>
      </c>
      <c r="X4" s="249" t="s">
        <v>18</v>
      </c>
      <c r="Y4" s="244" t="s">
        <v>19</v>
      </c>
      <c r="Z4" s="244" t="s">
        <v>20</v>
      </c>
      <c r="AA4" s="244" t="s">
        <v>53</v>
      </c>
      <c r="AB4" s="244" t="s">
        <v>54</v>
      </c>
      <c r="AC4" s="247" t="s">
        <v>95</v>
      </c>
      <c r="AD4" s="244" t="s">
        <v>84</v>
      </c>
      <c r="AE4" s="244" t="s">
        <v>82</v>
      </c>
      <c r="AF4" s="244" t="s">
        <v>83</v>
      </c>
    </row>
    <row r="5" spans="1:32" s="5" customFormat="1">
      <c r="A5" s="251">
        <v>891780111</v>
      </c>
      <c r="B5" s="251" t="s">
        <v>55</v>
      </c>
      <c r="C5" s="15" t="s">
        <v>57</v>
      </c>
      <c r="D5" s="251" t="s">
        <v>61</v>
      </c>
      <c r="E5" s="1" t="s">
        <v>2639</v>
      </c>
      <c r="F5" s="251" t="s">
        <v>62</v>
      </c>
      <c r="G5" s="1" t="s">
        <v>62</v>
      </c>
      <c r="H5" s="1" t="s">
        <v>74</v>
      </c>
      <c r="I5" s="10">
        <v>70000000</v>
      </c>
      <c r="J5" s="1"/>
      <c r="K5" s="2"/>
      <c r="L5" s="2"/>
      <c r="M5" s="252">
        <f>I5+K5-L5</f>
        <v>70000000</v>
      </c>
      <c r="N5" s="1">
        <v>900880521</v>
      </c>
      <c r="O5" s="1" t="s">
        <v>2640</v>
      </c>
      <c r="P5" s="1" t="s">
        <v>2641</v>
      </c>
      <c r="Q5" s="3" t="s">
        <v>2642</v>
      </c>
      <c r="R5" s="3" t="s">
        <v>2642</v>
      </c>
      <c r="S5" s="3" t="s">
        <v>438</v>
      </c>
      <c r="T5" s="3"/>
      <c r="U5" s="31"/>
      <c r="V5" s="10">
        <v>0</v>
      </c>
      <c r="W5" s="10">
        <f>+M5-V5</f>
        <v>70000000</v>
      </c>
      <c r="X5" s="111">
        <f>V5/M5</f>
        <v>0</v>
      </c>
      <c r="Y5" s="1">
        <v>57444673</v>
      </c>
      <c r="Z5" s="1" t="s">
        <v>2643</v>
      </c>
      <c r="AA5" s="1" t="s">
        <v>117</v>
      </c>
      <c r="AB5" s="1" t="s">
        <v>117</v>
      </c>
      <c r="AC5" s="3">
        <v>44951</v>
      </c>
      <c r="AD5" s="253" t="s">
        <v>2644</v>
      </c>
      <c r="AE5" s="16" t="s">
        <v>118</v>
      </c>
      <c r="AF5" s="16" t="s">
        <v>176</v>
      </c>
    </row>
    <row r="6" spans="1:32" s="5" customFormat="1">
      <c r="A6" s="251">
        <v>891780111</v>
      </c>
      <c r="B6" s="251" t="s">
        <v>55</v>
      </c>
      <c r="C6" s="15" t="s">
        <v>57</v>
      </c>
      <c r="D6" s="251" t="s">
        <v>61</v>
      </c>
      <c r="E6" s="1" t="s">
        <v>2645</v>
      </c>
      <c r="F6" s="251" t="s">
        <v>62</v>
      </c>
      <c r="G6" s="1" t="s">
        <v>62</v>
      </c>
      <c r="H6" s="1" t="s">
        <v>74</v>
      </c>
      <c r="I6" s="10">
        <v>65000000</v>
      </c>
      <c r="J6" s="1"/>
      <c r="K6" s="2"/>
      <c r="L6" s="2"/>
      <c r="M6" s="252">
        <f>I6+K6-L6</f>
        <v>65000000</v>
      </c>
      <c r="N6" s="1">
        <v>900156270</v>
      </c>
      <c r="O6" s="1" t="s">
        <v>2646</v>
      </c>
      <c r="P6" s="1" t="s">
        <v>2647</v>
      </c>
      <c r="Q6" s="3">
        <v>44957</v>
      </c>
      <c r="R6" s="3">
        <v>44965</v>
      </c>
      <c r="S6" s="3">
        <v>44969</v>
      </c>
      <c r="T6" s="3"/>
      <c r="U6" s="31"/>
      <c r="V6" s="10">
        <v>0</v>
      </c>
      <c r="W6" s="10">
        <f>+M6-V6</f>
        <v>65000000</v>
      </c>
      <c r="X6" s="111">
        <f>V6/M6</f>
        <v>0</v>
      </c>
      <c r="Y6" s="1">
        <v>85465146</v>
      </c>
      <c r="Z6" s="1" t="s">
        <v>460</v>
      </c>
      <c r="AA6" s="1" t="s">
        <v>117</v>
      </c>
      <c r="AB6" s="1" t="s">
        <v>117</v>
      </c>
      <c r="AC6" s="3">
        <v>44964</v>
      </c>
      <c r="AD6" s="253" t="s">
        <v>2648</v>
      </c>
      <c r="AE6" s="16" t="s">
        <v>118</v>
      </c>
      <c r="AF6" s="16" t="s">
        <v>176</v>
      </c>
    </row>
    <row r="7" spans="1:32" s="5" customFormat="1">
      <c r="A7" s="251">
        <v>891780111</v>
      </c>
      <c r="B7" s="251" t="s">
        <v>55</v>
      </c>
      <c r="C7" s="15" t="s">
        <v>57</v>
      </c>
      <c r="D7" s="251" t="s">
        <v>61</v>
      </c>
      <c r="E7" s="1" t="s">
        <v>2649</v>
      </c>
      <c r="F7" s="251" t="s">
        <v>62</v>
      </c>
      <c r="G7" s="1" t="s">
        <v>62</v>
      </c>
      <c r="H7" s="1" t="s">
        <v>74</v>
      </c>
      <c r="I7" s="10">
        <v>59547600</v>
      </c>
      <c r="J7" s="1"/>
      <c r="K7" s="2"/>
      <c r="L7" s="2"/>
      <c r="M7" s="252">
        <f t="shared" ref="M7:M34" si="0">I7+K7-L7</f>
        <v>59547600</v>
      </c>
      <c r="N7" s="5">
        <v>900726297</v>
      </c>
      <c r="O7" s="1" t="s">
        <v>2650</v>
      </c>
      <c r="P7" s="1" t="s">
        <v>2651</v>
      </c>
      <c r="Q7" s="3" t="s">
        <v>2652</v>
      </c>
      <c r="R7" s="3" t="s">
        <v>2653</v>
      </c>
      <c r="S7" s="3" t="s">
        <v>623</v>
      </c>
      <c r="T7" s="3"/>
      <c r="U7" s="31"/>
      <c r="V7" s="10">
        <v>59547600</v>
      </c>
      <c r="W7" s="10">
        <f t="shared" ref="W7:W36" si="1">+M7-V7</f>
        <v>0</v>
      </c>
      <c r="X7" s="111">
        <f t="shared" ref="X7:X36" si="2">V7/M7</f>
        <v>1</v>
      </c>
      <c r="Y7" s="1">
        <v>85465146</v>
      </c>
      <c r="Z7" s="1" t="s">
        <v>460</v>
      </c>
      <c r="AA7" s="1" t="s">
        <v>117</v>
      </c>
      <c r="AB7" s="1" t="s">
        <v>117</v>
      </c>
      <c r="AC7" s="3">
        <v>44966</v>
      </c>
      <c r="AD7" s="253" t="s">
        <v>2654</v>
      </c>
      <c r="AE7" s="16" t="s">
        <v>118</v>
      </c>
      <c r="AF7" s="16" t="s">
        <v>176</v>
      </c>
    </row>
    <row r="8" spans="1:32" s="5" customFormat="1" ht="15.75" customHeight="1">
      <c r="A8" s="251">
        <v>891780111</v>
      </c>
      <c r="B8" s="251" t="s">
        <v>55</v>
      </c>
      <c r="C8" s="15" t="s">
        <v>58</v>
      </c>
      <c r="D8" s="251" t="s">
        <v>61</v>
      </c>
      <c r="E8" s="1" t="s">
        <v>2655</v>
      </c>
      <c r="F8" s="251" t="s">
        <v>62</v>
      </c>
      <c r="G8" s="1" t="s">
        <v>62</v>
      </c>
      <c r="H8" s="1" t="s">
        <v>74</v>
      </c>
      <c r="I8" s="10">
        <v>25585000</v>
      </c>
      <c r="J8" s="1"/>
      <c r="K8" s="2"/>
      <c r="L8" s="2"/>
      <c r="M8" s="252">
        <f t="shared" si="0"/>
        <v>25585000</v>
      </c>
      <c r="N8" s="5">
        <v>900192835</v>
      </c>
      <c r="O8" s="1" t="s">
        <v>2656</v>
      </c>
      <c r="P8" s="1" t="s">
        <v>2657</v>
      </c>
      <c r="Q8" s="3" t="s">
        <v>2653</v>
      </c>
      <c r="R8" s="3" t="s">
        <v>2658</v>
      </c>
      <c r="S8" s="3" t="s">
        <v>2659</v>
      </c>
      <c r="T8" s="3"/>
      <c r="U8" s="31"/>
      <c r="V8" s="10">
        <v>0</v>
      </c>
      <c r="W8" s="10">
        <f t="shared" si="1"/>
        <v>25585000</v>
      </c>
      <c r="X8" s="111">
        <f t="shared" si="2"/>
        <v>0</v>
      </c>
      <c r="Y8" s="1">
        <v>57438212</v>
      </c>
      <c r="Z8" s="1" t="s">
        <v>2660</v>
      </c>
      <c r="AA8" s="1" t="s">
        <v>117</v>
      </c>
      <c r="AB8" s="1" t="s">
        <v>117</v>
      </c>
      <c r="AC8" s="3"/>
      <c r="AD8" s="253" t="s">
        <v>2661</v>
      </c>
      <c r="AE8" s="16" t="s">
        <v>118</v>
      </c>
      <c r="AF8" s="16" t="s">
        <v>176</v>
      </c>
    </row>
    <row r="9" spans="1:32" s="5" customFormat="1">
      <c r="A9" s="251">
        <v>891780111</v>
      </c>
      <c r="B9" s="251" t="s">
        <v>55</v>
      </c>
      <c r="C9" s="15" t="s">
        <v>58</v>
      </c>
      <c r="D9" s="251" t="s">
        <v>61</v>
      </c>
      <c r="E9" s="1" t="s">
        <v>2662</v>
      </c>
      <c r="F9" s="251" t="s">
        <v>62</v>
      </c>
      <c r="G9" s="1" t="s">
        <v>62</v>
      </c>
      <c r="H9" s="1" t="s">
        <v>74</v>
      </c>
      <c r="I9" s="10">
        <v>24317370</v>
      </c>
      <c r="J9" s="1"/>
      <c r="K9" s="2"/>
      <c r="L9" s="2"/>
      <c r="M9" s="252">
        <f t="shared" si="0"/>
        <v>24317370</v>
      </c>
      <c r="N9" s="1">
        <v>804007617</v>
      </c>
      <c r="O9" s="1" t="s">
        <v>2663</v>
      </c>
      <c r="P9" s="1" t="s">
        <v>2664</v>
      </c>
      <c r="Q9" s="3" t="s">
        <v>2665</v>
      </c>
      <c r="R9" s="3" t="s">
        <v>2665</v>
      </c>
      <c r="S9" s="3" t="s">
        <v>438</v>
      </c>
      <c r="T9" s="3"/>
      <c r="U9" s="31"/>
      <c r="V9" s="10">
        <v>0</v>
      </c>
      <c r="W9" s="10">
        <f t="shared" si="1"/>
        <v>24317370</v>
      </c>
      <c r="X9" s="111">
        <f t="shared" si="2"/>
        <v>0</v>
      </c>
      <c r="Y9" s="1">
        <v>85152695</v>
      </c>
      <c r="Z9" s="1" t="s">
        <v>2666</v>
      </c>
      <c r="AA9" s="1" t="s">
        <v>117</v>
      </c>
      <c r="AB9" s="1" t="s">
        <v>117</v>
      </c>
      <c r="AC9" s="3"/>
      <c r="AD9" s="253" t="s">
        <v>2667</v>
      </c>
      <c r="AE9" s="16" t="s">
        <v>118</v>
      </c>
      <c r="AF9" s="16" t="s">
        <v>176</v>
      </c>
    </row>
    <row r="10" spans="1:32" s="5" customFormat="1">
      <c r="A10" s="251">
        <v>891780111</v>
      </c>
      <c r="B10" s="251" t="s">
        <v>55</v>
      </c>
      <c r="C10" s="15" t="s">
        <v>58</v>
      </c>
      <c r="D10" s="251" t="s">
        <v>61</v>
      </c>
      <c r="E10" s="1" t="s">
        <v>2668</v>
      </c>
      <c r="F10" s="251" t="s">
        <v>62</v>
      </c>
      <c r="G10" s="1" t="s">
        <v>62</v>
      </c>
      <c r="H10" s="1" t="s">
        <v>74</v>
      </c>
      <c r="I10" s="10">
        <v>84491564</v>
      </c>
      <c r="J10" s="1"/>
      <c r="K10" s="2"/>
      <c r="L10" s="2"/>
      <c r="M10" s="252">
        <f t="shared" si="0"/>
        <v>84491564</v>
      </c>
      <c r="N10" s="1">
        <v>85469738</v>
      </c>
      <c r="O10" s="1" t="s">
        <v>2669</v>
      </c>
      <c r="P10" s="1" t="s">
        <v>2670</v>
      </c>
      <c r="Q10" s="3" t="s">
        <v>623</v>
      </c>
      <c r="R10" s="3" t="s">
        <v>623</v>
      </c>
      <c r="S10" s="3" t="s">
        <v>2671</v>
      </c>
      <c r="T10" s="3"/>
      <c r="U10" s="31"/>
      <c r="V10" s="10">
        <v>0</v>
      </c>
      <c r="W10" s="10">
        <f t="shared" si="1"/>
        <v>84491564</v>
      </c>
      <c r="X10" s="111">
        <f t="shared" si="2"/>
        <v>0</v>
      </c>
      <c r="Y10" s="1">
        <v>72175282</v>
      </c>
      <c r="Z10" s="1" t="s">
        <v>2672</v>
      </c>
      <c r="AA10" s="1" t="s">
        <v>117</v>
      </c>
      <c r="AB10" s="1" t="s">
        <v>117</v>
      </c>
      <c r="AC10" s="3">
        <v>44971</v>
      </c>
      <c r="AD10" s="253" t="s">
        <v>2673</v>
      </c>
      <c r="AE10" s="16" t="s">
        <v>118</v>
      </c>
      <c r="AF10" s="16" t="s">
        <v>176</v>
      </c>
    </row>
    <row r="11" spans="1:32" s="5" customFormat="1">
      <c r="A11" s="251">
        <v>891780111</v>
      </c>
      <c r="B11" s="251" t="s">
        <v>55</v>
      </c>
      <c r="C11" s="15" t="s">
        <v>58</v>
      </c>
      <c r="D11" s="251" t="s">
        <v>61</v>
      </c>
      <c r="E11" s="1" t="s">
        <v>2674</v>
      </c>
      <c r="F11" s="251" t="s">
        <v>62</v>
      </c>
      <c r="G11" s="1" t="s">
        <v>62</v>
      </c>
      <c r="H11" s="1" t="s">
        <v>74</v>
      </c>
      <c r="I11" s="10">
        <v>11208000</v>
      </c>
      <c r="J11" s="1"/>
      <c r="K11" s="2"/>
      <c r="L11" s="2"/>
      <c r="M11" s="252">
        <f t="shared" si="0"/>
        <v>11208000</v>
      </c>
      <c r="N11" s="1">
        <v>85477624</v>
      </c>
      <c r="O11" s="1" t="s">
        <v>2675</v>
      </c>
      <c r="P11" s="1" t="s">
        <v>2676</v>
      </c>
      <c r="Q11" s="3" t="s">
        <v>623</v>
      </c>
      <c r="R11" s="3" t="s">
        <v>623</v>
      </c>
      <c r="S11" s="3" t="s">
        <v>2671</v>
      </c>
      <c r="T11" s="3"/>
      <c r="U11" s="31"/>
      <c r="V11" s="10">
        <v>0</v>
      </c>
      <c r="W11" s="10">
        <f t="shared" si="1"/>
        <v>11208000</v>
      </c>
      <c r="X11" s="111">
        <f t="shared" si="2"/>
        <v>0</v>
      </c>
      <c r="Y11" s="1">
        <v>72175282</v>
      </c>
      <c r="Z11" s="1" t="s">
        <v>2672</v>
      </c>
      <c r="AA11" s="1" t="s">
        <v>117</v>
      </c>
      <c r="AB11" s="1" t="s">
        <v>117</v>
      </c>
      <c r="AC11" s="3"/>
      <c r="AD11" s="254" t="s">
        <v>2677</v>
      </c>
      <c r="AE11" s="16" t="s">
        <v>118</v>
      </c>
      <c r="AF11" s="16" t="s">
        <v>176</v>
      </c>
    </row>
    <row r="12" spans="1:32" s="5" customFormat="1">
      <c r="A12" s="251">
        <v>891780111</v>
      </c>
      <c r="B12" s="251" t="s">
        <v>55</v>
      </c>
      <c r="C12" s="15" t="s">
        <v>57</v>
      </c>
      <c r="D12" s="251" t="s">
        <v>61</v>
      </c>
      <c r="E12" s="1" t="s">
        <v>2678</v>
      </c>
      <c r="F12" s="251" t="s">
        <v>62</v>
      </c>
      <c r="G12" s="1" t="s">
        <v>62</v>
      </c>
      <c r="H12" s="1" t="s">
        <v>74</v>
      </c>
      <c r="I12" s="10">
        <v>151340396</v>
      </c>
      <c r="J12" s="1"/>
      <c r="K12" s="2"/>
      <c r="L12" s="2"/>
      <c r="M12" s="252">
        <f t="shared" si="0"/>
        <v>151340396</v>
      </c>
      <c r="N12" s="1">
        <v>901050213</v>
      </c>
      <c r="O12" s="1" t="s">
        <v>2679</v>
      </c>
      <c r="P12" s="1" t="s">
        <v>2680</v>
      </c>
      <c r="Q12" s="3" t="s">
        <v>623</v>
      </c>
      <c r="R12" s="3" t="s">
        <v>623</v>
      </c>
      <c r="S12" s="3" t="s">
        <v>2671</v>
      </c>
      <c r="T12" s="3"/>
      <c r="U12" s="31"/>
      <c r="V12" s="10">
        <v>0</v>
      </c>
      <c r="W12" s="10">
        <f t="shared" si="1"/>
        <v>151340396</v>
      </c>
      <c r="X12" s="111">
        <f t="shared" si="2"/>
        <v>0</v>
      </c>
      <c r="Y12" s="1">
        <v>72175282</v>
      </c>
      <c r="Z12" s="1" t="s">
        <v>2672</v>
      </c>
      <c r="AA12" s="1" t="s">
        <v>117</v>
      </c>
      <c r="AB12" s="1" t="s">
        <v>117</v>
      </c>
      <c r="AC12" s="3">
        <v>44971</v>
      </c>
      <c r="AD12" s="254" t="s">
        <v>2681</v>
      </c>
      <c r="AE12" s="16" t="s">
        <v>118</v>
      </c>
      <c r="AF12" s="16" t="s">
        <v>176</v>
      </c>
    </row>
    <row r="13" spans="1:32" s="5" customFormat="1" ht="15.75" customHeight="1">
      <c r="A13" s="251">
        <v>891780111</v>
      </c>
      <c r="B13" s="251" t="s">
        <v>55</v>
      </c>
      <c r="C13" s="15" t="s">
        <v>57</v>
      </c>
      <c r="D13" s="251" t="s">
        <v>61</v>
      </c>
      <c r="E13" s="1" t="s">
        <v>2682</v>
      </c>
      <c r="F13" s="251" t="s">
        <v>62</v>
      </c>
      <c r="G13" s="1" t="s">
        <v>62</v>
      </c>
      <c r="H13" s="1" t="s">
        <v>74</v>
      </c>
      <c r="I13" s="10">
        <v>240000000</v>
      </c>
      <c r="J13" s="1"/>
      <c r="K13" s="2"/>
      <c r="L13" s="2"/>
      <c r="M13" s="252">
        <f>I13+K13-L13</f>
        <v>240000000</v>
      </c>
      <c r="N13" s="1">
        <v>901279448</v>
      </c>
      <c r="O13" s="1" t="s">
        <v>2683</v>
      </c>
      <c r="P13" s="1" t="s">
        <v>2684</v>
      </c>
      <c r="Q13" s="3" t="s">
        <v>624</v>
      </c>
      <c r="R13" s="3" t="s">
        <v>2685</v>
      </c>
      <c r="S13" s="3" t="s">
        <v>2686</v>
      </c>
      <c r="T13" s="3"/>
      <c r="U13" s="31"/>
      <c r="V13" s="10">
        <v>0</v>
      </c>
      <c r="W13" s="10">
        <f t="shared" si="1"/>
        <v>240000000</v>
      </c>
      <c r="X13" s="111">
        <f t="shared" si="2"/>
        <v>0</v>
      </c>
      <c r="Y13" s="1">
        <v>85459497</v>
      </c>
      <c r="Z13" s="1" t="s">
        <v>439</v>
      </c>
      <c r="AA13" s="1" t="s">
        <v>117</v>
      </c>
      <c r="AB13" s="1" t="s">
        <v>117</v>
      </c>
      <c r="AC13" s="3">
        <v>44972</v>
      </c>
      <c r="AD13" s="253" t="s">
        <v>2687</v>
      </c>
      <c r="AE13" s="16" t="s">
        <v>118</v>
      </c>
      <c r="AF13" s="16" t="s">
        <v>176</v>
      </c>
    </row>
    <row r="14" spans="1:32" s="5" customFormat="1">
      <c r="A14" s="251">
        <v>891780111</v>
      </c>
      <c r="B14" s="251" t="s">
        <v>55</v>
      </c>
      <c r="C14" s="15" t="s">
        <v>57</v>
      </c>
      <c r="D14" s="251" t="s">
        <v>61</v>
      </c>
      <c r="E14" s="1" t="s">
        <v>2688</v>
      </c>
      <c r="F14" s="251" t="s">
        <v>62</v>
      </c>
      <c r="G14" s="1" t="s">
        <v>62</v>
      </c>
      <c r="H14" s="1" t="s">
        <v>74</v>
      </c>
      <c r="I14" s="10">
        <v>55000000</v>
      </c>
      <c r="J14" s="1"/>
      <c r="K14" s="2"/>
      <c r="L14" s="2"/>
      <c r="M14" s="252">
        <f t="shared" si="0"/>
        <v>55000000</v>
      </c>
      <c r="N14" s="1">
        <v>7144250</v>
      </c>
      <c r="O14" s="1" t="s">
        <v>2689</v>
      </c>
      <c r="P14" s="1" t="s">
        <v>2690</v>
      </c>
      <c r="Q14" s="3" t="s">
        <v>2685</v>
      </c>
      <c r="R14" s="3" t="s">
        <v>2691</v>
      </c>
      <c r="S14" s="3" t="s">
        <v>438</v>
      </c>
      <c r="T14" s="3"/>
      <c r="U14" s="31"/>
      <c r="V14" s="10">
        <v>0</v>
      </c>
      <c r="W14" s="10">
        <f t="shared" si="1"/>
        <v>55000000</v>
      </c>
      <c r="X14" s="111">
        <f t="shared" si="2"/>
        <v>0</v>
      </c>
      <c r="Y14" s="1">
        <v>85459497</v>
      </c>
      <c r="Z14" s="1" t="s">
        <v>439</v>
      </c>
      <c r="AA14" s="1" t="s">
        <v>118</v>
      </c>
      <c r="AB14" s="1" t="s">
        <v>117</v>
      </c>
      <c r="AC14" s="3">
        <v>44974</v>
      </c>
      <c r="AD14" s="253" t="s">
        <v>2692</v>
      </c>
      <c r="AE14" s="16" t="s">
        <v>118</v>
      </c>
      <c r="AF14" s="16" t="s">
        <v>176</v>
      </c>
    </row>
    <row r="15" spans="1:32" s="5" customFormat="1">
      <c r="A15" s="251">
        <v>891780111</v>
      </c>
      <c r="B15" s="251" t="s">
        <v>55</v>
      </c>
      <c r="C15" s="15" t="s">
        <v>57</v>
      </c>
      <c r="D15" s="251" t="s">
        <v>61</v>
      </c>
      <c r="E15" s="1" t="s">
        <v>2693</v>
      </c>
      <c r="F15" s="251" t="s">
        <v>62</v>
      </c>
      <c r="G15" s="1" t="s">
        <v>62</v>
      </c>
      <c r="H15" s="1" t="s">
        <v>74</v>
      </c>
      <c r="I15" s="10">
        <v>36855000</v>
      </c>
      <c r="J15" s="1"/>
      <c r="K15" s="2"/>
      <c r="L15" s="2"/>
      <c r="M15" s="252">
        <f t="shared" si="0"/>
        <v>36855000</v>
      </c>
      <c r="N15" s="1">
        <v>901204044</v>
      </c>
      <c r="O15" s="1" t="s">
        <v>2694</v>
      </c>
      <c r="P15" s="1" t="s">
        <v>2695</v>
      </c>
      <c r="Q15" s="3" t="s">
        <v>2658</v>
      </c>
      <c r="R15" s="3" t="s">
        <v>2691</v>
      </c>
      <c r="S15" s="3" t="s">
        <v>2696</v>
      </c>
      <c r="T15" s="3"/>
      <c r="U15" s="31"/>
      <c r="V15" s="10">
        <v>0</v>
      </c>
      <c r="W15" s="10">
        <f t="shared" si="1"/>
        <v>36855000</v>
      </c>
      <c r="X15" s="111">
        <f t="shared" si="2"/>
        <v>0</v>
      </c>
      <c r="Y15" s="1">
        <v>7633815</v>
      </c>
      <c r="Z15" s="1" t="s">
        <v>2697</v>
      </c>
      <c r="AA15" s="1" t="s">
        <v>117</v>
      </c>
      <c r="AB15" s="1" t="s">
        <v>117</v>
      </c>
      <c r="AC15" s="3">
        <v>44980</v>
      </c>
      <c r="AD15" s="253" t="s">
        <v>2698</v>
      </c>
      <c r="AE15" s="16" t="s">
        <v>118</v>
      </c>
      <c r="AF15" s="16" t="s">
        <v>176</v>
      </c>
    </row>
    <row r="16" spans="1:32" s="5" customFormat="1" ht="15.75" customHeight="1">
      <c r="A16" s="251">
        <v>891780111</v>
      </c>
      <c r="B16" s="251" t="s">
        <v>55</v>
      </c>
      <c r="C16" s="15" t="s">
        <v>57</v>
      </c>
      <c r="D16" s="251" t="s">
        <v>61</v>
      </c>
      <c r="E16" s="1" t="s">
        <v>2699</v>
      </c>
      <c r="F16" s="251" t="s">
        <v>62</v>
      </c>
      <c r="G16" s="1" t="s">
        <v>62</v>
      </c>
      <c r="H16" s="1" t="s">
        <v>74</v>
      </c>
      <c r="I16" s="10">
        <v>19299930</v>
      </c>
      <c r="J16" s="1"/>
      <c r="K16" s="2"/>
      <c r="L16" s="2"/>
      <c r="M16" s="252">
        <f t="shared" si="0"/>
        <v>19299930</v>
      </c>
      <c r="N16" s="1">
        <v>900971565</v>
      </c>
      <c r="O16" s="1" t="s">
        <v>2700</v>
      </c>
      <c r="P16" s="1" t="s">
        <v>2701</v>
      </c>
      <c r="Q16" s="3">
        <v>44973</v>
      </c>
      <c r="R16" s="3">
        <v>44979</v>
      </c>
      <c r="S16" s="3">
        <v>44986</v>
      </c>
      <c r="T16" s="3"/>
      <c r="U16" s="31"/>
      <c r="V16" s="10">
        <v>0</v>
      </c>
      <c r="W16" s="10">
        <f t="shared" si="1"/>
        <v>19299930</v>
      </c>
      <c r="X16" s="111">
        <f t="shared" si="2"/>
        <v>0</v>
      </c>
      <c r="Y16" s="1">
        <v>7633815</v>
      </c>
      <c r="Z16" s="1" t="s">
        <v>2697</v>
      </c>
      <c r="AA16" s="1" t="s">
        <v>117</v>
      </c>
      <c r="AB16" s="1" t="s">
        <v>117</v>
      </c>
      <c r="AC16" s="3">
        <v>44985</v>
      </c>
      <c r="AD16" s="254" t="s">
        <v>2702</v>
      </c>
      <c r="AE16" s="16" t="s">
        <v>118</v>
      </c>
      <c r="AF16" s="16" t="s">
        <v>176</v>
      </c>
    </row>
    <row r="17" spans="1:32" s="5" customFormat="1">
      <c r="A17" s="251">
        <v>891780111</v>
      </c>
      <c r="B17" s="251" t="s">
        <v>55</v>
      </c>
      <c r="C17" s="15" t="s">
        <v>57</v>
      </c>
      <c r="D17" s="251" t="s">
        <v>61</v>
      </c>
      <c r="E17" s="1" t="s">
        <v>2703</v>
      </c>
      <c r="F17" s="251" t="s">
        <v>62</v>
      </c>
      <c r="G17" s="1" t="s">
        <v>62</v>
      </c>
      <c r="H17" s="1" t="s">
        <v>74</v>
      </c>
      <c r="I17" s="10">
        <v>46072550</v>
      </c>
      <c r="J17" s="1"/>
      <c r="K17" s="2"/>
      <c r="L17" s="2"/>
      <c r="M17" s="252">
        <f t="shared" si="0"/>
        <v>46072550</v>
      </c>
      <c r="N17" s="1">
        <v>900146629</v>
      </c>
      <c r="O17" s="1" t="s">
        <v>2704</v>
      </c>
      <c r="P17" s="1" t="s">
        <v>2705</v>
      </c>
      <c r="Q17" s="3">
        <v>44973</v>
      </c>
      <c r="R17" s="3">
        <v>44973</v>
      </c>
      <c r="S17" s="3" t="s">
        <v>438</v>
      </c>
      <c r="T17" s="3"/>
      <c r="U17" s="31"/>
      <c r="V17" s="10">
        <v>0</v>
      </c>
      <c r="W17" s="10">
        <f t="shared" si="1"/>
        <v>46072550</v>
      </c>
      <c r="X17" s="111">
        <f t="shared" si="2"/>
        <v>0</v>
      </c>
      <c r="Y17" s="1">
        <v>85459497</v>
      </c>
      <c r="Z17" s="1" t="s">
        <v>439</v>
      </c>
      <c r="AA17" s="1" t="s">
        <v>117</v>
      </c>
      <c r="AB17" s="1" t="s">
        <v>117</v>
      </c>
      <c r="AC17" s="3"/>
      <c r="AD17" s="253" t="s">
        <v>2706</v>
      </c>
      <c r="AE17" s="16" t="s">
        <v>118</v>
      </c>
      <c r="AF17" s="16" t="s">
        <v>176</v>
      </c>
    </row>
    <row r="18" spans="1:32" s="5" customFormat="1">
      <c r="A18" s="251">
        <v>891780111</v>
      </c>
      <c r="B18" s="251" t="s">
        <v>55</v>
      </c>
      <c r="C18" s="15" t="s">
        <v>58</v>
      </c>
      <c r="D18" s="251" t="s">
        <v>61</v>
      </c>
      <c r="E18" s="1" t="s">
        <v>2707</v>
      </c>
      <c r="F18" s="251" t="s">
        <v>62</v>
      </c>
      <c r="G18" s="1" t="s">
        <v>62</v>
      </c>
      <c r="H18" s="1" t="s">
        <v>74</v>
      </c>
      <c r="I18" s="10">
        <v>20000000</v>
      </c>
      <c r="J18" s="1"/>
      <c r="K18" s="2"/>
      <c r="L18" s="2"/>
      <c r="M18" s="252">
        <f t="shared" si="0"/>
        <v>20000000</v>
      </c>
      <c r="N18" s="1">
        <v>39048294</v>
      </c>
      <c r="O18" s="1" t="s">
        <v>2708</v>
      </c>
      <c r="P18" s="1" t="s">
        <v>2709</v>
      </c>
      <c r="Q18" s="3" t="s">
        <v>2659</v>
      </c>
      <c r="R18" s="3" t="s">
        <v>2659</v>
      </c>
      <c r="S18" s="3" t="s">
        <v>2710</v>
      </c>
      <c r="T18" s="3"/>
      <c r="U18" s="31"/>
      <c r="V18" s="10">
        <v>0</v>
      </c>
      <c r="W18" s="10">
        <f t="shared" si="1"/>
        <v>20000000</v>
      </c>
      <c r="X18" s="111">
        <f t="shared" si="2"/>
        <v>0</v>
      </c>
      <c r="Y18" s="1">
        <v>85152695</v>
      </c>
      <c r="Z18" s="1" t="s">
        <v>2666</v>
      </c>
      <c r="AA18" s="1" t="s">
        <v>117</v>
      </c>
      <c r="AB18" s="1" t="s">
        <v>117</v>
      </c>
      <c r="AC18" s="3"/>
      <c r="AD18" s="253" t="s">
        <v>2711</v>
      </c>
      <c r="AE18" s="16" t="s">
        <v>118</v>
      </c>
      <c r="AF18" s="16" t="s">
        <v>176</v>
      </c>
    </row>
    <row r="19" spans="1:32" s="5" customFormat="1">
      <c r="A19" s="251">
        <v>891780111</v>
      </c>
      <c r="B19" s="251" t="s">
        <v>55</v>
      </c>
      <c r="C19" s="15" t="s">
        <v>57</v>
      </c>
      <c r="D19" s="251" t="s">
        <v>61</v>
      </c>
      <c r="E19" s="1" t="s">
        <v>2712</v>
      </c>
      <c r="F19" s="251" t="s">
        <v>62</v>
      </c>
      <c r="G19" s="1" t="s">
        <v>62</v>
      </c>
      <c r="H19" s="1" t="s">
        <v>74</v>
      </c>
      <c r="I19" s="10">
        <v>85882300</v>
      </c>
      <c r="J19" s="1"/>
      <c r="K19" s="2"/>
      <c r="L19" s="2"/>
      <c r="M19" s="252">
        <f t="shared" si="0"/>
        <v>85882300</v>
      </c>
      <c r="N19" s="1">
        <v>800036678</v>
      </c>
      <c r="O19" s="1" t="s">
        <v>2713</v>
      </c>
      <c r="P19" s="1" t="s">
        <v>2714</v>
      </c>
      <c r="Q19" s="3" t="s">
        <v>2715</v>
      </c>
      <c r="R19" s="3" t="s">
        <v>2716</v>
      </c>
      <c r="S19" s="3" t="s">
        <v>2717</v>
      </c>
      <c r="T19" s="3"/>
      <c r="U19" s="31"/>
      <c r="V19" s="10">
        <v>0</v>
      </c>
      <c r="W19" s="10">
        <f t="shared" si="1"/>
        <v>85882300</v>
      </c>
      <c r="X19" s="111">
        <f t="shared" si="2"/>
        <v>0</v>
      </c>
      <c r="Y19" s="1">
        <v>57297693</v>
      </c>
      <c r="Z19" s="1" t="s">
        <v>2718</v>
      </c>
      <c r="AA19" s="1" t="s">
        <v>117</v>
      </c>
      <c r="AB19" s="1" t="s">
        <v>117</v>
      </c>
      <c r="AC19" s="3">
        <v>44985</v>
      </c>
      <c r="AD19" s="253" t="s">
        <v>2719</v>
      </c>
      <c r="AE19" s="16" t="s">
        <v>118</v>
      </c>
      <c r="AF19" s="16" t="s">
        <v>176</v>
      </c>
    </row>
    <row r="20" spans="1:32" s="5" customFormat="1">
      <c r="A20" s="251">
        <v>891780111</v>
      </c>
      <c r="B20" s="251" t="s">
        <v>55</v>
      </c>
      <c r="C20" s="15" t="s">
        <v>57</v>
      </c>
      <c r="D20" s="251" t="s">
        <v>61</v>
      </c>
      <c r="E20" s="1" t="s">
        <v>2720</v>
      </c>
      <c r="F20" s="251" t="s">
        <v>62</v>
      </c>
      <c r="G20" s="1" t="s">
        <v>62</v>
      </c>
      <c r="H20" s="1" t="s">
        <v>74</v>
      </c>
      <c r="I20" s="10">
        <v>55035697</v>
      </c>
      <c r="J20" s="1"/>
      <c r="K20" s="2"/>
      <c r="L20" s="2"/>
      <c r="M20" s="252">
        <f t="shared" si="0"/>
        <v>55035697</v>
      </c>
      <c r="N20" s="1">
        <v>800177588</v>
      </c>
      <c r="O20" s="1" t="s">
        <v>2721</v>
      </c>
      <c r="P20" s="1" t="s">
        <v>2722</v>
      </c>
      <c r="Q20" s="3">
        <v>44985</v>
      </c>
      <c r="R20" s="3"/>
      <c r="S20" s="3"/>
      <c r="T20" s="3"/>
      <c r="U20" s="31"/>
      <c r="V20" s="10">
        <v>0</v>
      </c>
      <c r="W20" s="10">
        <f t="shared" si="1"/>
        <v>55035697</v>
      </c>
      <c r="X20" s="111">
        <f t="shared" si="2"/>
        <v>0</v>
      </c>
      <c r="Y20" s="1"/>
      <c r="Z20" s="1"/>
      <c r="AA20" s="1" t="s">
        <v>117</v>
      </c>
      <c r="AB20" s="1" t="s">
        <v>117</v>
      </c>
      <c r="AC20" s="3"/>
      <c r="AD20" s="253" t="s">
        <v>2723</v>
      </c>
      <c r="AE20" s="16" t="s">
        <v>451</v>
      </c>
      <c r="AF20" s="16" t="s">
        <v>176</v>
      </c>
    </row>
    <row r="21" spans="1:32" s="5" customFormat="1">
      <c r="A21" s="251">
        <v>891780111</v>
      </c>
      <c r="B21" s="251" t="s">
        <v>55</v>
      </c>
      <c r="C21" s="15" t="s">
        <v>57</v>
      </c>
      <c r="D21" s="251" t="s">
        <v>61</v>
      </c>
      <c r="E21" s="1" t="s">
        <v>2724</v>
      </c>
      <c r="F21" s="251" t="s">
        <v>62</v>
      </c>
      <c r="G21" s="1" t="s">
        <v>62</v>
      </c>
      <c r="H21" s="1" t="s">
        <v>74</v>
      </c>
      <c r="I21" s="10">
        <v>20000000</v>
      </c>
      <c r="J21" s="1"/>
      <c r="K21" s="2"/>
      <c r="L21" s="2"/>
      <c r="M21" s="252">
        <f t="shared" si="0"/>
        <v>20000000</v>
      </c>
      <c r="N21" s="1">
        <v>819004091</v>
      </c>
      <c r="O21" s="1" t="s">
        <v>2725</v>
      </c>
      <c r="P21" s="1" t="s">
        <v>2726</v>
      </c>
      <c r="Q21" s="3">
        <v>44985</v>
      </c>
      <c r="R21" s="3">
        <v>44985</v>
      </c>
      <c r="S21" s="3">
        <v>44985</v>
      </c>
      <c r="T21" s="3"/>
      <c r="U21" s="31"/>
      <c r="V21" s="10">
        <v>0</v>
      </c>
      <c r="W21" s="10">
        <f t="shared" si="1"/>
        <v>20000000</v>
      </c>
      <c r="X21" s="111">
        <f t="shared" si="2"/>
        <v>0</v>
      </c>
      <c r="Y21" s="1">
        <v>72175282</v>
      </c>
      <c r="Z21" s="1" t="s">
        <v>2672</v>
      </c>
      <c r="AA21" s="1" t="s">
        <v>117</v>
      </c>
      <c r="AB21" s="1" t="s">
        <v>117</v>
      </c>
      <c r="AC21" s="3"/>
      <c r="AD21" s="253" t="s">
        <v>2727</v>
      </c>
      <c r="AE21" s="16" t="s">
        <v>118</v>
      </c>
      <c r="AF21" s="16" t="s">
        <v>176</v>
      </c>
    </row>
    <row r="22" spans="1:32" s="5" customFormat="1">
      <c r="A22" s="251">
        <v>891780111</v>
      </c>
      <c r="B22" s="251" t="s">
        <v>55</v>
      </c>
      <c r="C22" s="15" t="s">
        <v>58</v>
      </c>
      <c r="D22" s="251" t="s">
        <v>61</v>
      </c>
      <c r="E22" s="1" t="s">
        <v>2728</v>
      </c>
      <c r="F22" s="251" t="s">
        <v>62</v>
      </c>
      <c r="G22" s="1" t="s">
        <v>62</v>
      </c>
      <c r="H22" s="1" t="s">
        <v>80</v>
      </c>
      <c r="I22" s="10">
        <v>254055437</v>
      </c>
      <c r="J22" s="1"/>
      <c r="K22" s="2"/>
      <c r="L22" s="2"/>
      <c r="M22" s="252">
        <f t="shared" si="0"/>
        <v>254055437</v>
      </c>
      <c r="N22" s="1">
        <v>802012828</v>
      </c>
      <c r="O22" s="1" t="s">
        <v>2729</v>
      </c>
      <c r="P22" s="1" t="s">
        <v>2730</v>
      </c>
      <c r="Q22" s="3" t="s">
        <v>2731</v>
      </c>
      <c r="R22" s="3" t="s">
        <v>2732</v>
      </c>
      <c r="S22" s="3" t="s">
        <v>2733</v>
      </c>
      <c r="T22" s="3"/>
      <c r="U22" s="31"/>
      <c r="V22" s="10">
        <v>0</v>
      </c>
      <c r="W22" s="10">
        <f t="shared" si="1"/>
        <v>254055437</v>
      </c>
      <c r="X22" s="111">
        <f t="shared" si="2"/>
        <v>0</v>
      </c>
      <c r="Y22" s="1">
        <v>85459497</v>
      </c>
      <c r="Z22" s="1" t="s">
        <v>439</v>
      </c>
      <c r="AA22" s="1" t="s">
        <v>117</v>
      </c>
      <c r="AB22" s="1" t="s">
        <v>117</v>
      </c>
      <c r="AC22" s="3"/>
      <c r="AD22" s="253" t="s">
        <v>2734</v>
      </c>
      <c r="AE22" s="16" t="s">
        <v>118</v>
      </c>
      <c r="AF22" s="16" t="s">
        <v>176</v>
      </c>
    </row>
    <row r="23" spans="1:32" s="5" customFormat="1">
      <c r="A23" s="251">
        <v>891780111</v>
      </c>
      <c r="B23" s="251" t="s">
        <v>55</v>
      </c>
      <c r="C23" s="15" t="s">
        <v>58</v>
      </c>
      <c r="D23" s="251" t="s">
        <v>61</v>
      </c>
      <c r="E23" s="1" t="s">
        <v>2735</v>
      </c>
      <c r="F23" s="251" t="s">
        <v>62</v>
      </c>
      <c r="G23" s="1" t="s">
        <v>62</v>
      </c>
      <c r="H23" s="1" t="s">
        <v>80</v>
      </c>
      <c r="I23" s="10">
        <v>70953750</v>
      </c>
      <c r="J23" s="1"/>
      <c r="K23" s="2"/>
      <c r="L23" s="2"/>
      <c r="M23" s="252">
        <f t="shared" si="0"/>
        <v>70953750</v>
      </c>
      <c r="N23" s="1">
        <v>1082860393</v>
      </c>
      <c r="O23" s="1" t="s">
        <v>2736</v>
      </c>
      <c r="P23" s="158" t="s">
        <v>2737</v>
      </c>
      <c r="Q23" s="3" t="s">
        <v>2652</v>
      </c>
      <c r="R23" s="3" t="s">
        <v>2652</v>
      </c>
      <c r="S23" s="3" t="s">
        <v>2696</v>
      </c>
      <c r="T23" s="3"/>
      <c r="U23" s="31"/>
      <c r="V23" s="10">
        <v>0</v>
      </c>
      <c r="W23" s="10">
        <f t="shared" si="1"/>
        <v>70953750</v>
      </c>
      <c r="X23" s="111">
        <f t="shared" si="2"/>
        <v>0</v>
      </c>
      <c r="Y23" s="1">
        <v>57297693</v>
      </c>
      <c r="Z23" s="1" t="s">
        <v>2718</v>
      </c>
      <c r="AA23" s="1" t="s">
        <v>117</v>
      </c>
      <c r="AB23" s="1" t="s">
        <v>117</v>
      </c>
      <c r="AC23" s="255">
        <v>44967</v>
      </c>
      <c r="AD23" s="253" t="s">
        <v>2738</v>
      </c>
      <c r="AE23" s="16" t="s">
        <v>118</v>
      </c>
      <c r="AF23" s="16" t="s">
        <v>176</v>
      </c>
    </row>
    <row r="24" spans="1:32" s="5" customFormat="1">
      <c r="A24" s="251">
        <v>891780111</v>
      </c>
      <c r="B24" s="251" t="s">
        <v>55</v>
      </c>
      <c r="C24" s="15" t="s">
        <v>57</v>
      </c>
      <c r="D24" s="251" t="s">
        <v>61</v>
      </c>
      <c r="E24" s="1" t="s">
        <v>2739</v>
      </c>
      <c r="F24" s="251" t="s">
        <v>62</v>
      </c>
      <c r="G24" s="1" t="s">
        <v>62</v>
      </c>
      <c r="H24" s="1" t="s">
        <v>80</v>
      </c>
      <c r="I24" s="10">
        <v>31059000</v>
      </c>
      <c r="J24" s="1"/>
      <c r="K24" s="2"/>
      <c r="L24" s="2"/>
      <c r="M24" s="252">
        <f t="shared" si="0"/>
        <v>31059000</v>
      </c>
      <c r="N24" s="1">
        <v>79415098</v>
      </c>
      <c r="O24" s="1" t="s">
        <v>2740</v>
      </c>
      <c r="P24" s="158" t="s">
        <v>2741</v>
      </c>
      <c r="Q24" s="3" t="s">
        <v>2658</v>
      </c>
      <c r="R24" s="3" t="s">
        <v>2658</v>
      </c>
      <c r="S24" s="3" t="s">
        <v>2742</v>
      </c>
      <c r="T24" s="3"/>
      <c r="U24" s="31"/>
      <c r="V24" s="10">
        <v>0</v>
      </c>
      <c r="W24" s="10">
        <f t="shared" si="1"/>
        <v>31059000</v>
      </c>
      <c r="X24" s="111">
        <f t="shared" si="2"/>
        <v>0</v>
      </c>
      <c r="Y24" s="1">
        <v>36665858</v>
      </c>
      <c r="Z24" s="1" t="s">
        <v>2743</v>
      </c>
      <c r="AA24" s="1" t="s">
        <v>117</v>
      </c>
      <c r="AB24" s="1" t="s">
        <v>117</v>
      </c>
      <c r="AC24" s="255"/>
      <c r="AD24" s="253" t="s">
        <v>2744</v>
      </c>
      <c r="AE24" s="16" t="s">
        <v>118</v>
      </c>
      <c r="AF24" s="16" t="s">
        <v>176</v>
      </c>
    </row>
    <row r="25" spans="1:32" s="5" customFormat="1">
      <c r="A25" s="251">
        <v>891780111</v>
      </c>
      <c r="B25" s="251" t="s">
        <v>55</v>
      </c>
      <c r="C25" s="15" t="s">
        <v>58</v>
      </c>
      <c r="D25" s="251" t="s">
        <v>61</v>
      </c>
      <c r="E25" s="1" t="s">
        <v>2745</v>
      </c>
      <c r="F25" s="251" t="s">
        <v>62</v>
      </c>
      <c r="G25" s="1" t="s">
        <v>62</v>
      </c>
      <c r="H25" s="1" t="s">
        <v>80</v>
      </c>
      <c r="I25" s="10">
        <v>23734550</v>
      </c>
      <c r="J25" s="1"/>
      <c r="K25" s="2"/>
      <c r="L25" s="2"/>
      <c r="M25" s="252">
        <f t="shared" si="0"/>
        <v>23734550</v>
      </c>
      <c r="N25" s="1">
        <v>1082860393</v>
      </c>
      <c r="O25" s="1" t="s">
        <v>2736</v>
      </c>
      <c r="P25" s="158" t="s">
        <v>2746</v>
      </c>
      <c r="Q25" s="3" t="s">
        <v>2747</v>
      </c>
      <c r="R25" s="3" t="s">
        <v>2691</v>
      </c>
      <c r="S25" s="3" t="s">
        <v>2748</v>
      </c>
      <c r="T25" s="3"/>
      <c r="U25" s="31"/>
      <c r="V25" s="10">
        <v>0</v>
      </c>
      <c r="W25" s="10">
        <f t="shared" si="1"/>
        <v>23734550</v>
      </c>
      <c r="X25" s="111">
        <f t="shared" si="2"/>
        <v>0</v>
      </c>
      <c r="Y25" s="1">
        <v>57297693</v>
      </c>
      <c r="Z25" s="1" t="s">
        <v>2718</v>
      </c>
      <c r="AA25" s="1" t="s">
        <v>117</v>
      </c>
      <c r="AB25" s="1" t="s">
        <v>117</v>
      </c>
      <c r="AC25" s="255">
        <v>44984</v>
      </c>
      <c r="AD25" s="253" t="s">
        <v>2749</v>
      </c>
      <c r="AE25" s="16" t="s">
        <v>118</v>
      </c>
      <c r="AF25" s="16" t="s">
        <v>176</v>
      </c>
    </row>
    <row r="26" spans="1:32" s="5" customFormat="1">
      <c r="A26" s="251">
        <v>891780111</v>
      </c>
      <c r="B26" s="251" t="s">
        <v>55</v>
      </c>
      <c r="C26" s="74" t="s">
        <v>57</v>
      </c>
      <c r="D26" s="251" t="s">
        <v>61</v>
      </c>
      <c r="E26" s="1" t="s">
        <v>2750</v>
      </c>
      <c r="F26" s="251" t="s">
        <v>62</v>
      </c>
      <c r="G26" s="1" t="s">
        <v>62</v>
      </c>
      <c r="H26" s="1" t="s">
        <v>80</v>
      </c>
      <c r="I26" s="10">
        <v>7650000</v>
      </c>
      <c r="J26" s="1"/>
      <c r="K26" s="2"/>
      <c r="L26" s="2"/>
      <c r="M26" s="252">
        <f t="shared" si="0"/>
        <v>7650000</v>
      </c>
      <c r="N26" s="1">
        <v>1082881164</v>
      </c>
      <c r="O26" s="1" t="s">
        <v>2751</v>
      </c>
      <c r="P26" s="158" t="s">
        <v>2752</v>
      </c>
      <c r="Q26" s="3" t="s">
        <v>2715</v>
      </c>
      <c r="R26" s="3" t="s">
        <v>2715</v>
      </c>
      <c r="S26" s="3" t="s">
        <v>2753</v>
      </c>
      <c r="T26" s="3"/>
      <c r="U26" s="31"/>
      <c r="V26" s="10">
        <v>0</v>
      </c>
      <c r="W26" s="10">
        <f t="shared" si="1"/>
        <v>7650000</v>
      </c>
      <c r="X26" s="111">
        <f t="shared" si="2"/>
        <v>0</v>
      </c>
      <c r="Y26" s="1">
        <v>36665858</v>
      </c>
      <c r="Z26" s="1" t="s">
        <v>2743</v>
      </c>
      <c r="AA26" s="1" t="s">
        <v>117</v>
      </c>
      <c r="AB26" s="1" t="s">
        <v>117</v>
      </c>
      <c r="AC26" s="3"/>
      <c r="AD26" s="254" t="s">
        <v>2754</v>
      </c>
      <c r="AE26" s="16" t="s">
        <v>118</v>
      </c>
      <c r="AF26" s="16" t="s">
        <v>176</v>
      </c>
    </row>
    <row r="27" spans="1:32" s="5" customFormat="1">
      <c r="A27" s="251">
        <v>891780111</v>
      </c>
      <c r="B27" s="251" t="s">
        <v>55</v>
      </c>
      <c r="C27" s="74" t="s">
        <v>57</v>
      </c>
      <c r="D27" s="251" t="s">
        <v>61</v>
      </c>
      <c r="E27" s="1" t="s">
        <v>2755</v>
      </c>
      <c r="F27" s="251" t="s">
        <v>62</v>
      </c>
      <c r="G27" s="1" t="s">
        <v>62</v>
      </c>
      <c r="H27" s="1" t="s">
        <v>80</v>
      </c>
      <c r="I27" s="10">
        <v>3585941</v>
      </c>
      <c r="J27" s="1"/>
      <c r="K27" s="2"/>
      <c r="L27" s="2"/>
      <c r="M27" s="252">
        <f t="shared" si="0"/>
        <v>3585941</v>
      </c>
      <c r="N27" s="1">
        <v>800177584</v>
      </c>
      <c r="O27" s="1" t="s">
        <v>2756</v>
      </c>
      <c r="P27" s="158" t="s">
        <v>2757</v>
      </c>
      <c r="Q27" s="3" t="s">
        <v>2715</v>
      </c>
      <c r="R27" s="3" t="s">
        <v>2715</v>
      </c>
      <c r="S27" s="3" t="s">
        <v>2748</v>
      </c>
      <c r="T27" s="3"/>
      <c r="U27" s="31"/>
      <c r="V27" s="10">
        <v>0</v>
      </c>
      <c r="W27" s="10">
        <f t="shared" si="1"/>
        <v>3585941</v>
      </c>
      <c r="X27" s="111">
        <f t="shared" si="2"/>
        <v>0</v>
      </c>
      <c r="Y27" s="1">
        <v>57297693</v>
      </c>
      <c r="Z27" s="1" t="s">
        <v>2718</v>
      </c>
      <c r="AA27" s="1" t="s">
        <v>117</v>
      </c>
      <c r="AB27" s="1" t="s">
        <v>117</v>
      </c>
      <c r="AC27" s="3"/>
      <c r="AD27" s="254" t="s">
        <v>2758</v>
      </c>
      <c r="AE27" s="16" t="s">
        <v>118</v>
      </c>
      <c r="AF27" s="16" t="s">
        <v>176</v>
      </c>
    </row>
    <row r="28" spans="1:32" s="5" customFormat="1">
      <c r="A28" s="251">
        <v>891780111</v>
      </c>
      <c r="B28" s="251" t="s">
        <v>55</v>
      </c>
      <c r="C28" s="74" t="s">
        <v>57</v>
      </c>
      <c r="D28" s="251" t="s">
        <v>61</v>
      </c>
      <c r="E28" s="1" t="s">
        <v>2759</v>
      </c>
      <c r="F28" s="251" t="s">
        <v>62</v>
      </c>
      <c r="G28" s="1" t="s">
        <v>62</v>
      </c>
      <c r="H28" s="1" t="s">
        <v>80</v>
      </c>
      <c r="I28" s="10">
        <v>4385140</v>
      </c>
      <c r="J28" s="1"/>
      <c r="K28" s="2"/>
      <c r="L28" s="2"/>
      <c r="M28" s="252">
        <f t="shared" si="0"/>
        <v>4385140</v>
      </c>
      <c r="N28" s="1">
        <v>860035467</v>
      </c>
      <c r="O28" s="1" t="s">
        <v>2760</v>
      </c>
      <c r="P28" s="158" t="s">
        <v>2761</v>
      </c>
      <c r="Q28" s="3" t="s">
        <v>2762</v>
      </c>
      <c r="R28" s="3" t="s">
        <v>2762</v>
      </c>
      <c r="S28" s="3" t="s">
        <v>2763</v>
      </c>
      <c r="T28" s="3"/>
      <c r="U28" s="31"/>
      <c r="V28" s="10">
        <v>0</v>
      </c>
      <c r="W28" s="10">
        <f t="shared" si="1"/>
        <v>4385140</v>
      </c>
      <c r="X28" s="111">
        <f t="shared" si="2"/>
        <v>0</v>
      </c>
      <c r="Y28" s="1">
        <v>57297693</v>
      </c>
      <c r="Z28" s="1" t="s">
        <v>2718</v>
      </c>
      <c r="AA28" s="1" t="s">
        <v>117</v>
      </c>
      <c r="AB28" s="1" t="s">
        <v>117</v>
      </c>
      <c r="AC28" s="3"/>
      <c r="AD28" s="254" t="s">
        <v>2764</v>
      </c>
      <c r="AE28" s="16" t="s">
        <v>118</v>
      </c>
      <c r="AF28" s="16" t="s">
        <v>176</v>
      </c>
    </row>
    <row r="29" spans="1:32" s="5" customFormat="1">
      <c r="A29" s="251">
        <v>891780111</v>
      </c>
      <c r="B29" s="251" t="s">
        <v>55</v>
      </c>
      <c r="C29" s="15" t="s">
        <v>57</v>
      </c>
      <c r="D29" s="251" t="s">
        <v>61</v>
      </c>
      <c r="E29" s="1" t="s">
        <v>2765</v>
      </c>
      <c r="F29" s="251" t="s">
        <v>62</v>
      </c>
      <c r="G29" s="1" t="s">
        <v>62</v>
      </c>
      <c r="H29" s="1" t="s">
        <v>73</v>
      </c>
      <c r="I29" s="10">
        <v>80000000</v>
      </c>
      <c r="J29" s="1"/>
      <c r="K29" s="2"/>
      <c r="L29" s="2"/>
      <c r="M29" s="252">
        <f t="shared" si="0"/>
        <v>80000000</v>
      </c>
      <c r="N29" s="1">
        <v>900331965</v>
      </c>
      <c r="O29" s="1" t="s">
        <v>2766</v>
      </c>
      <c r="P29" s="158" t="s">
        <v>2767</v>
      </c>
      <c r="Q29" s="3" t="s">
        <v>624</v>
      </c>
      <c r="R29" s="3" t="s">
        <v>624</v>
      </c>
      <c r="S29" s="3" t="s">
        <v>2768</v>
      </c>
      <c r="T29" s="3"/>
      <c r="U29" s="31"/>
      <c r="V29" s="10">
        <v>0</v>
      </c>
      <c r="W29" s="10">
        <f t="shared" si="1"/>
        <v>80000000</v>
      </c>
      <c r="X29" s="111">
        <f t="shared" si="2"/>
        <v>0</v>
      </c>
      <c r="Y29" s="1">
        <v>85459497</v>
      </c>
      <c r="Z29" s="1" t="s">
        <v>439</v>
      </c>
      <c r="AA29" s="1" t="s">
        <v>117</v>
      </c>
      <c r="AB29" s="1" t="s">
        <v>117</v>
      </c>
      <c r="AC29" s="255">
        <v>44971</v>
      </c>
      <c r="AD29" s="253" t="s">
        <v>2769</v>
      </c>
      <c r="AE29" s="16" t="s">
        <v>118</v>
      </c>
      <c r="AF29" s="16" t="s">
        <v>176</v>
      </c>
    </row>
    <row r="30" spans="1:32" s="5" customFormat="1" ht="15.75" customHeight="1">
      <c r="A30" s="251">
        <v>891780111</v>
      </c>
      <c r="B30" s="251" t="s">
        <v>55</v>
      </c>
      <c r="C30" s="15" t="s">
        <v>57</v>
      </c>
      <c r="D30" s="251" t="s">
        <v>61</v>
      </c>
      <c r="E30" s="1" t="s">
        <v>2770</v>
      </c>
      <c r="F30" s="251" t="s">
        <v>62</v>
      </c>
      <c r="G30" s="1" t="s">
        <v>62</v>
      </c>
      <c r="H30" s="1" t="s">
        <v>73</v>
      </c>
      <c r="I30" s="10">
        <v>30000000</v>
      </c>
      <c r="J30" s="1"/>
      <c r="K30" s="2"/>
      <c r="L30" s="2"/>
      <c r="M30" s="252">
        <f t="shared" si="0"/>
        <v>30000000</v>
      </c>
      <c r="N30" s="1">
        <v>901295924</v>
      </c>
      <c r="O30" s="1" t="s">
        <v>2771</v>
      </c>
      <c r="P30" s="158" t="s">
        <v>2772</v>
      </c>
      <c r="Q30" s="3">
        <v>44973</v>
      </c>
      <c r="R30" s="3"/>
      <c r="S30" s="3"/>
      <c r="T30" s="3"/>
      <c r="U30" s="31"/>
      <c r="V30" s="10">
        <v>0</v>
      </c>
      <c r="W30" s="10">
        <f t="shared" si="1"/>
        <v>30000000</v>
      </c>
      <c r="X30" s="111">
        <f t="shared" si="2"/>
        <v>0</v>
      </c>
      <c r="Y30" s="1"/>
      <c r="Z30" s="1"/>
      <c r="AA30" s="1" t="s">
        <v>117</v>
      </c>
      <c r="AB30" s="1" t="s">
        <v>117</v>
      </c>
      <c r="AC30" s="3"/>
      <c r="AD30" s="254" t="s">
        <v>2773</v>
      </c>
      <c r="AE30" s="16" t="s">
        <v>451</v>
      </c>
      <c r="AF30" s="16" t="s">
        <v>176</v>
      </c>
    </row>
    <row r="31" spans="1:32" s="5" customFormat="1">
      <c r="A31" s="251">
        <v>891780111</v>
      </c>
      <c r="B31" s="251" t="s">
        <v>55</v>
      </c>
      <c r="C31" s="15" t="s">
        <v>57</v>
      </c>
      <c r="D31" s="251" t="s">
        <v>61</v>
      </c>
      <c r="E31" s="1" t="s">
        <v>2774</v>
      </c>
      <c r="F31" s="251" t="s">
        <v>62</v>
      </c>
      <c r="G31" s="1" t="s">
        <v>62</v>
      </c>
      <c r="H31" s="1" t="s">
        <v>73</v>
      </c>
      <c r="I31" s="10">
        <v>150000000</v>
      </c>
      <c r="J31" s="1"/>
      <c r="K31" s="2"/>
      <c r="L31" s="2"/>
      <c r="M31" s="252">
        <f t="shared" si="0"/>
        <v>150000000</v>
      </c>
      <c r="N31" s="1">
        <v>901024882</v>
      </c>
      <c r="O31" s="1" t="s">
        <v>2775</v>
      </c>
      <c r="P31" s="158" t="s">
        <v>2776</v>
      </c>
      <c r="Q31" s="3">
        <v>44973</v>
      </c>
      <c r="R31" s="3">
        <v>44973</v>
      </c>
      <c r="S31" s="3" t="s">
        <v>2686</v>
      </c>
      <c r="T31" s="3"/>
      <c r="U31" s="31"/>
      <c r="V31" s="10">
        <v>47439350</v>
      </c>
      <c r="W31" s="10">
        <f t="shared" si="1"/>
        <v>102560650</v>
      </c>
      <c r="X31" s="111">
        <f t="shared" si="2"/>
        <v>0.31626233333333331</v>
      </c>
      <c r="Y31" s="1">
        <v>85465146</v>
      </c>
      <c r="Z31" s="1" t="s">
        <v>460</v>
      </c>
      <c r="AA31" s="1" t="s">
        <v>117</v>
      </c>
      <c r="AB31" s="1" t="s">
        <v>117</v>
      </c>
      <c r="AC31" s="3">
        <v>44973</v>
      </c>
      <c r="AD31" s="254" t="s">
        <v>2777</v>
      </c>
      <c r="AE31" s="16" t="s">
        <v>118</v>
      </c>
      <c r="AF31" s="16" t="s">
        <v>176</v>
      </c>
    </row>
    <row r="32" spans="1:32" s="5" customFormat="1">
      <c r="A32" s="251">
        <v>891780111</v>
      </c>
      <c r="B32" s="251" t="s">
        <v>55</v>
      </c>
      <c r="C32" s="15" t="s">
        <v>57</v>
      </c>
      <c r="D32" s="251" t="s">
        <v>61</v>
      </c>
      <c r="E32" s="1" t="s">
        <v>2778</v>
      </c>
      <c r="F32" s="251" t="s">
        <v>62</v>
      </c>
      <c r="G32" s="1" t="s">
        <v>62</v>
      </c>
      <c r="H32" s="1" t="s">
        <v>73</v>
      </c>
      <c r="I32" s="10">
        <v>40000000</v>
      </c>
      <c r="J32" s="1"/>
      <c r="K32" s="2"/>
      <c r="L32" s="2"/>
      <c r="M32" s="252">
        <f t="shared" si="0"/>
        <v>40000000</v>
      </c>
      <c r="N32" s="1">
        <v>891700742</v>
      </c>
      <c r="O32" s="1" t="s">
        <v>2779</v>
      </c>
      <c r="P32" s="158" t="s">
        <v>2780</v>
      </c>
      <c r="Q32" s="3" t="s">
        <v>2691</v>
      </c>
      <c r="R32" s="3" t="s">
        <v>2691</v>
      </c>
      <c r="S32" s="3" t="s">
        <v>438</v>
      </c>
      <c r="T32" s="3"/>
      <c r="U32" s="31"/>
      <c r="V32" s="10">
        <v>0</v>
      </c>
      <c r="W32" s="10">
        <f t="shared" si="1"/>
        <v>40000000</v>
      </c>
      <c r="X32" s="111">
        <f t="shared" si="2"/>
        <v>0</v>
      </c>
      <c r="Y32" s="1">
        <v>36665858</v>
      </c>
      <c r="Z32" s="1" t="s">
        <v>2743</v>
      </c>
      <c r="AA32" s="1" t="s">
        <v>117</v>
      </c>
      <c r="AB32" s="1" t="s">
        <v>117</v>
      </c>
      <c r="AC32" s="3"/>
      <c r="AD32" s="254" t="s">
        <v>2781</v>
      </c>
      <c r="AE32" s="16" t="s">
        <v>118</v>
      </c>
      <c r="AF32" s="16" t="s">
        <v>176</v>
      </c>
    </row>
    <row r="33" spans="1:32" s="5" customFormat="1">
      <c r="A33" s="251">
        <v>891780111</v>
      </c>
      <c r="B33" s="251" t="s">
        <v>55</v>
      </c>
      <c r="C33" s="15" t="s">
        <v>58</v>
      </c>
      <c r="D33" s="251" t="s">
        <v>61</v>
      </c>
      <c r="E33" s="1" t="s">
        <v>2782</v>
      </c>
      <c r="F33" s="251" t="s">
        <v>62</v>
      </c>
      <c r="G33" s="1" t="s">
        <v>62</v>
      </c>
      <c r="H33" s="1" t="s">
        <v>73</v>
      </c>
      <c r="I33" s="10">
        <v>20743400</v>
      </c>
      <c r="J33" s="1"/>
      <c r="K33" s="2"/>
      <c r="L33" s="2"/>
      <c r="M33" s="252">
        <f t="shared" si="0"/>
        <v>20743400</v>
      </c>
      <c r="N33" s="1">
        <v>900929189</v>
      </c>
      <c r="O33" s="1" t="s">
        <v>2783</v>
      </c>
      <c r="P33" s="158" t="s">
        <v>2784</v>
      </c>
      <c r="Q33" s="3" t="s">
        <v>2715</v>
      </c>
      <c r="R33" s="3" t="s">
        <v>2715</v>
      </c>
      <c r="S33" s="3" t="s">
        <v>2710</v>
      </c>
      <c r="T33" s="3"/>
      <c r="U33" s="31"/>
      <c r="V33" s="10">
        <v>0</v>
      </c>
      <c r="W33" s="10">
        <f t="shared" si="1"/>
        <v>20743400</v>
      </c>
      <c r="X33" s="111">
        <f t="shared" si="2"/>
        <v>0</v>
      </c>
      <c r="Y33" s="1">
        <v>85152695</v>
      </c>
      <c r="Z33" s="1" t="s">
        <v>2666</v>
      </c>
      <c r="AA33" s="1" t="s">
        <v>117</v>
      </c>
      <c r="AB33" s="1" t="s">
        <v>117</v>
      </c>
      <c r="AC33" s="3">
        <v>44981</v>
      </c>
      <c r="AD33" s="254" t="s">
        <v>2785</v>
      </c>
      <c r="AE33" s="16" t="s">
        <v>118</v>
      </c>
      <c r="AF33" s="16" t="s">
        <v>176</v>
      </c>
    </row>
    <row r="34" spans="1:32" s="5" customFormat="1">
      <c r="A34" s="251">
        <v>891780111</v>
      </c>
      <c r="B34" s="251" t="s">
        <v>55</v>
      </c>
      <c r="C34" s="15" t="s">
        <v>57</v>
      </c>
      <c r="D34" s="251" t="s">
        <v>61</v>
      </c>
      <c r="E34" s="1" t="s">
        <v>2786</v>
      </c>
      <c r="F34" s="251" t="s">
        <v>62</v>
      </c>
      <c r="G34" s="1" t="s">
        <v>62</v>
      </c>
      <c r="H34" s="1" t="s">
        <v>73</v>
      </c>
      <c r="I34" s="10">
        <v>100000000</v>
      </c>
      <c r="J34" s="1"/>
      <c r="K34" s="2"/>
      <c r="L34" s="2"/>
      <c r="M34" s="252">
        <f t="shared" si="0"/>
        <v>100000000</v>
      </c>
      <c r="N34" s="1">
        <v>901380948</v>
      </c>
      <c r="O34" s="1" t="s">
        <v>2787</v>
      </c>
      <c r="P34" s="158" t="s">
        <v>2788</v>
      </c>
      <c r="Q34" s="3" t="s">
        <v>2715</v>
      </c>
      <c r="R34" s="3" t="s">
        <v>2715</v>
      </c>
      <c r="S34" s="3">
        <v>45291</v>
      </c>
      <c r="T34" s="3"/>
      <c r="U34" s="31"/>
      <c r="V34" s="10">
        <v>0</v>
      </c>
      <c r="W34" s="10">
        <f t="shared" si="1"/>
        <v>100000000</v>
      </c>
      <c r="X34" s="111">
        <f t="shared" si="2"/>
        <v>0</v>
      </c>
      <c r="Y34" s="1">
        <v>36665858</v>
      </c>
      <c r="Z34" s="1" t="s">
        <v>2743</v>
      </c>
      <c r="AA34" s="1" t="s">
        <v>117</v>
      </c>
      <c r="AB34" s="1" t="s">
        <v>117</v>
      </c>
      <c r="AC34" s="3"/>
      <c r="AD34" s="254" t="s">
        <v>2789</v>
      </c>
      <c r="AE34" s="16" t="s">
        <v>118</v>
      </c>
      <c r="AF34" s="16" t="s">
        <v>176</v>
      </c>
    </row>
    <row r="35" spans="1:32" s="5" customFormat="1">
      <c r="A35" s="251">
        <v>891780111</v>
      </c>
      <c r="B35" s="251" t="s">
        <v>55</v>
      </c>
      <c r="C35" s="15" t="s">
        <v>57</v>
      </c>
      <c r="D35" s="251" t="s">
        <v>61</v>
      </c>
      <c r="E35" s="1" t="s">
        <v>2790</v>
      </c>
      <c r="F35" s="251" t="s">
        <v>62</v>
      </c>
      <c r="G35" s="1" t="s">
        <v>62</v>
      </c>
      <c r="H35" s="1" t="s">
        <v>73</v>
      </c>
      <c r="I35" s="10">
        <v>39824107</v>
      </c>
      <c r="J35" s="1"/>
      <c r="K35" s="2"/>
      <c r="L35" s="2"/>
      <c r="M35" s="252">
        <f>I35+K35-L35</f>
        <v>39824107</v>
      </c>
      <c r="N35" s="1">
        <v>901549048</v>
      </c>
      <c r="O35" s="1" t="s">
        <v>2791</v>
      </c>
      <c r="P35" s="158" t="s">
        <v>2792</v>
      </c>
      <c r="Q35" s="3" t="s">
        <v>2715</v>
      </c>
      <c r="R35" s="3" t="s">
        <v>2715</v>
      </c>
      <c r="S35" s="3" t="s">
        <v>2686</v>
      </c>
      <c r="T35" s="3"/>
      <c r="U35" s="31"/>
      <c r="V35" s="10">
        <v>0</v>
      </c>
      <c r="W35" s="10">
        <f t="shared" si="1"/>
        <v>39824107</v>
      </c>
      <c r="X35" s="111">
        <f t="shared" si="2"/>
        <v>0</v>
      </c>
      <c r="Y35" s="1">
        <v>7144175</v>
      </c>
      <c r="Z35" s="1" t="s">
        <v>547</v>
      </c>
      <c r="AA35" s="1" t="s">
        <v>117</v>
      </c>
      <c r="AB35" s="1" t="s">
        <v>117</v>
      </c>
      <c r="AC35" s="3">
        <v>44981</v>
      </c>
      <c r="AD35" s="254" t="s">
        <v>2793</v>
      </c>
      <c r="AE35" s="16" t="s">
        <v>118</v>
      </c>
      <c r="AF35" s="16" t="s">
        <v>176</v>
      </c>
    </row>
    <row r="36" spans="1:32" s="5" customFormat="1">
      <c r="A36" s="251">
        <v>891780111</v>
      </c>
      <c r="B36" s="251" t="s">
        <v>55</v>
      </c>
      <c r="C36" s="15" t="s">
        <v>58</v>
      </c>
      <c r="D36" s="251" t="s">
        <v>61</v>
      </c>
      <c r="E36" s="1" t="s">
        <v>2794</v>
      </c>
      <c r="F36" s="251" t="s">
        <v>62</v>
      </c>
      <c r="G36" s="1" t="s">
        <v>62</v>
      </c>
      <c r="H36" s="1" t="s">
        <v>72</v>
      </c>
      <c r="I36" s="10">
        <v>287150006</v>
      </c>
      <c r="J36" s="1"/>
      <c r="K36" s="2"/>
      <c r="L36" s="2"/>
      <c r="M36" s="252">
        <f>I36+K36-L36</f>
        <v>287150006</v>
      </c>
      <c r="N36" s="1">
        <v>901185241</v>
      </c>
      <c r="O36" s="1" t="s">
        <v>2795</v>
      </c>
      <c r="P36" s="158" t="s">
        <v>2796</v>
      </c>
      <c r="Q36" s="3">
        <v>44971</v>
      </c>
      <c r="R36" s="3">
        <v>44986</v>
      </c>
      <c r="S36" s="3">
        <v>45076</v>
      </c>
      <c r="T36" s="3"/>
      <c r="U36" s="31"/>
      <c r="V36" s="10">
        <v>143575003</v>
      </c>
      <c r="W36" s="10">
        <f t="shared" si="1"/>
        <v>143575003</v>
      </c>
      <c r="X36" s="111">
        <f t="shared" si="2"/>
        <v>0.5</v>
      </c>
      <c r="Y36" s="1">
        <v>15443332</v>
      </c>
      <c r="Z36" s="1" t="s">
        <v>2797</v>
      </c>
      <c r="AA36" s="1" t="s">
        <v>117</v>
      </c>
      <c r="AB36" s="1" t="s">
        <v>117</v>
      </c>
      <c r="AC36" s="3">
        <v>44984</v>
      </c>
      <c r="AD36" s="254" t="s">
        <v>2798</v>
      </c>
      <c r="AE36" s="16" t="s">
        <v>118</v>
      </c>
      <c r="AF36" s="16" t="s">
        <v>176</v>
      </c>
    </row>
    <row r="37" spans="1:32" s="6" customFormat="1">
      <c r="A37" s="256"/>
      <c r="B37" s="159"/>
      <c r="C37" s="11" t="s">
        <v>21</v>
      </c>
      <c r="D37" s="135"/>
      <c r="E37" s="12">
        <f>COUNTA(E5:E36)</f>
        <v>32</v>
      </c>
      <c r="F37" s="159"/>
      <c r="G37" s="12"/>
      <c r="H37" s="13"/>
      <c r="I37" s="14">
        <f>SUM(I5:I36)</f>
        <v>2212776738</v>
      </c>
      <c r="J37" s="12">
        <f>COUNTA(#REF!)</f>
        <v>1</v>
      </c>
      <c r="K37" s="14">
        <f>SUM(K5:K36)</f>
        <v>0</v>
      </c>
      <c r="L37" s="14">
        <f>SUM(L5:L36)</f>
        <v>0</v>
      </c>
      <c r="M37" s="14">
        <f>SUM(M5:M36)</f>
        <v>2212776738</v>
      </c>
      <c r="N37" s="12"/>
      <c r="O37" s="12"/>
      <c r="P37" s="12"/>
      <c r="Q37" s="12"/>
      <c r="R37" s="12"/>
      <c r="S37" s="12"/>
      <c r="T37" s="12"/>
      <c r="U37" s="12">
        <f>SUM(U5:U36)</f>
        <v>0</v>
      </c>
      <c r="V37" s="14">
        <f>SUM(V5:V36)</f>
        <v>250561953</v>
      </c>
      <c r="W37" s="14" t="e">
        <f>SUM(#REF!)</f>
        <v>#REF!</v>
      </c>
      <c r="X37" s="257"/>
      <c r="Y37" s="12"/>
      <c r="Z37" s="12"/>
      <c r="AA37" s="12"/>
      <c r="AB37" s="12"/>
      <c r="AC37" s="12"/>
      <c r="AD37" s="12"/>
      <c r="AE37" s="12"/>
      <c r="AF37" s="12"/>
    </row>
  </sheetData>
  <mergeCells count="7">
    <mergeCell ref="AD3:AF3"/>
    <mergeCell ref="A1:D1"/>
    <mergeCell ref="G1:H1"/>
    <mergeCell ref="A2:C2"/>
    <mergeCell ref="D2:F2"/>
    <mergeCell ref="G2:H3"/>
    <mergeCell ref="K2:P3"/>
  </mergeCells>
  <conditionalFormatting sqref="D2">
    <cfRule type="containsText" dxfId="1" priority="2" operator="containsText" text="Seleccione Ordenador">
      <formula>NOT(ISERROR(SEARCH("Seleccione Ordenador",D2)))</formula>
    </cfRule>
  </conditionalFormatting>
  <conditionalFormatting sqref="E1">
    <cfRule type="containsText" dxfId="0" priority="1" operator="containsText" text="Seleccione Periodo">
      <formula>NOT(ISERROR(SEARCH("Seleccione Periodo",E1)))</formula>
    </cfRule>
  </conditionalFormatting>
  <dataValidations count="8">
    <dataValidation type="list" allowBlank="1" showInputMessage="1" showErrorMessage="1" sqref="AA5:AB36" xr:uid="{D0C28524-F226-4496-94A7-52F259405B42}">
      <formula1>"SI,NO"</formula1>
    </dataValidation>
    <dataValidation type="list" allowBlank="1" showInputMessage="1" showErrorMessage="1" sqref="AF5:AF36" xr:uid="{0CF3D04B-C3F8-480C-ACC2-5C73C5D5F8F5}">
      <formula1>"SI,NA por TIPO Contrato"</formula1>
    </dataValidation>
    <dataValidation type="list" allowBlank="1" showInputMessage="1" showErrorMessage="1" sqref="AE5:AE36" xr:uid="{B6BF5DAC-99ED-45F2-A01C-4D8F565D83A3}">
      <formula1>"SI,NO HA INICIADO"</formula1>
    </dataValidation>
    <dataValidation type="list" allowBlank="1" showInputMessage="1" showErrorMessage="1" sqref="H5:H36" xr:uid="{75FBF861-3BD9-4461-99B0-3E631FD398C9}">
      <formula1>tipologia</formula1>
    </dataValidation>
    <dataValidation type="list" allowBlank="1" showInputMessage="1" showErrorMessage="1" sqref="G5:G36" xr:uid="{F3E29B16-46B4-4ABE-BC79-E87A973FED65}">
      <formula1>modalidad</formula1>
    </dataValidation>
    <dataValidation type="list" allowBlank="1" showInputMessage="1" showErrorMessage="1" sqref="C5:C36" xr:uid="{434A4D6B-19DA-44D6-BA1B-344FD14061B5}">
      <formula1>rubro</formula1>
    </dataValidation>
    <dataValidation type="list" allowBlank="1" showInputMessage="1" showErrorMessage="1" sqref="E1" xr:uid="{EA6EBAD0-508E-49F1-B29F-90A4EDDEE450}">
      <formula1>cortea</formula1>
    </dataValidation>
    <dataValidation type="list" allowBlank="1" showInputMessage="1" showErrorMessage="1" sqref="D2" xr:uid="{54BD55AC-7D8B-4F19-B0AF-B14F8ED031F1}">
      <formula1>Delegatarios</formula1>
    </dataValidation>
  </dataValidations>
  <hyperlinks>
    <hyperlink ref="AD5" r:id="rId1" xr:uid="{C464318C-BB5B-4FBE-A5C9-05B939A886FB}"/>
    <hyperlink ref="AD6" r:id="rId2" xr:uid="{51F90188-EA36-464A-AA3B-52E1DB44C282}"/>
    <hyperlink ref="AD13" r:id="rId3" xr:uid="{2D43DE50-9FAD-4CA0-8B57-205D66F72F84}"/>
    <hyperlink ref="AD14" r:id="rId4" xr:uid="{66153EFC-5EAE-4468-A14A-0FCF6ECA26C1}"/>
    <hyperlink ref="AD15" r:id="rId5" xr:uid="{6C4F4510-BF7D-47A7-8264-C04E1791C9A2}"/>
    <hyperlink ref="AD17" r:id="rId6" xr:uid="{EBD88AD8-CA85-4A05-A631-6EB7A79A336B}"/>
    <hyperlink ref="AD18" r:id="rId7" xr:uid="{9082739A-5047-4374-AD96-1A4DCC7DDE2E}"/>
    <hyperlink ref="AD23" r:id="rId8" xr:uid="{3ADF51D9-9F03-4102-BE9E-C0DF2E6C12DE}"/>
    <hyperlink ref="AD24" r:id="rId9" xr:uid="{FDBE578C-B1B7-4E67-BBE3-031059580A80}"/>
    <hyperlink ref="AD25" r:id="rId10" xr:uid="{DCCE1D1B-0C46-464D-BE3C-E98F485C8A1A}"/>
    <hyperlink ref="AD29" r:id="rId11" xr:uid="{6C2D12DC-23E9-4887-8DC9-B2FC7CA6E97C}"/>
    <hyperlink ref="AD7" r:id="rId12" xr:uid="{5E8D285B-7786-44AC-AA00-CC7197902F74}"/>
    <hyperlink ref="AD8" r:id="rId13" xr:uid="{29341AED-6CF8-4D56-B081-20E26CF9376C}"/>
    <hyperlink ref="AD9" r:id="rId14" xr:uid="{B1228CF8-B373-496C-88A5-E17F4ABF4F43}"/>
    <hyperlink ref="AD10" r:id="rId15" xr:uid="{FDB67D35-671E-49B6-A04E-FD649A532046}"/>
    <hyperlink ref="AD11" r:id="rId16" xr:uid="{18694D13-B495-461F-A398-1C5B9CA807F7}"/>
    <hyperlink ref="AD12" r:id="rId17" xr:uid="{698F0B4A-7785-445A-AF52-9DDD24F947D5}"/>
    <hyperlink ref="AD16" r:id="rId18" xr:uid="{CFA94C4F-665C-414D-AE52-0382724173A6}"/>
    <hyperlink ref="AD19" r:id="rId19" xr:uid="{CD01BADC-4465-46DA-B661-42E1A3B2F3B6}"/>
    <hyperlink ref="AD20" r:id="rId20" xr:uid="{D264251D-06D3-40AB-9646-A70CC2847169}"/>
    <hyperlink ref="AD22" r:id="rId21" xr:uid="{79C60B14-E6F9-4464-834D-5EC68E182C87}"/>
    <hyperlink ref="AD26" r:id="rId22" xr:uid="{5649F14E-2832-4EF5-A8E1-FCE3E2D8413C}"/>
    <hyperlink ref="AD27" r:id="rId23" xr:uid="{7C731205-7293-4FB7-AC37-27CF75826D60}"/>
    <hyperlink ref="AD28" r:id="rId24" xr:uid="{CCB4AD60-FDFB-4EF1-88D3-7DBFF2F00BB5}"/>
    <hyperlink ref="AD30" r:id="rId25" xr:uid="{3D503B2E-0ACC-46D8-AE69-6B97045494F2}"/>
    <hyperlink ref="AD31" r:id="rId26" xr:uid="{E47652CB-D60F-4EA3-8779-F26B4B39B221}"/>
    <hyperlink ref="AD32" r:id="rId27" xr:uid="{A5CEEBA3-BE36-4CBA-828A-9E841084E353}"/>
    <hyperlink ref="AD33" r:id="rId28" xr:uid="{070AD5F7-1710-47E6-87E4-653D2A71983E}"/>
    <hyperlink ref="AD34" r:id="rId29" xr:uid="{94C9481D-5EA5-4CF8-A640-BD5BC67AAEA4}"/>
    <hyperlink ref="AD36" r:id="rId30" xr:uid="{4AD5CA4C-A920-4231-AA18-642FE32E943B}"/>
    <hyperlink ref="AD35" r:id="rId31" xr:uid="{D3222996-7E3A-4ED5-ADA7-53D31091087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topLeftCell="A34" workbookViewId="0">
      <selection activeCell="C51" sqref="C51"/>
    </sheetView>
  </sheetViews>
  <sheetFormatPr baseColWidth="10" defaultRowHeight="14.4"/>
  <cols>
    <col min="1" max="1" width="26.88671875" customWidth="1"/>
    <col min="2" max="2" width="51" customWidth="1"/>
    <col min="3" max="3" width="22" customWidth="1"/>
  </cols>
  <sheetData>
    <row r="1" spans="1:6" s="18" customFormat="1">
      <c r="A1" s="18" t="s">
        <v>23</v>
      </c>
      <c r="B1" s="18" t="s">
        <v>24</v>
      </c>
      <c r="C1" s="18" t="s">
        <v>40</v>
      </c>
      <c r="D1" s="18" t="s">
        <v>56</v>
      </c>
      <c r="E1" s="18" t="s">
        <v>63</v>
      </c>
      <c r="F1" s="18" t="s">
        <v>71</v>
      </c>
    </row>
    <row r="2" spans="1:6">
      <c r="A2" t="s">
        <v>102</v>
      </c>
      <c r="B2" t="s">
        <v>101</v>
      </c>
      <c r="C2" t="s">
        <v>102</v>
      </c>
      <c r="D2" t="s">
        <v>57</v>
      </c>
      <c r="E2" t="s">
        <v>64</v>
      </c>
      <c r="F2" t="s">
        <v>72</v>
      </c>
    </row>
    <row r="3" spans="1:6">
      <c r="A3" t="s">
        <v>96</v>
      </c>
      <c r="B3" s="7" t="s">
        <v>25</v>
      </c>
      <c r="C3" t="s">
        <v>41</v>
      </c>
      <c r="D3" t="s">
        <v>58</v>
      </c>
      <c r="E3" t="s">
        <v>65</v>
      </c>
      <c r="F3" t="s">
        <v>73</v>
      </c>
    </row>
    <row r="4" spans="1:6">
      <c r="A4" t="s">
        <v>97</v>
      </c>
      <c r="B4" s="7" t="s">
        <v>26</v>
      </c>
      <c r="C4" t="s">
        <v>42</v>
      </c>
      <c r="D4" t="s">
        <v>59</v>
      </c>
      <c r="E4" t="s">
        <v>62</v>
      </c>
      <c r="F4" t="s">
        <v>74</v>
      </c>
    </row>
    <row r="5" spans="1:6">
      <c r="A5" t="s">
        <v>98</v>
      </c>
      <c r="B5" s="7" t="s">
        <v>27</v>
      </c>
      <c r="C5" t="s">
        <v>43</v>
      </c>
      <c r="D5" t="s">
        <v>87</v>
      </c>
      <c r="E5" t="s">
        <v>66</v>
      </c>
      <c r="F5" t="s">
        <v>75</v>
      </c>
    </row>
    <row r="6" spans="1:6">
      <c r="A6" t="s">
        <v>99</v>
      </c>
      <c r="B6" s="7" t="s">
        <v>28</v>
      </c>
      <c r="C6" t="s">
        <v>44</v>
      </c>
      <c r="D6" t="s">
        <v>60</v>
      </c>
      <c r="E6" t="s">
        <v>67</v>
      </c>
      <c r="F6" t="s">
        <v>76</v>
      </c>
    </row>
    <row r="7" spans="1:6">
      <c r="B7" s="7" t="s">
        <v>29</v>
      </c>
      <c r="C7" t="s">
        <v>45</v>
      </c>
      <c r="E7" t="s">
        <v>68</v>
      </c>
      <c r="F7" t="s">
        <v>77</v>
      </c>
    </row>
    <row r="8" spans="1:6">
      <c r="B8" s="7" t="s">
        <v>30</v>
      </c>
      <c r="C8" t="s">
        <v>46</v>
      </c>
      <c r="E8" t="s">
        <v>69</v>
      </c>
      <c r="F8" t="s">
        <v>78</v>
      </c>
    </row>
    <row r="9" spans="1:6">
      <c r="B9" s="7" t="s">
        <v>31</v>
      </c>
      <c r="C9" t="s">
        <v>47</v>
      </c>
      <c r="E9" t="s">
        <v>70</v>
      </c>
      <c r="F9" t="s">
        <v>79</v>
      </c>
    </row>
    <row r="10" spans="1:6">
      <c r="B10" s="7" t="s">
        <v>32</v>
      </c>
      <c r="C10" t="s">
        <v>48</v>
      </c>
      <c r="F10" t="s">
        <v>80</v>
      </c>
    </row>
    <row r="11" spans="1:6">
      <c r="B11" s="7" t="s">
        <v>33</v>
      </c>
      <c r="C11" t="s">
        <v>49</v>
      </c>
    </row>
    <row r="12" spans="1:6">
      <c r="B12" s="7" t="s">
        <v>34</v>
      </c>
      <c r="C12" t="s">
        <v>50</v>
      </c>
    </row>
    <row r="13" spans="1:6">
      <c r="B13" s="7" t="s">
        <v>35</v>
      </c>
      <c r="C13" t="s">
        <v>51</v>
      </c>
    </row>
    <row r="14" spans="1:6">
      <c r="B14" s="7" t="s">
        <v>36</v>
      </c>
      <c r="C14" t="s">
        <v>52</v>
      </c>
    </row>
    <row r="15" spans="1:6">
      <c r="B15" s="7" t="s">
        <v>37</v>
      </c>
    </row>
    <row r="16" spans="1:6">
      <c r="B16" s="7" t="s">
        <v>38</v>
      </c>
    </row>
    <row r="17" spans="2:4">
      <c r="B17" s="7" t="s">
        <v>39</v>
      </c>
    </row>
    <row r="19" spans="2:4">
      <c r="B19" s="20" t="s">
        <v>91</v>
      </c>
      <c r="C19" s="21" t="s">
        <v>86</v>
      </c>
      <c r="D19" s="21" t="s">
        <v>92</v>
      </c>
    </row>
    <row r="20" spans="2:4">
      <c r="B20" s="7" t="s">
        <v>32</v>
      </c>
      <c r="C20" s="19">
        <v>42</v>
      </c>
      <c r="D20" s="19" t="s">
        <v>89</v>
      </c>
    </row>
    <row r="21" spans="2:4">
      <c r="B21" s="7" t="s">
        <v>34</v>
      </c>
      <c r="C21" s="19">
        <v>42</v>
      </c>
      <c r="D21" s="19" t="s">
        <v>89</v>
      </c>
    </row>
    <row r="22" spans="2:4">
      <c r="B22" s="7" t="s">
        <v>37</v>
      </c>
      <c r="C22" s="19">
        <v>42</v>
      </c>
      <c r="D22" s="19" t="s">
        <v>89</v>
      </c>
    </row>
    <row r="23" spans="2:4">
      <c r="B23" s="7" t="s">
        <v>36</v>
      </c>
      <c r="C23" s="19">
        <v>42</v>
      </c>
      <c r="D23" s="19" t="s">
        <v>89</v>
      </c>
    </row>
    <row r="24" spans="2:4">
      <c r="B24" s="7" t="s">
        <v>35</v>
      </c>
      <c r="C24" s="19">
        <v>42</v>
      </c>
      <c r="D24" s="19" t="s">
        <v>89</v>
      </c>
    </row>
    <row r="25" spans="2:4">
      <c r="B25" s="7" t="s">
        <v>33</v>
      </c>
      <c r="C25" s="19">
        <v>42</v>
      </c>
      <c r="D25" s="19" t="s">
        <v>89</v>
      </c>
    </row>
    <row r="26" spans="2:4">
      <c r="B26" s="7" t="s">
        <v>38</v>
      </c>
      <c r="C26" s="19">
        <v>250</v>
      </c>
      <c r="D26" s="19" t="s">
        <v>88</v>
      </c>
    </row>
    <row r="27" spans="2:4">
      <c r="B27" s="7" t="s">
        <v>30</v>
      </c>
      <c r="C27" s="19">
        <v>42</v>
      </c>
      <c r="D27" s="19" t="s">
        <v>89</v>
      </c>
    </row>
    <row r="28" spans="2:4">
      <c r="B28" s="7" t="s">
        <v>29</v>
      </c>
      <c r="C28" s="19">
        <v>250</v>
      </c>
      <c r="D28" s="19" t="s">
        <v>89</v>
      </c>
    </row>
    <row r="29" spans="2:4">
      <c r="B29" s="7" t="s">
        <v>31</v>
      </c>
      <c r="C29" s="19">
        <v>42</v>
      </c>
      <c r="D29" s="19" t="s">
        <v>89</v>
      </c>
    </row>
    <row r="30" spans="2:4">
      <c r="B30" s="7" t="s">
        <v>39</v>
      </c>
      <c r="C30" s="19">
        <v>42</v>
      </c>
      <c r="D30" s="19" t="s">
        <v>90</v>
      </c>
    </row>
    <row r="31" spans="2:4">
      <c r="B31" s="7" t="s">
        <v>101</v>
      </c>
      <c r="C31" s="19">
        <v>0</v>
      </c>
      <c r="D31" s="19" t="s">
        <v>93</v>
      </c>
    </row>
    <row r="32" spans="2:4">
      <c r="B32" s="7" t="s">
        <v>26</v>
      </c>
      <c r="C32" s="19">
        <v>250</v>
      </c>
      <c r="D32" s="19" t="s">
        <v>89</v>
      </c>
    </row>
    <row r="33" spans="2:4">
      <c r="B33" s="7" t="s">
        <v>25</v>
      </c>
      <c r="C33" s="19">
        <v>3000</v>
      </c>
      <c r="D33" s="19" t="s">
        <v>88</v>
      </c>
    </row>
    <row r="34" spans="2:4">
      <c r="B34" s="7" t="s">
        <v>28</v>
      </c>
      <c r="C34" s="19">
        <v>1000</v>
      </c>
      <c r="D34" s="19" t="s">
        <v>89</v>
      </c>
    </row>
    <row r="35" spans="2:4">
      <c r="B35" s="7" t="s">
        <v>27</v>
      </c>
      <c r="C35" s="19">
        <v>1000</v>
      </c>
      <c r="D35" s="19" t="s">
        <v>89</v>
      </c>
    </row>
    <row r="37" spans="2:4">
      <c r="B37" s="20" t="s">
        <v>109</v>
      </c>
      <c r="C37" s="20" t="s">
        <v>110</v>
      </c>
    </row>
    <row r="38" spans="2:4">
      <c r="B38" t="s">
        <v>44</v>
      </c>
      <c r="C38" t="s">
        <v>108</v>
      </c>
    </row>
    <row r="39" spans="2:4">
      <c r="B39" t="s">
        <v>48</v>
      </c>
      <c r="C39" t="s">
        <v>108</v>
      </c>
    </row>
    <row r="40" spans="2:4">
      <c r="B40" t="s">
        <v>52</v>
      </c>
      <c r="C40" t="s">
        <v>99</v>
      </c>
    </row>
    <row r="41" spans="2:4">
      <c r="B41" t="s">
        <v>41</v>
      </c>
      <c r="C41" t="s">
        <v>108</v>
      </c>
    </row>
    <row r="42" spans="2:4">
      <c r="B42" t="s">
        <v>42</v>
      </c>
      <c r="C42" t="s">
        <v>108</v>
      </c>
    </row>
    <row r="43" spans="2:4">
      <c r="B43" t="s">
        <v>47</v>
      </c>
      <c r="C43" t="s">
        <v>108</v>
      </c>
    </row>
    <row r="44" spans="2:4">
      <c r="B44" t="s">
        <v>46</v>
      </c>
      <c r="C44" t="s">
        <v>97</v>
      </c>
    </row>
    <row r="45" spans="2:4">
      <c r="B45" t="s">
        <v>43</v>
      </c>
      <c r="C45" t="s">
        <v>112</v>
      </c>
    </row>
    <row r="46" spans="2:4">
      <c r="B46" t="s">
        <v>45</v>
      </c>
      <c r="C46" t="s">
        <v>108</v>
      </c>
    </row>
    <row r="47" spans="2:4">
      <c r="B47" t="s">
        <v>51</v>
      </c>
      <c r="C47" t="s">
        <v>108</v>
      </c>
    </row>
    <row r="48" spans="2:4">
      <c r="B48" t="s">
        <v>50</v>
      </c>
      <c r="C48" t="s">
        <v>108</v>
      </c>
    </row>
    <row r="49" spans="2:3">
      <c r="B49" t="s">
        <v>102</v>
      </c>
      <c r="C49" t="s">
        <v>111</v>
      </c>
    </row>
    <row r="50" spans="2:3">
      <c r="B50" t="s">
        <v>49</v>
      </c>
      <c r="C50" t="s">
        <v>113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235C-EDF4-42C9-A2FD-BE54706005ED}">
  <sheetPr>
    <tabColor rgb="FF92D050"/>
  </sheetPr>
  <dimension ref="A1:AF16"/>
  <sheetViews>
    <sheetView topLeftCell="V4" workbookViewId="0">
      <selection activeCell="AH7" sqref="AH7"/>
    </sheetView>
  </sheetViews>
  <sheetFormatPr baseColWidth="10" defaultRowHeight="14.4"/>
  <cols>
    <col min="5" max="5" width="21.44140625" customWidth="1"/>
    <col min="9" max="9" width="16.88671875" customWidth="1"/>
    <col min="11" max="11" width="15.77734375" customWidth="1"/>
    <col min="13" max="13" width="17.44140625" customWidth="1"/>
    <col min="22" max="22" width="15" bestFit="1" customWidth="1"/>
    <col min="23" max="23" width="16.109375" bestFit="1" customWidth="1"/>
    <col min="32" max="32" width="13.77734375" bestFit="1" customWidth="1"/>
  </cols>
  <sheetData>
    <row r="1" spans="1:32">
      <c r="A1" s="269" t="s">
        <v>85</v>
      </c>
      <c r="B1" s="269"/>
      <c r="C1" s="269"/>
      <c r="D1" s="269"/>
      <c r="E1" t="s">
        <v>42</v>
      </c>
      <c r="G1" s="264" t="s">
        <v>150</v>
      </c>
      <c r="H1" s="264"/>
      <c r="I1" s="30">
        <v>1160000</v>
      </c>
    </row>
    <row r="2" spans="1:32" ht="15" customHeight="1">
      <c r="A2" s="271" t="s">
        <v>22</v>
      </c>
      <c r="B2" s="271"/>
      <c r="C2" s="271"/>
      <c r="D2" s="272" t="s">
        <v>36</v>
      </c>
      <c r="E2" s="272"/>
      <c r="F2" s="272"/>
      <c r="G2" s="265" t="s">
        <v>100</v>
      </c>
      <c r="H2" s="265"/>
      <c r="I2" s="22">
        <f>VLOOKUP($D$2,[1]Datos!$B$20:$C$35,2,FALSE)</f>
        <v>42</v>
      </c>
      <c r="J2" s="23" t="s">
        <v>86</v>
      </c>
      <c r="K2" s="267" t="str">
        <f>VLOOKUP($D$2,[1]Datos!$B$20:$D$35,3,FALSE)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48720000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35" t="s">
        <v>153</v>
      </c>
      <c r="F5" s="17" t="s">
        <v>62</v>
      </c>
      <c r="G5" s="1" t="s">
        <v>70</v>
      </c>
      <c r="H5" s="1" t="s">
        <v>74</v>
      </c>
      <c r="I5" s="31">
        <v>16000000</v>
      </c>
      <c r="J5" s="1"/>
      <c r="K5" s="2"/>
      <c r="L5" s="2"/>
      <c r="M5" s="32">
        <v>16000000</v>
      </c>
      <c r="N5" s="1">
        <v>1082961539</v>
      </c>
      <c r="O5" s="1" t="s">
        <v>151</v>
      </c>
      <c r="P5" s="1" t="s">
        <v>154</v>
      </c>
      <c r="Q5" s="3">
        <v>44945</v>
      </c>
      <c r="R5" s="3">
        <v>44945</v>
      </c>
      <c r="S5" s="3">
        <v>45107</v>
      </c>
      <c r="T5" s="3"/>
      <c r="U5" s="31"/>
      <c r="V5" s="31">
        <v>3000000</v>
      </c>
      <c r="W5" s="31">
        <v>13000000</v>
      </c>
      <c r="X5" s="39">
        <v>0.18</v>
      </c>
      <c r="Y5" s="40">
        <v>41947381</v>
      </c>
      <c r="Z5" s="40" t="s">
        <v>152</v>
      </c>
      <c r="AA5" s="40" t="s">
        <v>117</v>
      </c>
      <c r="AB5" s="40" t="s">
        <v>117</v>
      </c>
      <c r="AC5" s="41"/>
      <c r="AD5" s="16" t="s">
        <v>155</v>
      </c>
      <c r="AE5" s="16" t="s">
        <v>118</v>
      </c>
      <c r="AF5" s="16" t="s">
        <v>118</v>
      </c>
    </row>
    <row r="6" spans="1:32" s="5" customFormat="1">
      <c r="A6" s="17">
        <v>891780111</v>
      </c>
      <c r="B6" s="17" t="s">
        <v>55</v>
      </c>
      <c r="C6" s="15" t="s">
        <v>57</v>
      </c>
      <c r="D6" s="17" t="s">
        <v>61</v>
      </c>
      <c r="E6" s="35" t="s">
        <v>156</v>
      </c>
      <c r="F6" s="17" t="s">
        <v>62</v>
      </c>
      <c r="G6" s="1" t="s">
        <v>70</v>
      </c>
      <c r="H6" s="1" t="s">
        <v>74</v>
      </c>
      <c r="I6" s="31">
        <v>20900000</v>
      </c>
      <c r="J6" s="1"/>
      <c r="K6" s="2"/>
      <c r="L6" s="2"/>
      <c r="M6" s="32">
        <v>20900000</v>
      </c>
      <c r="N6" s="1">
        <v>57291132</v>
      </c>
      <c r="O6" s="1" t="s">
        <v>157</v>
      </c>
      <c r="P6" s="1" t="s">
        <v>158</v>
      </c>
      <c r="Q6" s="3">
        <v>44950</v>
      </c>
      <c r="R6" s="3">
        <v>44950</v>
      </c>
      <c r="S6" s="3">
        <v>45107</v>
      </c>
      <c r="T6" s="3"/>
      <c r="U6" s="31"/>
      <c r="V6" s="31">
        <v>5700000</v>
      </c>
      <c r="W6" s="31">
        <v>19000000</v>
      </c>
      <c r="X6" s="39">
        <v>0.27</v>
      </c>
      <c r="Y6" s="40">
        <v>41947381</v>
      </c>
      <c r="Z6" s="40" t="s">
        <v>152</v>
      </c>
      <c r="AA6" s="40" t="s">
        <v>117</v>
      </c>
      <c r="AB6" s="40" t="s">
        <v>117</v>
      </c>
      <c r="AC6" s="41"/>
      <c r="AD6" s="16" t="s">
        <v>159</v>
      </c>
      <c r="AE6" s="16" t="s">
        <v>118</v>
      </c>
      <c r="AF6" s="16" t="s">
        <v>118</v>
      </c>
    </row>
    <row r="7" spans="1:32" s="5" customFormat="1">
      <c r="A7" s="17">
        <v>891780111</v>
      </c>
      <c r="B7" s="17" t="s">
        <v>55</v>
      </c>
      <c r="C7" s="15" t="s">
        <v>57</v>
      </c>
      <c r="D7" s="17" t="s">
        <v>61</v>
      </c>
      <c r="E7" s="35" t="s">
        <v>160</v>
      </c>
      <c r="F7" s="17" t="s">
        <v>62</v>
      </c>
      <c r="G7" s="1" t="s">
        <v>70</v>
      </c>
      <c r="H7" s="1" t="s">
        <v>74</v>
      </c>
      <c r="I7" s="31">
        <v>20900000</v>
      </c>
      <c r="J7" s="1"/>
      <c r="K7" s="2"/>
      <c r="L7" s="2"/>
      <c r="M7" s="32">
        <v>20900000</v>
      </c>
      <c r="N7" s="1">
        <v>1083027929</v>
      </c>
      <c r="O7" s="1" t="s">
        <v>161</v>
      </c>
      <c r="P7" s="1" t="s">
        <v>162</v>
      </c>
      <c r="Q7" s="3">
        <v>44950</v>
      </c>
      <c r="R7" s="3">
        <v>44950</v>
      </c>
      <c r="S7" s="3">
        <v>45107</v>
      </c>
      <c r="T7" s="3"/>
      <c r="U7" s="31"/>
      <c r="V7" s="31">
        <v>7700000</v>
      </c>
      <c r="W7" s="31">
        <v>13200000</v>
      </c>
      <c r="X7" s="39">
        <v>0.37</v>
      </c>
      <c r="Y7" s="40">
        <v>41947381</v>
      </c>
      <c r="Z7" s="40" t="s">
        <v>152</v>
      </c>
      <c r="AA7" s="40" t="s">
        <v>117</v>
      </c>
      <c r="AB7" s="40" t="s">
        <v>117</v>
      </c>
      <c r="AC7" s="41"/>
      <c r="AD7" s="16" t="s">
        <v>163</v>
      </c>
      <c r="AE7" s="16" t="s">
        <v>118</v>
      </c>
      <c r="AF7" s="16" t="s">
        <v>118</v>
      </c>
    </row>
    <row r="8" spans="1:32" s="5" customFormat="1">
      <c r="A8" s="17">
        <v>891780111</v>
      </c>
      <c r="B8" s="17" t="s">
        <v>55</v>
      </c>
      <c r="C8" s="15" t="s">
        <v>57</v>
      </c>
      <c r="D8" s="17" t="s">
        <v>61</v>
      </c>
      <c r="E8" s="35" t="s">
        <v>164</v>
      </c>
      <c r="F8" s="17" t="s">
        <v>62</v>
      </c>
      <c r="G8" s="1" t="s">
        <v>70</v>
      </c>
      <c r="H8" s="1" t="s">
        <v>74</v>
      </c>
      <c r="I8" s="31">
        <v>18150000</v>
      </c>
      <c r="J8" s="1"/>
      <c r="K8" s="2"/>
      <c r="L8" s="2"/>
      <c r="M8" s="32">
        <v>18150000</v>
      </c>
      <c r="N8" s="1">
        <v>1082986396</v>
      </c>
      <c r="O8" s="1" t="s">
        <v>165</v>
      </c>
      <c r="P8" s="1" t="s">
        <v>166</v>
      </c>
      <c r="Q8" s="3">
        <v>44950</v>
      </c>
      <c r="R8" s="3">
        <v>44950</v>
      </c>
      <c r="S8" s="3">
        <v>45107</v>
      </c>
      <c r="T8" s="3"/>
      <c r="U8" s="31"/>
      <c r="V8" s="31">
        <v>4950000</v>
      </c>
      <c r="W8" s="31">
        <v>13200000</v>
      </c>
      <c r="X8" s="42">
        <v>0.27</v>
      </c>
      <c r="Y8" s="40">
        <v>41947381</v>
      </c>
      <c r="Z8" s="40" t="s">
        <v>152</v>
      </c>
      <c r="AA8" s="40" t="s">
        <v>117</v>
      </c>
      <c r="AB8" s="40" t="s">
        <v>117</v>
      </c>
      <c r="AC8" s="41"/>
      <c r="AD8" s="16" t="s">
        <v>167</v>
      </c>
      <c r="AE8" s="16" t="s">
        <v>118</v>
      </c>
      <c r="AF8" s="16" t="s">
        <v>118</v>
      </c>
    </row>
    <row r="9" spans="1:32" s="5" customFormat="1">
      <c r="A9" s="17">
        <v>891780111</v>
      </c>
      <c r="B9" s="17" t="s">
        <v>55</v>
      </c>
      <c r="C9" s="15" t="s">
        <v>57</v>
      </c>
      <c r="D9" s="17" t="s">
        <v>61</v>
      </c>
      <c r="E9" s="35" t="s">
        <v>168</v>
      </c>
      <c r="F9" s="17" t="s">
        <v>62</v>
      </c>
      <c r="G9" s="1" t="s">
        <v>70</v>
      </c>
      <c r="H9" s="1" t="s">
        <v>74</v>
      </c>
      <c r="I9" s="31">
        <v>5950000</v>
      </c>
      <c r="J9" s="1"/>
      <c r="K9" s="2"/>
      <c r="L9" s="2"/>
      <c r="M9" s="32">
        <f t="shared" ref="M9:M15" si="0">I9+K9-L9</f>
        <v>5950000</v>
      </c>
      <c r="N9" s="1">
        <v>1083030443</v>
      </c>
      <c r="O9" s="1" t="s">
        <v>169</v>
      </c>
      <c r="P9" s="1" t="s">
        <v>170</v>
      </c>
      <c r="Q9" s="3">
        <v>44974</v>
      </c>
      <c r="R9" s="3">
        <v>44974</v>
      </c>
      <c r="S9" s="3">
        <v>45107</v>
      </c>
      <c r="T9" s="3"/>
      <c r="U9" s="31"/>
      <c r="V9" s="31">
        <v>850000</v>
      </c>
      <c r="W9" s="31">
        <v>51000000</v>
      </c>
      <c r="X9" s="42">
        <v>0.14000000000000001</v>
      </c>
      <c r="Y9" s="40">
        <v>41947381</v>
      </c>
      <c r="Z9" s="40" t="s">
        <v>152</v>
      </c>
      <c r="AA9" s="40" t="s">
        <v>117</v>
      </c>
      <c r="AB9" s="40" t="s">
        <v>117</v>
      </c>
      <c r="AC9" s="41"/>
      <c r="AD9" s="16" t="s">
        <v>171</v>
      </c>
      <c r="AE9" s="16" t="s">
        <v>118</v>
      </c>
      <c r="AF9" s="16" t="s">
        <v>118</v>
      </c>
    </row>
    <row r="10" spans="1:32" s="5" customFormat="1">
      <c r="A10" s="17">
        <v>891780111</v>
      </c>
      <c r="B10" s="17" t="s">
        <v>55</v>
      </c>
      <c r="C10" s="15" t="s">
        <v>57</v>
      </c>
      <c r="D10" s="17" t="s">
        <v>61</v>
      </c>
      <c r="E10" s="35" t="s">
        <v>172</v>
      </c>
      <c r="F10" s="17" t="s">
        <v>62</v>
      </c>
      <c r="G10" s="1" t="s">
        <v>70</v>
      </c>
      <c r="H10" s="1" t="s">
        <v>80</v>
      </c>
      <c r="I10" s="31">
        <v>36342600</v>
      </c>
      <c r="J10" s="1"/>
      <c r="K10" s="2"/>
      <c r="L10" s="2"/>
      <c r="M10" s="32">
        <f t="shared" si="0"/>
        <v>36342600</v>
      </c>
      <c r="N10" s="1">
        <v>8600024002</v>
      </c>
      <c r="O10" s="1" t="s">
        <v>173</v>
      </c>
      <c r="P10" s="1" t="s">
        <v>174</v>
      </c>
      <c r="Q10" s="3">
        <v>44958</v>
      </c>
      <c r="R10" s="3">
        <v>44958</v>
      </c>
      <c r="S10" s="3">
        <v>45323</v>
      </c>
      <c r="T10" s="3"/>
      <c r="U10" s="31"/>
      <c r="V10" s="31">
        <v>0</v>
      </c>
      <c r="W10" s="31">
        <v>36342600</v>
      </c>
      <c r="X10" s="42">
        <v>0</v>
      </c>
      <c r="Y10" s="40">
        <v>41947381</v>
      </c>
      <c r="Z10" s="40" t="s">
        <v>152</v>
      </c>
      <c r="AA10" s="40" t="s">
        <v>117</v>
      </c>
      <c r="AB10" s="40" t="s">
        <v>117</v>
      </c>
      <c r="AC10" s="3"/>
      <c r="AD10" s="16" t="s">
        <v>175</v>
      </c>
      <c r="AE10" s="16" t="s">
        <v>118</v>
      </c>
      <c r="AF10" s="16" t="s">
        <v>176</v>
      </c>
    </row>
    <row r="11" spans="1:32" s="5" customFormat="1">
      <c r="A11" s="17">
        <v>891780111</v>
      </c>
      <c r="B11" s="17" t="s">
        <v>55</v>
      </c>
      <c r="C11" s="15" t="s">
        <v>57</v>
      </c>
      <c r="D11" s="17" t="s">
        <v>61</v>
      </c>
      <c r="E11" s="35" t="s">
        <v>177</v>
      </c>
      <c r="F11" s="17" t="s">
        <v>62</v>
      </c>
      <c r="G11" s="1" t="s">
        <v>70</v>
      </c>
      <c r="H11" s="1" t="s">
        <v>80</v>
      </c>
      <c r="I11" s="31">
        <v>15340000</v>
      </c>
      <c r="J11" s="1"/>
      <c r="K11" s="2"/>
      <c r="L11" s="2"/>
      <c r="M11" s="32">
        <f t="shared" si="0"/>
        <v>15340000</v>
      </c>
      <c r="N11" s="1">
        <v>60385970</v>
      </c>
      <c r="O11" s="1" t="s">
        <v>178</v>
      </c>
      <c r="P11" s="1" t="s">
        <v>179</v>
      </c>
      <c r="Q11" s="3">
        <v>44971</v>
      </c>
      <c r="R11" s="3">
        <v>44971</v>
      </c>
      <c r="S11" s="3">
        <v>44985</v>
      </c>
      <c r="T11" s="3"/>
      <c r="U11" s="31"/>
      <c r="V11" s="31">
        <v>0</v>
      </c>
      <c r="W11" s="31">
        <v>15340000</v>
      </c>
      <c r="X11" s="42">
        <v>0</v>
      </c>
      <c r="Y11" s="40">
        <v>41947381</v>
      </c>
      <c r="Z11" s="40" t="s">
        <v>152</v>
      </c>
      <c r="AA11" s="40" t="s">
        <v>117</v>
      </c>
      <c r="AB11" s="40" t="s">
        <v>117</v>
      </c>
      <c r="AC11" s="3"/>
      <c r="AD11" s="16" t="s">
        <v>180</v>
      </c>
      <c r="AE11" s="16" t="s">
        <v>118</v>
      </c>
      <c r="AF11" s="16" t="s">
        <v>118</v>
      </c>
    </row>
    <row r="12" spans="1:32" s="5" customFormat="1">
      <c r="A12" s="17">
        <v>891780111</v>
      </c>
      <c r="B12" s="17" t="s">
        <v>55</v>
      </c>
      <c r="C12" s="15" t="s">
        <v>57</v>
      </c>
      <c r="D12" s="17" t="s">
        <v>61</v>
      </c>
      <c r="E12" s="35" t="s">
        <v>181</v>
      </c>
      <c r="F12" s="17" t="s">
        <v>62</v>
      </c>
      <c r="G12" s="1" t="s">
        <v>70</v>
      </c>
      <c r="H12" s="1" t="s">
        <v>74</v>
      </c>
      <c r="I12" s="31">
        <v>57430189</v>
      </c>
      <c r="J12" s="1"/>
      <c r="K12" s="2"/>
      <c r="L12" s="2"/>
      <c r="M12" s="32">
        <f t="shared" si="0"/>
        <v>57430189</v>
      </c>
      <c r="N12" s="1">
        <v>57430189</v>
      </c>
      <c r="O12" s="1" t="s">
        <v>182</v>
      </c>
      <c r="P12" s="1" t="s">
        <v>183</v>
      </c>
      <c r="Q12" s="3">
        <v>44966</v>
      </c>
      <c r="R12" s="3">
        <v>44966</v>
      </c>
      <c r="S12" s="3">
        <v>45107</v>
      </c>
      <c r="T12" s="3"/>
      <c r="U12" s="31"/>
      <c r="V12" s="31">
        <v>0</v>
      </c>
      <c r="W12" s="31">
        <v>12500000</v>
      </c>
      <c r="X12" s="42">
        <v>0</v>
      </c>
      <c r="Y12" s="40">
        <v>41947381</v>
      </c>
      <c r="Z12" s="40" t="s">
        <v>152</v>
      </c>
      <c r="AA12" s="40" t="s">
        <v>117</v>
      </c>
      <c r="AB12" s="40" t="s">
        <v>117</v>
      </c>
      <c r="AC12" s="3"/>
      <c r="AD12" s="16" t="s">
        <v>184</v>
      </c>
      <c r="AE12" s="16" t="s">
        <v>118</v>
      </c>
      <c r="AF12" s="16" t="s">
        <v>118</v>
      </c>
    </row>
    <row r="13" spans="1:32" s="5" customFormat="1">
      <c r="A13" s="17">
        <v>891780111</v>
      </c>
      <c r="B13" s="17" t="s">
        <v>55</v>
      </c>
      <c r="C13" s="15" t="s">
        <v>57</v>
      </c>
      <c r="D13" s="17" t="s">
        <v>61</v>
      </c>
      <c r="E13" s="35" t="s">
        <v>185</v>
      </c>
      <c r="F13" s="17" t="s">
        <v>62</v>
      </c>
      <c r="G13" s="1" t="s">
        <v>70</v>
      </c>
      <c r="H13" s="1" t="s">
        <v>74</v>
      </c>
      <c r="I13" s="31">
        <v>12300000</v>
      </c>
      <c r="J13" s="1"/>
      <c r="K13" s="2"/>
      <c r="L13" s="2"/>
      <c r="M13" s="32">
        <f t="shared" si="0"/>
        <v>12300000</v>
      </c>
      <c r="N13" s="1">
        <v>12540807</v>
      </c>
      <c r="O13" s="1" t="s">
        <v>186</v>
      </c>
      <c r="P13" s="1" t="s">
        <v>187</v>
      </c>
      <c r="Q13" s="3">
        <v>44966</v>
      </c>
      <c r="R13" s="3">
        <v>44966</v>
      </c>
      <c r="S13" s="3">
        <v>45107</v>
      </c>
      <c r="T13" s="3"/>
      <c r="U13" s="31"/>
      <c r="V13" s="31">
        <v>0</v>
      </c>
      <c r="W13" s="31">
        <v>12500000</v>
      </c>
      <c r="X13" s="42">
        <v>0</v>
      </c>
      <c r="Y13" s="40">
        <v>41947381</v>
      </c>
      <c r="Z13" s="40" t="s">
        <v>152</v>
      </c>
      <c r="AA13" s="40" t="s">
        <v>117</v>
      </c>
      <c r="AB13" s="40" t="s">
        <v>117</v>
      </c>
      <c r="AC13" s="3"/>
      <c r="AD13" s="16" t="s">
        <v>188</v>
      </c>
      <c r="AE13" s="16" t="s">
        <v>118</v>
      </c>
      <c r="AF13" s="16" t="s">
        <v>118</v>
      </c>
    </row>
    <row r="14" spans="1:32" s="5" customFormat="1">
      <c r="A14" s="17">
        <v>891780111</v>
      </c>
      <c r="B14" s="17" t="s">
        <v>55</v>
      </c>
      <c r="C14" s="15" t="s">
        <v>57</v>
      </c>
      <c r="D14" s="17" t="s">
        <v>61</v>
      </c>
      <c r="E14" s="35" t="s">
        <v>189</v>
      </c>
      <c r="F14" s="17" t="s">
        <v>62</v>
      </c>
      <c r="G14" s="1" t="s">
        <v>70</v>
      </c>
      <c r="H14" s="1" t="s">
        <v>74</v>
      </c>
      <c r="I14" s="31">
        <v>12500000</v>
      </c>
      <c r="J14" s="1"/>
      <c r="K14" s="2"/>
      <c r="L14" s="2"/>
      <c r="M14" s="32">
        <f t="shared" si="0"/>
        <v>12500000</v>
      </c>
      <c r="N14" s="1">
        <v>1082845936</v>
      </c>
      <c r="O14" s="1" t="s">
        <v>190</v>
      </c>
      <c r="P14" s="1" t="s">
        <v>191</v>
      </c>
      <c r="Q14" s="3">
        <v>44974</v>
      </c>
      <c r="R14" s="3">
        <v>44974</v>
      </c>
      <c r="S14" s="3">
        <v>45107</v>
      </c>
      <c r="T14" s="3"/>
      <c r="U14" s="31"/>
      <c r="V14" s="31">
        <v>0</v>
      </c>
      <c r="W14" s="31">
        <v>12500000</v>
      </c>
      <c r="X14" s="42">
        <v>0</v>
      </c>
      <c r="Y14" s="40">
        <v>41947381</v>
      </c>
      <c r="Z14" s="40" t="s">
        <v>152</v>
      </c>
      <c r="AA14" s="40" t="s">
        <v>117</v>
      </c>
      <c r="AB14" s="40" t="s">
        <v>117</v>
      </c>
      <c r="AC14" s="3"/>
      <c r="AD14" s="16" t="s">
        <v>192</v>
      </c>
      <c r="AE14" s="16" t="s">
        <v>118</v>
      </c>
      <c r="AF14" s="16" t="s">
        <v>118</v>
      </c>
    </row>
    <row r="15" spans="1:32" s="5" customFormat="1">
      <c r="A15" s="17">
        <v>891780111</v>
      </c>
      <c r="B15" s="17" t="s">
        <v>55</v>
      </c>
      <c r="C15" s="15" t="s">
        <v>57</v>
      </c>
      <c r="D15" s="17" t="s">
        <v>61</v>
      </c>
      <c r="E15" s="35" t="s">
        <v>193</v>
      </c>
      <c r="F15" s="17" t="s">
        <v>62</v>
      </c>
      <c r="G15" s="1" t="s">
        <v>70</v>
      </c>
      <c r="H15" s="1" t="s">
        <v>74</v>
      </c>
      <c r="I15" s="31">
        <v>11700000</v>
      </c>
      <c r="J15" s="1"/>
      <c r="K15" s="2"/>
      <c r="L15" s="2"/>
      <c r="M15" s="32">
        <f t="shared" si="0"/>
        <v>11700000</v>
      </c>
      <c r="N15" s="1">
        <v>1082951294</v>
      </c>
      <c r="O15" s="1" t="s">
        <v>194</v>
      </c>
      <c r="P15" s="1" t="s">
        <v>195</v>
      </c>
      <c r="Q15" s="3">
        <v>44978</v>
      </c>
      <c r="R15" s="3">
        <v>44978</v>
      </c>
      <c r="S15" s="3">
        <v>45107</v>
      </c>
      <c r="T15" s="3"/>
      <c r="U15" s="31"/>
      <c r="V15" s="31">
        <v>1300000</v>
      </c>
      <c r="W15" s="31">
        <v>10400000</v>
      </c>
      <c r="X15" s="42">
        <v>0.11</v>
      </c>
      <c r="Y15" s="40">
        <v>41947381</v>
      </c>
      <c r="Z15" s="40" t="s">
        <v>152</v>
      </c>
      <c r="AA15" s="40" t="s">
        <v>117</v>
      </c>
      <c r="AB15" s="40" t="s">
        <v>117</v>
      </c>
      <c r="AC15" s="3"/>
      <c r="AD15" s="16" t="s">
        <v>196</v>
      </c>
      <c r="AE15" s="16" t="s">
        <v>118</v>
      </c>
      <c r="AF15" s="16" t="s">
        <v>118</v>
      </c>
    </row>
    <row r="16" spans="1:32" s="6" customFormat="1">
      <c r="A16" s="11"/>
      <c r="B16" s="12"/>
      <c r="C16" s="11" t="s">
        <v>21</v>
      </c>
      <c r="D16" s="13"/>
      <c r="E16" s="12">
        <f>COUNTA(E5:E15)</f>
        <v>11</v>
      </c>
      <c r="F16" s="12"/>
      <c r="G16" s="12"/>
      <c r="H16" s="13"/>
      <c r="I16" s="14">
        <f>SUM(I5:I15)</f>
        <v>227512789</v>
      </c>
      <c r="J16" s="12">
        <f>COUNTA(J5:J15)</f>
        <v>0</v>
      </c>
      <c r="K16" s="14">
        <f>SUM(K5:K15)</f>
        <v>0</v>
      </c>
      <c r="L16" s="14">
        <f>SUM(L5:L15)</f>
        <v>0</v>
      </c>
      <c r="M16" s="14">
        <f>SUM(M5:M15)</f>
        <v>227512789</v>
      </c>
      <c r="N16" s="12"/>
      <c r="O16" s="12"/>
      <c r="P16" s="12"/>
      <c r="Q16" s="12"/>
      <c r="R16" s="12"/>
      <c r="S16" s="12"/>
      <c r="T16" s="12"/>
      <c r="U16" s="12">
        <f>SUM(U5:U15)</f>
        <v>0</v>
      </c>
      <c r="V16" s="14">
        <f>SUM(V5:V15)</f>
        <v>23500000</v>
      </c>
      <c r="W16" s="14">
        <f>SUM(W5:W15)</f>
        <v>208982600</v>
      </c>
      <c r="X16" s="12"/>
      <c r="Y16" s="12"/>
      <c r="Z16" s="12"/>
      <c r="AA16" s="12"/>
      <c r="AB16" s="12"/>
      <c r="AC16" s="12"/>
      <c r="AD16" s="12"/>
      <c r="AE16" s="12"/>
      <c r="AF16" s="12"/>
    </row>
  </sheetData>
  <mergeCells count="7">
    <mergeCell ref="AD3:AF3"/>
    <mergeCell ref="A1:D1"/>
    <mergeCell ref="G1:H1"/>
    <mergeCell ref="A2:C2"/>
    <mergeCell ref="D2:F2"/>
    <mergeCell ref="G2:H3"/>
    <mergeCell ref="K2:P3"/>
  </mergeCells>
  <conditionalFormatting sqref="D2">
    <cfRule type="containsText" dxfId="200" priority="2" operator="containsText" text="Seleccione Ordenador">
      <formula>NOT(ISERROR(SEARCH("Seleccione Ordenador",D2)))</formula>
    </cfRule>
  </conditionalFormatting>
  <conditionalFormatting sqref="E1">
    <cfRule type="containsText" dxfId="199" priority="1" operator="containsText" text="Seleccione Periodo">
      <formula>NOT(ISERROR(SEARCH("Seleccione Periodo",E1)))</formula>
    </cfRule>
  </conditionalFormatting>
  <dataValidations count="7">
    <dataValidation type="list" allowBlank="1" showInputMessage="1" showErrorMessage="1" sqref="AE13 AF5:AF15" xr:uid="{17C936AD-DC29-49F3-B3C7-69DD7C195029}">
      <formula1>"SI,NA por TIPO Contrato"</formula1>
    </dataValidation>
    <dataValidation type="list" allowBlank="1" showInputMessage="1" showErrorMessage="1" sqref="E1" xr:uid="{335EE025-B9E1-4E92-A21B-90193E511A96}">
      <formula1>cortea</formula1>
    </dataValidation>
    <dataValidation type="list" allowBlank="1" showInputMessage="1" showErrorMessage="1" sqref="D2" xr:uid="{10242805-CF89-4A35-B67D-DBFDD486BFBE}">
      <formula1>Delegatarios</formula1>
    </dataValidation>
    <dataValidation type="list" allowBlank="1" showInputMessage="1" showErrorMessage="1" sqref="AE5:AE15" xr:uid="{B2596132-A7F9-49C3-8D7B-CBA6BB6A9A70}">
      <formula1>"SI,NO HA INICIADO"</formula1>
    </dataValidation>
    <dataValidation type="list" allowBlank="1" showInputMessage="1" showErrorMessage="1" sqref="H5:H15" xr:uid="{7AEC7465-AC1C-446F-BE6D-520BD120C65B}">
      <formula1>tipologia</formula1>
    </dataValidation>
    <dataValidation type="list" allowBlank="1" showInputMessage="1" showErrorMessage="1" sqref="G5:G15" xr:uid="{27BD2A13-7475-4ED1-A390-4E4AD27CEC63}">
      <formula1>modalidad</formula1>
    </dataValidation>
    <dataValidation type="list" allowBlank="1" showInputMessage="1" showErrorMessage="1" sqref="C5:C15" xr:uid="{6D12CBC9-34E1-4DD3-8B53-8A21A5114D7E}">
      <formula1>rubro</formula1>
    </dataValidation>
  </dataValidations>
  <hyperlinks>
    <hyperlink ref="AD9" r:id="rId1" xr:uid="{D5A36745-958B-43ED-9244-130A4B017685}"/>
    <hyperlink ref="AD10" r:id="rId2" xr:uid="{0C8D402E-3972-404E-91F9-7E5238925A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F16C-BA12-47A4-A074-83F9D5557E06}">
  <sheetPr>
    <tabColor rgb="FF92D050"/>
  </sheetPr>
  <dimension ref="A1:AF33"/>
  <sheetViews>
    <sheetView topLeftCell="S1" workbookViewId="0">
      <selection activeCell="U2" sqref="U2"/>
    </sheetView>
  </sheetViews>
  <sheetFormatPr baseColWidth="10" defaultRowHeight="14.4"/>
  <cols>
    <col min="5" max="5" width="14.5546875" customWidth="1"/>
    <col min="9" max="9" width="16.6640625" customWidth="1"/>
    <col min="13" max="13" width="19.88671875" customWidth="1"/>
    <col min="22" max="22" width="15" bestFit="1" customWidth="1"/>
    <col min="23" max="23" width="16.109375" bestFit="1" customWidth="1"/>
    <col min="32" max="32" width="13.77734375" bestFit="1" customWidth="1"/>
  </cols>
  <sheetData>
    <row r="1" spans="1:32">
      <c r="A1" s="269" t="s">
        <v>85</v>
      </c>
      <c r="B1" s="269"/>
      <c r="C1" s="269"/>
      <c r="D1" s="269"/>
      <c r="E1" t="s">
        <v>42</v>
      </c>
      <c r="G1" s="264" t="s">
        <v>150</v>
      </c>
      <c r="H1" s="264"/>
      <c r="I1" s="30">
        <v>1160000</v>
      </c>
    </row>
    <row r="2" spans="1:32" ht="15" customHeight="1">
      <c r="A2" s="271" t="s">
        <v>22</v>
      </c>
      <c r="B2" s="271"/>
      <c r="C2" s="271"/>
      <c r="D2" s="272" t="s">
        <v>37</v>
      </c>
      <c r="E2" s="272"/>
      <c r="F2" s="272"/>
      <c r="G2" s="265" t="s">
        <v>100</v>
      </c>
      <c r="H2" s="265"/>
      <c r="I2" s="22">
        <v>42</v>
      </c>
      <c r="J2" s="23" t="s">
        <v>86</v>
      </c>
      <c r="K2" s="267" t="str">
        <f>VLOOKUP($D$2,[2]Datos!$B$20:$D$35,3,FALSE)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48720000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6" t="s">
        <v>57</v>
      </c>
      <c r="D5" s="17" t="s">
        <v>61</v>
      </c>
      <c r="E5" s="43" t="s">
        <v>197</v>
      </c>
      <c r="F5" s="17" t="s">
        <v>62</v>
      </c>
      <c r="G5" s="16" t="s">
        <v>70</v>
      </c>
      <c r="H5" s="16" t="s">
        <v>74</v>
      </c>
      <c r="I5" s="44">
        <v>48070000</v>
      </c>
      <c r="J5" s="1"/>
      <c r="K5" s="2"/>
      <c r="L5" s="2"/>
      <c r="M5" s="32">
        <f t="shared" ref="M5:M22" si="0">I5+K5-L5</f>
        <v>48070000</v>
      </c>
      <c r="N5" s="43">
        <v>1081761629</v>
      </c>
      <c r="O5" s="43" t="s">
        <v>198</v>
      </c>
      <c r="P5" s="45" t="s">
        <v>199</v>
      </c>
      <c r="Q5" s="46">
        <v>44958</v>
      </c>
      <c r="R5" s="46">
        <v>44958</v>
      </c>
      <c r="S5" s="46">
        <v>45289</v>
      </c>
      <c r="T5" s="3"/>
      <c r="U5" s="31"/>
      <c r="V5" s="47">
        <v>2090000</v>
      </c>
      <c r="W5" s="48">
        <v>45980000</v>
      </c>
      <c r="X5" s="49">
        <v>4.3478260869565216E-2</v>
      </c>
      <c r="Y5" s="43">
        <v>12550144</v>
      </c>
      <c r="Z5" s="45" t="s">
        <v>200</v>
      </c>
      <c r="AA5" s="16" t="s">
        <v>117</v>
      </c>
      <c r="AB5" s="16" t="s">
        <v>117</v>
      </c>
      <c r="AC5" s="3"/>
      <c r="AD5" s="50" t="s">
        <v>201</v>
      </c>
      <c r="AE5" s="16" t="s">
        <v>118</v>
      </c>
      <c r="AF5" s="16" t="s">
        <v>118</v>
      </c>
    </row>
    <row r="6" spans="1:32" s="5" customFormat="1">
      <c r="A6" s="17">
        <v>891780111</v>
      </c>
      <c r="B6" s="17" t="s">
        <v>55</v>
      </c>
      <c r="C6" s="16" t="s">
        <v>57</v>
      </c>
      <c r="D6" s="17" t="s">
        <v>61</v>
      </c>
      <c r="E6" s="43" t="s">
        <v>202</v>
      </c>
      <c r="F6" s="17" t="s">
        <v>62</v>
      </c>
      <c r="G6" s="16" t="s">
        <v>70</v>
      </c>
      <c r="H6" s="16" t="s">
        <v>74</v>
      </c>
      <c r="I6" s="44">
        <v>33795300</v>
      </c>
      <c r="J6" s="1"/>
      <c r="K6" s="2"/>
      <c r="L6" s="2"/>
      <c r="M6" s="32">
        <f t="shared" si="0"/>
        <v>33795300</v>
      </c>
      <c r="N6" s="43">
        <v>1083016566</v>
      </c>
      <c r="O6" s="43" t="s">
        <v>203</v>
      </c>
      <c r="P6" s="45" t="s">
        <v>204</v>
      </c>
      <c r="Q6" s="46">
        <v>44958</v>
      </c>
      <c r="R6" s="46">
        <v>44958</v>
      </c>
      <c r="S6" s="46">
        <v>45275</v>
      </c>
      <c r="T6" s="3"/>
      <c r="U6" s="31"/>
      <c r="V6" s="47">
        <v>0</v>
      </c>
      <c r="W6" s="48">
        <v>33795300</v>
      </c>
      <c r="X6" s="49">
        <v>0</v>
      </c>
      <c r="Y6" s="43">
        <v>12550144</v>
      </c>
      <c r="Z6" s="45" t="s">
        <v>200</v>
      </c>
      <c r="AA6" s="16" t="s">
        <v>117</v>
      </c>
      <c r="AB6" s="16" t="s">
        <v>117</v>
      </c>
      <c r="AC6" s="3"/>
      <c r="AD6" s="50" t="s">
        <v>205</v>
      </c>
      <c r="AE6" s="16" t="s">
        <v>118</v>
      </c>
      <c r="AF6" s="16" t="s">
        <v>118</v>
      </c>
    </row>
    <row r="7" spans="1:32" s="5" customFormat="1">
      <c r="A7" s="17">
        <v>891780111</v>
      </c>
      <c r="B7" s="17" t="s">
        <v>55</v>
      </c>
      <c r="C7" s="16" t="s">
        <v>57</v>
      </c>
      <c r="D7" s="17" t="s">
        <v>61</v>
      </c>
      <c r="E7" s="43" t="s">
        <v>206</v>
      </c>
      <c r="F7" s="17" t="s">
        <v>62</v>
      </c>
      <c r="G7" s="16" t="s">
        <v>70</v>
      </c>
      <c r="H7" s="16" t="s">
        <v>74</v>
      </c>
      <c r="I7" s="44">
        <v>24150000</v>
      </c>
      <c r="J7" s="1"/>
      <c r="K7" s="2"/>
      <c r="L7" s="2"/>
      <c r="M7" s="32">
        <f t="shared" si="0"/>
        <v>24150000</v>
      </c>
      <c r="N7" s="43">
        <v>57434101</v>
      </c>
      <c r="O7" s="43" t="s">
        <v>207</v>
      </c>
      <c r="P7" s="45" t="s">
        <v>208</v>
      </c>
      <c r="Q7" s="46">
        <v>44959</v>
      </c>
      <c r="R7" s="46">
        <v>44959</v>
      </c>
      <c r="S7" s="46">
        <v>45275</v>
      </c>
      <c r="T7" s="3"/>
      <c r="U7" s="31"/>
      <c r="V7" s="47">
        <v>2300000</v>
      </c>
      <c r="W7" s="48">
        <v>21850000</v>
      </c>
      <c r="X7" s="49">
        <v>9.5238095238095233E-2</v>
      </c>
      <c r="Y7" s="43">
        <v>36726383</v>
      </c>
      <c r="Z7" s="45" t="s">
        <v>209</v>
      </c>
      <c r="AA7" s="16" t="s">
        <v>117</v>
      </c>
      <c r="AB7" s="16" t="s">
        <v>117</v>
      </c>
      <c r="AC7" s="3"/>
      <c r="AD7" s="50" t="s">
        <v>210</v>
      </c>
      <c r="AE7" s="16" t="s">
        <v>118</v>
      </c>
      <c r="AF7" s="16" t="s">
        <v>118</v>
      </c>
    </row>
    <row r="8" spans="1:32" s="5" customFormat="1">
      <c r="A8" s="17">
        <v>891780111</v>
      </c>
      <c r="B8" s="17" t="s">
        <v>55</v>
      </c>
      <c r="C8" s="16" t="s">
        <v>57</v>
      </c>
      <c r="D8" s="17" t="s">
        <v>61</v>
      </c>
      <c r="E8" s="43" t="s">
        <v>211</v>
      </c>
      <c r="F8" s="17" t="s">
        <v>62</v>
      </c>
      <c r="G8" s="16" t="s">
        <v>70</v>
      </c>
      <c r="H8" s="16" t="s">
        <v>74</v>
      </c>
      <c r="I8" s="44">
        <v>28135800</v>
      </c>
      <c r="J8" s="51"/>
      <c r="K8" s="2"/>
      <c r="L8" s="2"/>
      <c r="M8" s="32">
        <f t="shared" si="0"/>
        <v>28135800</v>
      </c>
      <c r="N8" s="43">
        <v>1083468618</v>
      </c>
      <c r="O8" s="43" t="s">
        <v>212</v>
      </c>
      <c r="P8" s="45" t="s">
        <v>213</v>
      </c>
      <c r="Q8" s="46">
        <v>44959</v>
      </c>
      <c r="R8" s="46">
        <v>44959</v>
      </c>
      <c r="S8" s="46">
        <v>45275</v>
      </c>
      <c r="T8" s="3"/>
      <c r="U8" s="31"/>
      <c r="V8" s="47">
        <v>2557800</v>
      </c>
      <c r="W8" s="48">
        <v>25578000</v>
      </c>
      <c r="X8" s="49">
        <v>9.0909090909090912E-2</v>
      </c>
      <c r="Y8" s="43">
        <v>36726383</v>
      </c>
      <c r="Z8" s="45" t="s">
        <v>209</v>
      </c>
      <c r="AA8" s="16" t="s">
        <v>117</v>
      </c>
      <c r="AB8" s="16" t="s">
        <v>117</v>
      </c>
      <c r="AC8" s="3"/>
      <c r="AD8" s="50" t="s">
        <v>214</v>
      </c>
      <c r="AE8" s="16" t="s">
        <v>118</v>
      </c>
      <c r="AF8" s="16" t="s">
        <v>118</v>
      </c>
    </row>
    <row r="9" spans="1:32" s="5" customFormat="1">
      <c r="A9" s="17">
        <v>891780111</v>
      </c>
      <c r="B9" s="17" t="s">
        <v>55</v>
      </c>
      <c r="C9" s="16" t="s">
        <v>57</v>
      </c>
      <c r="D9" s="17" t="s">
        <v>61</v>
      </c>
      <c r="E9" s="43" t="s">
        <v>215</v>
      </c>
      <c r="F9" s="17" t="s">
        <v>62</v>
      </c>
      <c r="G9" s="16" t="s">
        <v>70</v>
      </c>
      <c r="H9" s="16" t="s">
        <v>74</v>
      </c>
      <c r="I9" s="44">
        <v>14300000</v>
      </c>
      <c r="J9" s="51"/>
      <c r="K9" s="2"/>
      <c r="L9" s="2"/>
      <c r="M9" s="32">
        <f t="shared" si="0"/>
        <v>14300000</v>
      </c>
      <c r="N9" s="43">
        <v>1083433806</v>
      </c>
      <c r="O9" s="43" t="s">
        <v>216</v>
      </c>
      <c r="P9" s="45" t="s">
        <v>217</v>
      </c>
      <c r="Q9" s="46">
        <v>44959</v>
      </c>
      <c r="R9" s="46">
        <v>44959</v>
      </c>
      <c r="S9" s="46">
        <v>45100</v>
      </c>
      <c r="T9" s="3"/>
      <c r="U9" s="31"/>
      <c r="V9" s="47">
        <v>1300000</v>
      </c>
      <c r="W9" s="48">
        <v>13000000</v>
      </c>
      <c r="X9" s="49">
        <v>9.0909090909090912E-2</v>
      </c>
      <c r="Y9" s="43">
        <v>12550144</v>
      </c>
      <c r="Z9" s="45" t="s">
        <v>200</v>
      </c>
      <c r="AA9" s="16" t="s">
        <v>117</v>
      </c>
      <c r="AB9" s="16" t="s">
        <v>117</v>
      </c>
      <c r="AC9" s="3"/>
      <c r="AD9" s="50" t="s">
        <v>218</v>
      </c>
      <c r="AE9" s="16" t="s">
        <v>118</v>
      </c>
      <c r="AF9" s="16" t="s">
        <v>118</v>
      </c>
    </row>
    <row r="10" spans="1:32" s="5" customFormat="1">
      <c r="A10" s="17">
        <v>891780111</v>
      </c>
      <c r="B10" s="17" t="s">
        <v>55</v>
      </c>
      <c r="C10" s="16" t="s">
        <v>57</v>
      </c>
      <c r="D10" s="17" t="s">
        <v>61</v>
      </c>
      <c r="E10" s="43" t="s">
        <v>219</v>
      </c>
      <c r="F10" s="17" t="s">
        <v>62</v>
      </c>
      <c r="G10" s="16" t="s">
        <v>70</v>
      </c>
      <c r="H10" s="16" t="s">
        <v>74</v>
      </c>
      <c r="I10" s="44">
        <v>35000000</v>
      </c>
      <c r="J10" s="51"/>
      <c r="K10" s="2"/>
      <c r="L10" s="2"/>
      <c r="M10" s="32">
        <f t="shared" si="0"/>
        <v>35000000</v>
      </c>
      <c r="N10" s="43">
        <v>36666875</v>
      </c>
      <c r="O10" s="43" t="s">
        <v>220</v>
      </c>
      <c r="P10" s="45" t="s">
        <v>221</v>
      </c>
      <c r="Q10" s="46">
        <v>44959</v>
      </c>
      <c r="R10" s="46">
        <v>44959</v>
      </c>
      <c r="S10" s="46">
        <v>45100</v>
      </c>
      <c r="T10" s="3"/>
      <c r="U10" s="31"/>
      <c r="V10" s="47">
        <v>7000000</v>
      </c>
      <c r="W10" s="48">
        <v>28000000</v>
      </c>
      <c r="X10" s="49">
        <v>0.2</v>
      </c>
      <c r="Y10" s="43">
        <v>36726383</v>
      </c>
      <c r="Z10" s="45" t="s">
        <v>209</v>
      </c>
      <c r="AA10" s="16" t="s">
        <v>117</v>
      </c>
      <c r="AB10" s="16" t="s">
        <v>117</v>
      </c>
      <c r="AC10" s="3"/>
      <c r="AD10" s="50" t="s">
        <v>222</v>
      </c>
      <c r="AE10" s="16" t="s">
        <v>118</v>
      </c>
      <c r="AF10" s="16" t="s">
        <v>118</v>
      </c>
    </row>
    <row r="11" spans="1:32" s="5" customFormat="1">
      <c r="A11" s="17">
        <v>891780111</v>
      </c>
      <c r="B11" s="17" t="s">
        <v>55</v>
      </c>
      <c r="C11" s="16" t="s">
        <v>57</v>
      </c>
      <c r="D11" s="17" t="s">
        <v>61</v>
      </c>
      <c r="E11" s="43" t="s">
        <v>223</v>
      </c>
      <c r="F11" s="17" t="s">
        <v>62</v>
      </c>
      <c r="G11" s="16" t="s">
        <v>70</v>
      </c>
      <c r="H11" s="16" t="s">
        <v>74</v>
      </c>
      <c r="I11" s="44">
        <v>16093000</v>
      </c>
      <c r="J11" s="1"/>
      <c r="K11" s="2"/>
      <c r="L11" s="2"/>
      <c r="M11" s="32">
        <f t="shared" si="0"/>
        <v>16093000</v>
      </c>
      <c r="N11" s="43">
        <v>39046134</v>
      </c>
      <c r="O11" s="43" t="s">
        <v>224</v>
      </c>
      <c r="P11" s="45" t="s">
        <v>225</v>
      </c>
      <c r="Q11" s="46">
        <v>44960</v>
      </c>
      <c r="R11" s="46">
        <v>44960</v>
      </c>
      <c r="S11" s="46">
        <v>45100</v>
      </c>
      <c r="T11" s="3"/>
      <c r="U11" s="31"/>
      <c r="V11" s="47">
        <v>0</v>
      </c>
      <c r="W11" s="48">
        <v>16093000</v>
      </c>
      <c r="X11" s="49">
        <v>0</v>
      </c>
      <c r="Y11" s="43">
        <v>12550144</v>
      </c>
      <c r="Z11" s="45" t="s">
        <v>200</v>
      </c>
      <c r="AA11" s="16" t="s">
        <v>117</v>
      </c>
      <c r="AB11" s="16" t="s">
        <v>117</v>
      </c>
      <c r="AC11" s="3"/>
      <c r="AD11" s="50" t="s">
        <v>226</v>
      </c>
      <c r="AE11" s="16" t="s">
        <v>118</v>
      </c>
      <c r="AF11" s="16" t="s">
        <v>118</v>
      </c>
    </row>
    <row r="12" spans="1:32" s="5" customFormat="1">
      <c r="A12" s="17">
        <v>891780111</v>
      </c>
      <c r="B12" s="17" t="s">
        <v>55</v>
      </c>
      <c r="C12" s="16" t="s">
        <v>57</v>
      </c>
      <c r="D12" s="17" t="s">
        <v>61</v>
      </c>
      <c r="E12" s="43" t="s">
        <v>227</v>
      </c>
      <c r="F12" s="17" t="s">
        <v>62</v>
      </c>
      <c r="G12" s="16" t="s">
        <v>70</v>
      </c>
      <c r="H12" s="16" t="s">
        <v>74</v>
      </c>
      <c r="I12" s="44">
        <v>1340000</v>
      </c>
      <c r="J12" s="1"/>
      <c r="K12" s="2"/>
      <c r="L12" s="2"/>
      <c r="M12" s="32">
        <f t="shared" si="0"/>
        <v>1340000</v>
      </c>
      <c r="N12" s="43">
        <v>1083019037</v>
      </c>
      <c r="O12" s="43" t="s">
        <v>228</v>
      </c>
      <c r="P12" s="45" t="s">
        <v>229</v>
      </c>
      <c r="Q12" s="46">
        <v>44964</v>
      </c>
      <c r="R12" s="46">
        <v>44964</v>
      </c>
      <c r="S12" s="46">
        <v>44972</v>
      </c>
      <c r="T12" s="3"/>
      <c r="U12" s="31"/>
      <c r="V12" s="44">
        <v>1340000</v>
      </c>
      <c r="W12" s="48">
        <v>0</v>
      </c>
      <c r="X12" s="49">
        <v>1</v>
      </c>
      <c r="Y12" s="43">
        <v>85472735</v>
      </c>
      <c r="Z12" s="45" t="s">
        <v>230</v>
      </c>
      <c r="AA12" s="16" t="s">
        <v>117</v>
      </c>
      <c r="AB12" s="16" t="s">
        <v>117</v>
      </c>
      <c r="AC12" s="3"/>
      <c r="AD12" s="50" t="s">
        <v>231</v>
      </c>
      <c r="AE12" s="16" t="s">
        <v>118</v>
      </c>
      <c r="AF12" s="16" t="s">
        <v>118</v>
      </c>
    </row>
    <row r="13" spans="1:32" s="5" customFormat="1">
      <c r="A13" s="17">
        <v>891780111</v>
      </c>
      <c r="B13" s="17" t="s">
        <v>55</v>
      </c>
      <c r="C13" s="16" t="s">
        <v>57</v>
      </c>
      <c r="D13" s="17" t="s">
        <v>61</v>
      </c>
      <c r="E13" s="43" t="s">
        <v>232</v>
      </c>
      <c r="F13" s="17" t="s">
        <v>62</v>
      </c>
      <c r="G13" s="16" t="s">
        <v>70</v>
      </c>
      <c r="H13" s="16" t="s">
        <v>74</v>
      </c>
      <c r="I13" s="44">
        <v>1861000</v>
      </c>
      <c r="J13" s="1"/>
      <c r="K13" s="2"/>
      <c r="L13" s="2"/>
      <c r="M13" s="32">
        <f t="shared" si="0"/>
        <v>1861000</v>
      </c>
      <c r="N13" s="43">
        <v>1082988307</v>
      </c>
      <c r="O13" s="43" t="s">
        <v>233</v>
      </c>
      <c r="P13" s="45" t="s">
        <v>234</v>
      </c>
      <c r="Q13" s="46">
        <v>44964</v>
      </c>
      <c r="R13" s="46">
        <v>44964</v>
      </c>
      <c r="S13" s="46">
        <v>44972</v>
      </c>
      <c r="T13" s="3"/>
      <c r="U13" s="31"/>
      <c r="V13" s="44">
        <v>1861000</v>
      </c>
      <c r="W13" s="48">
        <v>0</v>
      </c>
      <c r="X13" s="49">
        <v>1</v>
      </c>
      <c r="Y13" s="43">
        <v>85472735</v>
      </c>
      <c r="Z13" s="45" t="s">
        <v>230</v>
      </c>
      <c r="AA13" s="16" t="s">
        <v>117</v>
      </c>
      <c r="AB13" s="16" t="s">
        <v>117</v>
      </c>
      <c r="AC13" s="3"/>
      <c r="AD13" s="50" t="s">
        <v>235</v>
      </c>
      <c r="AE13" s="16" t="s">
        <v>118</v>
      </c>
      <c r="AF13" s="16" t="s">
        <v>118</v>
      </c>
    </row>
    <row r="14" spans="1:32" s="5" customFormat="1" ht="17.25" customHeight="1">
      <c r="A14" s="17">
        <v>891780111</v>
      </c>
      <c r="B14" s="17" t="s">
        <v>55</v>
      </c>
      <c r="C14" s="16" t="s">
        <v>57</v>
      </c>
      <c r="D14" s="17" t="s">
        <v>61</v>
      </c>
      <c r="E14" s="43" t="s">
        <v>236</v>
      </c>
      <c r="F14" s="17" t="s">
        <v>62</v>
      </c>
      <c r="G14" s="16" t="s">
        <v>70</v>
      </c>
      <c r="H14" s="16" t="s">
        <v>74</v>
      </c>
      <c r="I14" s="44">
        <v>1590000</v>
      </c>
      <c r="J14" s="1"/>
      <c r="K14" s="2"/>
      <c r="L14" s="2"/>
      <c r="M14" s="32">
        <f t="shared" si="0"/>
        <v>1590000</v>
      </c>
      <c r="N14" s="43">
        <v>1082997207</v>
      </c>
      <c r="O14" s="43" t="s">
        <v>237</v>
      </c>
      <c r="P14" s="45" t="s">
        <v>238</v>
      </c>
      <c r="Q14" s="46">
        <v>44964</v>
      </c>
      <c r="R14" s="46">
        <v>44964</v>
      </c>
      <c r="S14" s="46">
        <v>44972</v>
      </c>
      <c r="T14" s="3"/>
      <c r="U14" s="31"/>
      <c r="V14" s="44">
        <v>1590000</v>
      </c>
      <c r="W14" s="48">
        <v>0</v>
      </c>
      <c r="X14" s="49">
        <v>1</v>
      </c>
      <c r="Y14" s="43">
        <v>85472735</v>
      </c>
      <c r="Z14" s="45" t="s">
        <v>230</v>
      </c>
      <c r="AA14" s="16" t="s">
        <v>117</v>
      </c>
      <c r="AB14" s="16" t="s">
        <v>117</v>
      </c>
      <c r="AC14" s="3"/>
      <c r="AD14" s="50" t="s">
        <v>239</v>
      </c>
      <c r="AE14" s="16" t="s">
        <v>118</v>
      </c>
      <c r="AF14" s="16" t="s">
        <v>118</v>
      </c>
    </row>
    <row r="15" spans="1:32" s="5" customFormat="1">
      <c r="A15" s="17">
        <v>891780111</v>
      </c>
      <c r="B15" s="17" t="s">
        <v>55</v>
      </c>
      <c r="C15" s="16" t="s">
        <v>57</v>
      </c>
      <c r="D15" s="17" t="s">
        <v>61</v>
      </c>
      <c r="E15" s="43" t="s">
        <v>240</v>
      </c>
      <c r="F15" s="17" t="s">
        <v>62</v>
      </c>
      <c r="G15" s="16" t="s">
        <v>70</v>
      </c>
      <c r="H15" s="16" t="s">
        <v>74</v>
      </c>
      <c r="I15" s="44">
        <v>1629000</v>
      </c>
      <c r="J15" s="1"/>
      <c r="K15" s="2"/>
      <c r="L15" s="2"/>
      <c r="M15" s="32">
        <f t="shared" si="0"/>
        <v>1629000</v>
      </c>
      <c r="N15" s="43">
        <v>1082944854</v>
      </c>
      <c r="O15" s="43" t="s">
        <v>241</v>
      </c>
      <c r="P15" s="45" t="s">
        <v>242</v>
      </c>
      <c r="Q15" s="46">
        <v>44964</v>
      </c>
      <c r="R15" s="46">
        <v>44964</v>
      </c>
      <c r="S15" s="46">
        <v>44972</v>
      </c>
      <c r="T15" s="3"/>
      <c r="U15" s="31"/>
      <c r="V15" s="44">
        <v>1629000</v>
      </c>
      <c r="W15" s="48">
        <v>0</v>
      </c>
      <c r="X15" s="49">
        <v>1</v>
      </c>
      <c r="Y15" s="43">
        <v>85472735</v>
      </c>
      <c r="Z15" s="45" t="s">
        <v>230</v>
      </c>
      <c r="AA15" s="16" t="s">
        <v>117</v>
      </c>
      <c r="AB15" s="16" t="s">
        <v>117</v>
      </c>
      <c r="AC15" s="3"/>
      <c r="AD15" s="50" t="s">
        <v>243</v>
      </c>
      <c r="AE15" s="16" t="s">
        <v>118</v>
      </c>
      <c r="AF15" s="16" t="s">
        <v>118</v>
      </c>
    </row>
    <row r="16" spans="1:32" s="5" customFormat="1">
      <c r="A16" s="17">
        <v>891780111</v>
      </c>
      <c r="B16" s="17" t="s">
        <v>55</v>
      </c>
      <c r="C16" s="16" t="s">
        <v>57</v>
      </c>
      <c r="D16" s="17" t="s">
        <v>61</v>
      </c>
      <c r="E16" s="43" t="s">
        <v>244</v>
      </c>
      <c r="F16" s="17" t="s">
        <v>62</v>
      </c>
      <c r="G16" s="16" t="s">
        <v>70</v>
      </c>
      <c r="H16" s="16" t="s">
        <v>74</v>
      </c>
      <c r="I16" s="44">
        <v>2982100</v>
      </c>
      <c r="J16" s="1"/>
      <c r="K16" s="2"/>
      <c r="L16" s="2"/>
      <c r="M16" s="32">
        <f t="shared" si="0"/>
        <v>2982100</v>
      </c>
      <c r="N16" s="43">
        <v>1083030283</v>
      </c>
      <c r="O16" s="43" t="s">
        <v>245</v>
      </c>
      <c r="P16" s="45" t="s">
        <v>246</v>
      </c>
      <c r="Q16" s="46">
        <v>44964</v>
      </c>
      <c r="R16" s="46">
        <v>44964</v>
      </c>
      <c r="S16" s="46">
        <v>44972</v>
      </c>
      <c r="T16" s="3"/>
      <c r="U16" s="31"/>
      <c r="V16" s="44">
        <v>2982100</v>
      </c>
      <c r="W16" s="48">
        <v>0</v>
      </c>
      <c r="X16" s="49">
        <v>1</v>
      </c>
      <c r="Y16" s="43">
        <v>85472735</v>
      </c>
      <c r="Z16" s="45" t="s">
        <v>230</v>
      </c>
      <c r="AA16" s="16" t="s">
        <v>117</v>
      </c>
      <c r="AB16" s="16" t="s">
        <v>117</v>
      </c>
      <c r="AC16" s="3"/>
      <c r="AD16" s="50" t="s">
        <v>243</v>
      </c>
      <c r="AE16" s="16" t="s">
        <v>118</v>
      </c>
      <c r="AF16" s="16" t="s">
        <v>118</v>
      </c>
    </row>
    <row r="17" spans="1:32" s="5" customFormat="1">
      <c r="A17" s="17">
        <v>891780111</v>
      </c>
      <c r="B17" s="17" t="s">
        <v>55</v>
      </c>
      <c r="C17" s="16" t="s">
        <v>57</v>
      </c>
      <c r="D17" s="17" t="s">
        <v>61</v>
      </c>
      <c r="E17" s="43" t="s">
        <v>247</v>
      </c>
      <c r="F17" s="17" t="s">
        <v>62</v>
      </c>
      <c r="G17" s="16" t="s">
        <v>70</v>
      </c>
      <c r="H17" s="16" t="s">
        <v>74</v>
      </c>
      <c r="I17" s="44">
        <v>15000000</v>
      </c>
      <c r="J17" s="1"/>
      <c r="K17" s="2"/>
      <c r="L17" s="2"/>
      <c r="M17" s="32">
        <f t="shared" si="0"/>
        <v>15000000</v>
      </c>
      <c r="N17" s="43">
        <v>901238253</v>
      </c>
      <c r="O17" s="43" t="s">
        <v>248</v>
      </c>
      <c r="P17" s="45" t="s">
        <v>249</v>
      </c>
      <c r="Q17" s="46">
        <v>44974</v>
      </c>
      <c r="R17" s="46">
        <v>44974</v>
      </c>
      <c r="S17" s="46">
        <v>45291</v>
      </c>
      <c r="T17" s="3"/>
      <c r="U17" s="31"/>
      <c r="V17" s="47">
        <v>0</v>
      </c>
      <c r="W17" s="48">
        <v>15000000</v>
      </c>
      <c r="X17" s="49">
        <v>0</v>
      </c>
      <c r="Y17" s="43">
        <v>12550144</v>
      </c>
      <c r="Z17" s="45" t="s">
        <v>200</v>
      </c>
      <c r="AA17" s="16" t="s">
        <v>117</v>
      </c>
      <c r="AB17" s="16" t="s">
        <v>117</v>
      </c>
      <c r="AC17" s="3"/>
      <c r="AD17" s="50" t="s">
        <v>250</v>
      </c>
      <c r="AE17" s="16" t="s">
        <v>118</v>
      </c>
      <c r="AF17" s="16" t="s">
        <v>176</v>
      </c>
    </row>
    <row r="18" spans="1:32" s="5" customFormat="1">
      <c r="A18" s="17">
        <v>891780111</v>
      </c>
      <c r="B18" s="17" t="s">
        <v>55</v>
      </c>
      <c r="C18" s="16" t="s">
        <v>57</v>
      </c>
      <c r="D18" s="17" t="s">
        <v>61</v>
      </c>
      <c r="E18" s="43" t="s">
        <v>251</v>
      </c>
      <c r="F18" s="17" t="s">
        <v>62</v>
      </c>
      <c r="G18" s="16" t="s">
        <v>70</v>
      </c>
      <c r="H18" s="16" t="s">
        <v>74</v>
      </c>
      <c r="I18" s="44">
        <v>28137822</v>
      </c>
      <c r="J18" s="1"/>
      <c r="K18" s="2"/>
      <c r="L18" s="2"/>
      <c r="M18" s="32">
        <f t="shared" si="0"/>
        <v>28137822</v>
      </c>
      <c r="N18" s="43">
        <v>1083019037</v>
      </c>
      <c r="O18" s="43" t="s">
        <v>228</v>
      </c>
      <c r="P18" s="45" t="s">
        <v>252</v>
      </c>
      <c r="Q18" s="46">
        <v>44980</v>
      </c>
      <c r="R18" s="46">
        <v>44980</v>
      </c>
      <c r="S18" s="46">
        <v>45275</v>
      </c>
      <c r="T18" s="3"/>
      <c r="U18" s="31"/>
      <c r="V18" s="47">
        <v>0</v>
      </c>
      <c r="W18" s="48">
        <v>28137822</v>
      </c>
      <c r="X18" s="49">
        <v>0</v>
      </c>
      <c r="Y18" s="43">
        <v>85472735</v>
      </c>
      <c r="Z18" s="45" t="s">
        <v>230</v>
      </c>
      <c r="AA18" s="16" t="s">
        <v>117</v>
      </c>
      <c r="AB18" s="16" t="s">
        <v>117</v>
      </c>
      <c r="AC18" s="3"/>
      <c r="AD18" s="50" t="s">
        <v>253</v>
      </c>
      <c r="AE18" s="16" t="s">
        <v>118</v>
      </c>
      <c r="AF18" s="16" t="s">
        <v>118</v>
      </c>
    </row>
    <row r="19" spans="1:32" s="5" customFormat="1">
      <c r="A19" s="17">
        <v>891780111</v>
      </c>
      <c r="B19" s="17" t="s">
        <v>55</v>
      </c>
      <c r="C19" s="16" t="s">
        <v>57</v>
      </c>
      <c r="D19" s="17" t="s">
        <v>61</v>
      </c>
      <c r="E19" s="43" t="s">
        <v>254</v>
      </c>
      <c r="F19" s="17" t="s">
        <v>62</v>
      </c>
      <c r="G19" s="16" t="s">
        <v>70</v>
      </c>
      <c r="H19" s="16" t="s">
        <v>74</v>
      </c>
      <c r="I19" s="44">
        <v>39062100</v>
      </c>
      <c r="J19" s="1"/>
      <c r="K19" s="2"/>
      <c r="L19" s="2"/>
      <c r="M19" s="32">
        <f t="shared" si="0"/>
        <v>39062100</v>
      </c>
      <c r="N19" s="43">
        <v>1082988307</v>
      </c>
      <c r="O19" s="43" t="s">
        <v>233</v>
      </c>
      <c r="P19" s="45" t="s">
        <v>255</v>
      </c>
      <c r="Q19" s="46">
        <v>44980</v>
      </c>
      <c r="R19" s="46">
        <v>44980</v>
      </c>
      <c r="S19" s="46">
        <v>45275</v>
      </c>
      <c r="T19" s="3"/>
      <c r="U19" s="31"/>
      <c r="V19" s="47">
        <v>0</v>
      </c>
      <c r="W19" s="48">
        <v>39062100</v>
      </c>
      <c r="X19" s="49">
        <v>0</v>
      </c>
      <c r="Y19" s="43">
        <v>85472735</v>
      </c>
      <c r="Z19" s="45" t="s">
        <v>230</v>
      </c>
      <c r="AA19" s="16" t="s">
        <v>117</v>
      </c>
      <c r="AB19" s="16" t="s">
        <v>117</v>
      </c>
      <c r="AC19" s="3"/>
      <c r="AD19" s="50" t="s">
        <v>256</v>
      </c>
      <c r="AE19" s="16" t="s">
        <v>118</v>
      </c>
      <c r="AF19" s="16" t="s">
        <v>118</v>
      </c>
    </row>
    <row r="20" spans="1:32" s="5" customFormat="1" ht="17.25" customHeight="1">
      <c r="A20" s="17">
        <v>891780111</v>
      </c>
      <c r="B20" s="17" t="s">
        <v>55</v>
      </c>
      <c r="C20" s="16" t="s">
        <v>57</v>
      </c>
      <c r="D20" s="17" t="s">
        <v>61</v>
      </c>
      <c r="E20" s="43" t="s">
        <v>257</v>
      </c>
      <c r="F20" s="17" t="s">
        <v>62</v>
      </c>
      <c r="G20" s="16" t="s">
        <v>70</v>
      </c>
      <c r="H20" s="16" t="s">
        <v>74</v>
      </c>
      <c r="I20" s="44">
        <v>33379500</v>
      </c>
      <c r="J20" s="1"/>
      <c r="K20" s="2"/>
      <c r="L20" s="2"/>
      <c r="M20" s="32">
        <f t="shared" si="0"/>
        <v>33379500</v>
      </c>
      <c r="N20" s="43">
        <v>1082997207</v>
      </c>
      <c r="O20" s="43" t="s">
        <v>237</v>
      </c>
      <c r="P20" s="45" t="s">
        <v>258</v>
      </c>
      <c r="Q20" s="46">
        <v>44980</v>
      </c>
      <c r="R20" s="46">
        <v>44980</v>
      </c>
      <c r="S20" s="46">
        <v>45275</v>
      </c>
      <c r="T20" s="3"/>
      <c r="U20" s="31"/>
      <c r="V20" s="47">
        <v>0</v>
      </c>
      <c r="W20" s="48">
        <v>33379500</v>
      </c>
      <c r="X20" s="49">
        <v>0</v>
      </c>
      <c r="Y20" s="43">
        <v>85472735</v>
      </c>
      <c r="Z20" s="45" t="s">
        <v>230</v>
      </c>
      <c r="AA20" s="16" t="s">
        <v>117</v>
      </c>
      <c r="AB20" s="16" t="s">
        <v>117</v>
      </c>
      <c r="AC20" s="3"/>
      <c r="AD20" s="50" t="s">
        <v>259</v>
      </c>
      <c r="AE20" s="16" t="s">
        <v>118</v>
      </c>
      <c r="AF20" s="16" t="s">
        <v>118</v>
      </c>
    </row>
    <row r="21" spans="1:32" s="5" customFormat="1">
      <c r="A21" s="17">
        <v>891780111</v>
      </c>
      <c r="B21" s="17" t="s">
        <v>55</v>
      </c>
      <c r="C21" s="16" t="s">
        <v>57</v>
      </c>
      <c r="D21" s="17" t="s">
        <v>61</v>
      </c>
      <c r="E21" s="43" t="s">
        <v>260</v>
      </c>
      <c r="F21" s="17" t="s">
        <v>62</v>
      </c>
      <c r="G21" s="16" t="s">
        <v>70</v>
      </c>
      <c r="H21" s="16" t="s">
        <v>74</v>
      </c>
      <c r="I21" s="44">
        <v>34199550</v>
      </c>
      <c r="J21" s="1"/>
      <c r="K21" s="2"/>
      <c r="L21" s="2"/>
      <c r="M21" s="32">
        <f t="shared" si="0"/>
        <v>34199550</v>
      </c>
      <c r="N21" s="43">
        <v>1082944854</v>
      </c>
      <c r="O21" s="43" t="s">
        <v>241</v>
      </c>
      <c r="P21" s="45" t="s">
        <v>261</v>
      </c>
      <c r="Q21" s="46">
        <v>44980</v>
      </c>
      <c r="R21" s="46">
        <v>44980</v>
      </c>
      <c r="S21" s="46">
        <v>45275</v>
      </c>
      <c r="T21" s="3"/>
      <c r="U21" s="31"/>
      <c r="V21" s="47">
        <v>0</v>
      </c>
      <c r="W21" s="48">
        <v>34199550</v>
      </c>
      <c r="X21" s="49">
        <v>0</v>
      </c>
      <c r="Y21" s="43">
        <v>85472735</v>
      </c>
      <c r="Z21" s="45" t="s">
        <v>230</v>
      </c>
      <c r="AA21" s="16" t="s">
        <v>117</v>
      </c>
      <c r="AB21" s="16" t="s">
        <v>117</v>
      </c>
      <c r="AC21" s="3"/>
      <c r="AD21" s="50" t="s">
        <v>262</v>
      </c>
      <c r="AE21" s="16" t="s">
        <v>118</v>
      </c>
      <c r="AF21" s="16" t="s">
        <v>118</v>
      </c>
    </row>
    <row r="22" spans="1:32" s="5" customFormat="1">
      <c r="A22" s="17">
        <v>891780111</v>
      </c>
      <c r="B22" s="17" t="s">
        <v>55</v>
      </c>
      <c r="C22" s="16" t="s">
        <v>57</v>
      </c>
      <c r="D22" s="17" t="s">
        <v>61</v>
      </c>
      <c r="E22" s="43" t="s">
        <v>263</v>
      </c>
      <c r="F22" s="17" t="s">
        <v>62</v>
      </c>
      <c r="G22" s="16" t="s">
        <v>70</v>
      </c>
      <c r="H22" s="16" t="s">
        <v>74</v>
      </c>
      <c r="I22" s="44">
        <v>22050000</v>
      </c>
      <c r="J22" s="1"/>
      <c r="K22" s="2"/>
      <c r="L22" s="2"/>
      <c r="M22" s="32">
        <f t="shared" si="0"/>
        <v>22050000</v>
      </c>
      <c r="N22" s="43">
        <v>1083030283</v>
      </c>
      <c r="O22" s="43" t="s">
        <v>245</v>
      </c>
      <c r="P22" s="45" t="s">
        <v>264</v>
      </c>
      <c r="Q22" s="46">
        <v>44980</v>
      </c>
      <c r="R22" s="46">
        <v>44980</v>
      </c>
      <c r="S22" s="46">
        <v>45275</v>
      </c>
      <c r="T22" s="3"/>
      <c r="U22" s="31"/>
      <c r="V22" s="47">
        <v>0</v>
      </c>
      <c r="W22" s="48">
        <v>22050000</v>
      </c>
      <c r="X22" s="49">
        <v>0</v>
      </c>
      <c r="Y22" s="43">
        <v>85472735</v>
      </c>
      <c r="Z22" s="45" t="s">
        <v>230</v>
      </c>
      <c r="AA22" s="16" t="s">
        <v>117</v>
      </c>
      <c r="AB22" s="16" t="s">
        <v>117</v>
      </c>
      <c r="AC22" s="3"/>
      <c r="AD22" s="50" t="s">
        <v>265</v>
      </c>
      <c r="AE22" s="16" t="s">
        <v>118</v>
      </c>
      <c r="AF22" s="16" t="s">
        <v>118</v>
      </c>
    </row>
    <row r="23" spans="1:32" s="5" customFormat="1" hidden="1">
      <c r="A23" s="17"/>
      <c r="B23" s="17"/>
      <c r="C23" s="16"/>
      <c r="D23" s="17"/>
      <c r="E23" s="43"/>
      <c r="F23" s="17"/>
      <c r="G23" s="16"/>
      <c r="H23" s="16"/>
      <c r="I23" s="44"/>
      <c r="J23" s="1"/>
      <c r="K23" s="2"/>
      <c r="L23" s="2"/>
      <c r="M23" s="32"/>
      <c r="N23" s="43"/>
      <c r="O23" s="43"/>
      <c r="P23" s="45"/>
      <c r="Q23" s="46"/>
      <c r="R23" s="46"/>
      <c r="S23" s="46"/>
      <c r="T23" s="3"/>
      <c r="U23" s="31"/>
      <c r="V23" s="47"/>
      <c r="W23" s="48"/>
      <c r="X23" s="49"/>
      <c r="Y23" s="43"/>
      <c r="Z23" s="45"/>
      <c r="AA23" s="16"/>
      <c r="AB23" s="16"/>
      <c r="AC23" s="3"/>
      <c r="AD23" s="52"/>
      <c r="AE23" s="16" t="s">
        <v>118</v>
      </c>
      <c r="AF23" s="16"/>
    </row>
    <row r="24" spans="1:32" s="5" customFormat="1" hidden="1">
      <c r="A24" s="17"/>
      <c r="B24" s="17"/>
      <c r="C24" s="16"/>
      <c r="D24" s="17"/>
      <c r="E24" s="43"/>
      <c r="F24" s="17"/>
      <c r="G24" s="16"/>
      <c r="H24" s="16"/>
      <c r="I24" s="44"/>
      <c r="J24" s="1"/>
      <c r="K24" s="2"/>
      <c r="L24" s="2"/>
      <c r="M24" s="32"/>
      <c r="N24" s="43"/>
      <c r="O24" s="43"/>
      <c r="P24" s="45"/>
      <c r="Q24" s="46"/>
      <c r="R24" s="46"/>
      <c r="S24" s="46"/>
      <c r="T24" s="3"/>
      <c r="U24" s="31"/>
      <c r="V24" s="47"/>
      <c r="W24" s="48"/>
      <c r="X24" s="49"/>
      <c r="Y24" s="43"/>
      <c r="Z24" s="45"/>
      <c r="AA24" s="16"/>
      <c r="AB24" s="16"/>
      <c r="AC24" s="3"/>
      <c r="AD24" s="52"/>
      <c r="AE24" s="16" t="s">
        <v>118</v>
      </c>
      <c r="AF24" s="16"/>
    </row>
    <row r="25" spans="1:32" s="5" customFormat="1" hidden="1">
      <c r="A25" s="17"/>
      <c r="B25" s="17"/>
      <c r="C25" s="16"/>
      <c r="D25" s="17"/>
      <c r="E25" s="43"/>
      <c r="F25" s="17"/>
      <c r="G25" s="16"/>
      <c r="H25" s="16"/>
      <c r="I25" s="44"/>
      <c r="J25" s="1"/>
      <c r="K25" s="2"/>
      <c r="L25" s="2"/>
      <c r="M25" s="32"/>
      <c r="N25" s="43"/>
      <c r="O25" s="43"/>
      <c r="P25" s="45"/>
      <c r="Q25" s="46"/>
      <c r="R25" s="46"/>
      <c r="S25" s="46"/>
      <c r="T25" s="3"/>
      <c r="U25" s="31"/>
      <c r="V25" s="47"/>
      <c r="W25" s="48"/>
      <c r="X25" s="49"/>
      <c r="Y25" s="43"/>
      <c r="Z25" s="45"/>
      <c r="AA25" s="16"/>
      <c r="AB25" s="16"/>
      <c r="AC25" s="3"/>
      <c r="AD25" s="52"/>
      <c r="AE25" s="16" t="s">
        <v>118</v>
      </c>
      <c r="AF25" s="16"/>
    </row>
    <row r="26" spans="1:32" s="5" customFormat="1" hidden="1">
      <c r="A26" s="17"/>
      <c r="B26" s="17"/>
      <c r="C26" s="16"/>
      <c r="D26" s="17"/>
      <c r="E26" s="43"/>
      <c r="F26" s="17"/>
      <c r="G26" s="16"/>
      <c r="H26" s="16"/>
      <c r="I26" s="44"/>
      <c r="J26" s="1"/>
      <c r="K26" s="2"/>
      <c r="L26" s="2"/>
      <c r="M26" s="32"/>
      <c r="N26" s="43"/>
      <c r="O26" s="43"/>
      <c r="P26" s="45"/>
      <c r="Q26" s="46"/>
      <c r="R26" s="46"/>
      <c r="S26" s="46"/>
      <c r="T26" s="3"/>
      <c r="U26" s="31"/>
      <c r="V26" s="47"/>
      <c r="W26" s="48"/>
      <c r="X26" s="49"/>
      <c r="Y26" s="43"/>
      <c r="Z26" s="45"/>
      <c r="AA26" s="16"/>
      <c r="AB26" s="16"/>
      <c r="AC26" s="3"/>
      <c r="AD26" s="52"/>
      <c r="AE26" s="16" t="s">
        <v>118</v>
      </c>
      <c r="AF26" s="16"/>
    </row>
    <row r="27" spans="1:32" s="5" customFormat="1" hidden="1">
      <c r="A27" s="17"/>
      <c r="B27" s="17"/>
      <c r="C27" s="16"/>
      <c r="D27" s="17"/>
      <c r="E27" s="43"/>
      <c r="F27" s="17"/>
      <c r="G27" s="16"/>
      <c r="H27" s="16"/>
      <c r="I27" s="44"/>
      <c r="J27" s="1"/>
      <c r="K27" s="2"/>
      <c r="L27" s="2"/>
      <c r="M27" s="32"/>
      <c r="N27" s="43"/>
      <c r="O27" s="43"/>
      <c r="P27" s="45"/>
      <c r="Q27" s="46"/>
      <c r="R27" s="46"/>
      <c r="S27" s="46"/>
      <c r="T27" s="3"/>
      <c r="U27" s="31"/>
      <c r="V27" s="47"/>
      <c r="W27" s="48"/>
      <c r="X27" s="49"/>
      <c r="Y27" s="43"/>
      <c r="Z27" s="45"/>
      <c r="AA27" s="16"/>
      <c r="AB27" s="16"/>
      <c r="AC27" s="3"/>
      <c r="AD27" s="52"/>
      <c r="AE27" s="16" t="s">
        <v>118</v>
      </c>
      <c r="AF27" s="16"/>
    </row>
    <row r="28" spans="1:32" s="5" customFormat="1" hidden="1">
      <c r="A28" s="17"/>
      <c r="B28" s="17"/>
      <c r="C28" s="16"/>
      <c r="D28" s="17"/>
      <c r="E28" s="43"/>
      <c r="F28" s="17"/>
      <c r="G28" s="16"/>
      <c r="H28" s="16"/>
      <c r="I28" s="44"/>
      <c r="J28" s="1"/>
      <c r="K28" s="2"/>
      <c r="L28" s="2"/>
      <c r="M28" s="32"/>
      <c r="N28" s="43"/>
      <c r="O28" s="43"/>
      <c r="P28" s="43"/>
      <c r="Q28" s="46"/>
      <c r="R28" s="46"/>
      <c r="S28" s="46"/>
      <c r="T28" s="3"/>
      <c r="U28" s="31"/>
      <c r="V28" s="47"/>
      <c r="W28" s="48"/>
      <c r="X28" s="49"/>
      <c r="Y28" s="43"/>
      <c r="Z28" s="45"/>
      <c r="AA28" s="16"/>
      <c r="AB28" s="16"/>
      <c r="AC28" s="3"/>
      <c r="AD28" s="52"/>
      <c r="AE28" s="16" t="s">
        <v>118</v>
      </c>
      <c r="AF28" s="16"/>
    </row>
    <row r="29" spans="1:32" s="5" customFormat="1" hidden="1">
      <c r="A29" s="17"/>
      <c r="B29" s="17"/>
      <c r="C29" s="16"/>
      <c r="D29" s="17"/>
      <c r="E29" s="43"/>
      <c r="F29" s="17"/>
      <c r="G29" s="16"/>
      <c r="H29" s="16"/>
      <c r="I29" s="44"/>
      <c r="J29" s="1"/>
      <c r="K29" s="2"/>
      <c r="L29" s="2"/>
      <c r="M29" s="32"/>
      <c r="N29" s="43"/>
      <c r="O29" s="43"/>
      <c r="P29" s="45"/>
      <c r="Q29" s="46"/>
      <c r="R29" s="46"/>
      <c r="S29" s="46"/>
      <c r="T29" s="3"/>
      <c r="U29" s="31"/>
      <c r="V29" s="47"/>
      <c r="W29" s="48"/>
      <c r="X29" s="49"/>
      <c r="Y29" s="43"/>
      <c r="Z29" s="45"/>
      <c r="AA29" s="16"/>
      <c r="AB29" s="16"/>
      <c r="AC29" s="3"/>
      <c r="AD29" s="52"/>
      <c r="AE29" s="16" t="s">
        <v>118</v>
      </c>
      <c r="AF29" s="16"/>
    </row>
    <row r="30" spans="1:32" s="5" customFormat="1" hidden="1">
      <c r="A30" s="17"/>
      <c r="B30" s="17"/>
      <c r="C30" s="16"/>
      <c r="D30" s="17"/>
      <c r="E30" s="43"/>
      <c r="F30" s="17"/>
      <c r="G30" s="16"/>
      <c r="H30" s="16"/>
      <c r="I30" s="44"/>
      <c r="J30" s="1"/>
      <c r="K30" s="2"/>
      <c r="L30" s="2"/>
      <c r="M30" s="32"/>
      <c r="N30" s="43"/>
      <c r="O30" s="43"/>
      <c r="P30" s="45"/>
      <c r="Q30" s="46"/>
      <c r="R30" s="46"/>
      <c r="S30" s="46"/>
      <c r="T30" s="3"/>
      <c r="U30" s="31"/>
      <c r="V30" s="47"/>
      <c r="W30" s="48"/>
      <c r="X30" s="49"/>
      <c r="Y30" s="43"/>
      <c r="Z30" s="45"/>
      <c r="AA30" s="16"/>
      <c r="AB30" s="16"/>
      <c r="AC30" s="3"/>
      <c r="AD30" s="52"/>
      <c r="AE30" s="16"/>
      <c r="AF30" s="16"/>
    </row>
    <row r="31" spans="1:32" s="5" customFormat="1" hidden="1">
      <c r="A31" s="17"/>
      <c r="B31" s="17"/>
      <c r="C31" s="16"/>
      <c r="D31" s="17"/>
      <c r="E31" s="43"/>
      <c r="F31" s="17"/>
      <c r="G31" s="16"/>
      <c r="H31" s="16"/>
      <c r="I31" s="44"/>
      <c r="J31" s="1"/>
      <c r="K31" s="2"/>
      <c r="L31" s="2"/>
      <c r="M31" s="32"/>
      <c r="N31" s="43"/>
      <c r="O31" s="43"/>
      <c r="P31" s="45"/>
      <c r="Q31" s="46"/>
      <c r="R31" s="46"/>
      <c r="S31" s="46"/>
      <c r="T31" s="3"/>
      <c r="U31" s="31"/>
      <c r="V31" s="47"/>
      <c r="W31" s="48"/>
      <c r="X31" s="49"/>
      <c r="Y31" s="43"/>
      <c r="Z31" s="45"/>
      <c r="AA31" s="16"/>
      <c r="AB31" s="16"/>
      <c r="AC31" s="3"/>
      <c r="AD31" s="52"/>
      <c r="AE31" s="16"/>
      <c r="AF31" s="16"/>
    </row>
    <row r="32" spans="1:32" s="5" customFormat="1" hidden="1">
      <c r="A32" s="17"/>
      <c r="B32" s="17"/>
      <c r="C32" s="16"/>
      <c r="D32" s="17"/>
      <c r="E32" s="43"/>
      <c r="F32" s="17"/>
      <c r="G32" s="16"/>
      <c r="H32" s="16"/>
      <c r="I32" s="44"/>
      <c r="J32" s="1"/>
      <c r="K32" s="2"/>
      <c r="L32" s="2"/>
      <c r="M32" s="32"/>
      <c r="N32" s="43"/>
      <c r="O32" s="43"/>
      <c r="P32" s="45"/>
      <c r="Q32" s="46"/>
      <c r="R32" s="46"/>
      <c r="S32" s="46"/>
      <c r="T32" s="3"/>
      <c r="U32" s="31"/>
      <c r="V32" s="47"/>
      <c r="W32" s="48"/>
      <c r="X32" s="49"/>
      <c r="Y32" s="43"/>
      <c r="Z32" s="43"/>
      <c r="AA32" s="16"/>
      <c r="AB32" s="16"/>
      <c r="AC32" s="3"/>
      <c r="AD32" s="52"/>
      <c r="AE32" s="16"/>
      <c r="AF32" s="16"/>
    </row>
    <row r="33" spans="1:32" s="6" customFormat="1">
      <c r="A33" s="11"/>
      <c r="B33" s="12"/>
      <c r="C33" s="11" t="s">
        <v>21</v>
      </c>
      <c r="D33" s="13"/>
      <c r="E33" s="12">
        <f>COUNTA(E5:E32)</f>
        <v>18</v>
      </c>
      <c r="F33" s="12"/>
      <c r="G33" s="12"/>
      <c r="H33" s="13"/>
      <c r="I33" s="14">
        <f>SUM(I5:I32)</f>
        <v>380775172</v>
      </c>
      <c r="J33" s="12">
        <f>COUNTA(J5:J32)</f>
        <v>0</v>
      </c>
      <c r="K33" s="14">
        <f>SUM(K5:K32)</f>
        <v>0</v>
      </c>
      <c r="L33" s="14">
        <f>SUM(L5:L32)</f>
        <v>0</v>
      </c>
      <c r="M33" s="14">
        <f>SUM(M5:M32)</f>
        <v>380775172</v>
      </c>
      <c r="N33" s="12"/>
      <c r="O33" s="12"/>
      <c r="P33" s="12"/>
      <c r="Q33" s="12"/>
      <c r="R33" s="12"/>
      <c r="S33" s="12"/>
      <c r="T33" s="12"/>
      <c r="U33" s="12">
        <f>SUM(U5:U32)</f>
        <v>0</v>
      </c>
      <c r="V33" s="14">
        <f>SUM(V5:V32)</f>
        <v>24649900</v>
      </c>
      <c r="W33" s="14">
        <f>SUM(W5:W32)</f>
        <v>356125272</v>
      </c>
      <c r="X33" s="12"/>
      <c r="Y33" s="12"/>
      <c r="Z33" s="12"/>
      <c r="AA33" s="12"/>
      <c r="AB33" s="12"/>
      <c r="AC33" s="12"/>
      <c r="AD33" s="12"/>
      <c r="AE33" s="12"/>
      <c r="AF33" s="12"/>
    </row>
  </sheetData>
  <mergeCells count="7">
    <mergeCell ref="AD3:AF3"/>
    <mergeCell ref="A1:D1"/>
    <mergeCell ref="G1:H1"/>
    <mergeCell ref="A2:C2"/>
    <mergeCell ref="D2:F2"/>
    <mergeCell ref="G2:H3"/>
    <mergeCell ref="K2:P3"/>
  </mergeCells>
  <conditionalFormatting sqref="D2">
    <cfRule type="containsText" dxfId="198" priority="2" operator="containsText" text="Seleccione Ordenador">
      <formula>NOT(ISERROR(SEARCH("Seleccione Ordenador",D2)))</formula>
    </cfRule>
  </conditionalFormatting>
  <conditionalFormatting sqref="E1">
    <cfRule type="containsText" dxfId="197" priority="1" operator="containsText" text="Seleccione Periodo">
      <formula>NOT(ISERROR(SEARCH("Seleccione Periodo",E1)))</formula>
    </cfRule>
  </conditionalFormatting>
  <dataValidations count="8">
    <dataValidation type="list" allowBlank="1" showInputMessage="1" showErrorMessage="1" sqref="AA5:AB32" xr:uid="{6D51BC7D-E903-4C27-BB77-2EF59045F46B}">
      <formula1>"SI,NO"</formula1>
    </dataValidation>
    <dataValidation type="list" allowBlank="1" showInputMessage="1" showErrorMessage="1" sqref="AF5:AF32 AE5:AE16 AE18:AE29" xr:uid="{B74F1934-FD0F-4925-B96F-55F907C1F011}">
      <formula1>"SI,NA por TIPO Contrato"</formula1>
    </dataValidation>
    <dataValidation type="list" allowBlank="1" showInputMessage="1" showErrorMessage="1" sqref="AE17 AE30:AE32" xr:uid="{EFB8FCDE-0AF4-4C5A-B9EA-74019BB213C8}">
      <formula1>"SI,NO HA INICIADO"</formula1>
    </dataValidation>
    <dataValidation type="list" allowBlank="1" showInputMessage="1" showErrorMessage="1" sqref="H5:H32" xr:uid="{2C813EC7-8127-468F-AE49-B74A08002F38}">
      <formula1>tipologia</formula1>
    </dataValidation>
    <dataValidation type="list" allowBlank="1" showInputMessage="1" showErrorMessage="1" sqref="G5:G32" xr:uid="{8B5B5B27-B720-499A-B67A-FAA38C8BBC4D}">
      <formula1>modalidad</formula1>
    </dataValidation>
    <dataValidation type="list" allowBlank="1" showInputMessage="1" showErrorMessage="1" sqref="C5:C32" xr:uid="{F1381CDF-0A14-4EB0-9255-1B8B3C14B237}">
      <formula1>rubro</formula1>
    </dataValidation>
    <dataValidation type="list" allowBlank="1" showInputMessage="1" showErrorMessage="1" sqref="E1" xr:uid="{C5825064-519F-4D73-9F3C-2ED4597349FA}">
      <formula1>cortea</formula1>
    </dataValidation>
    <dataValidation type="list" allowBlank="1" showInputMessage="1" showErrorMessage="1" sqref="D2" xr:uid="{05130834-CCF5-4F22-B11A-8643047DC609}">
      <formula1>Delegatarios</formula1>
    </dataValidation>
  </dataValidations>
  <hyperlinks>
    <hyperlink ref="AD5" r:id="rId1" xr:uid="{DAE5C5B0-5FE5-471C-A9AC-598F4AD65AA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4DBB-6F28-404F-A824-EF462C9E9ED9}">
  <sheetPr>
    <tabColor rgb="FF92D050"/>
  </sheetPr>
  <dimension ref="A1:AF19"/>
  <sheetViews>
    <sheetView topLeftCell="S8" workbookViewId="0">
      <selection activeCell="AG1" sqref="AG1:AG1048576"/>
    </sheetView>
  </sheetViews>
  <sheetFormatPr baseColWidth="10" defaultRowHeight="14.4"/>
  <cols>
    <col min="5" max="5" width="18.21875" customWidth="1"/>
    <col min="9" max="9" width="17.44140625" customWidth="1"/>
    <col min="13" max="13" width="18.109375" customWidth="1"/>
    <col min="32" max="32" width="13.77734375" bestFit="1" customWidth="1"/>
  </cols>
  <sheetData>
    <row r="1" spans="1:32">
      <c r="A1" s="269" t="s">
        <v>85</v>
      </c>
      <c r="B1" s="269"/>
      <c r="C1" s="269"/>
      <c r="D1" s="269"/>
      <c r="E1" t="s">
        <v>42</v>
      </c>
      <c r="G1" s="264" t="s">
        <v>150</v>
      </c>
      <c r="H1" s="264"/>
      <c r="I1" s="30">
        <v>1160000</v>
      </c>
    </row>
    <row r="2" spans="1:32" ht="15" customHeight="1">
      <c r="A2" s="271" t="s">
        <v>22</v>
      </c>
      <c r="B2" s="271"/>
      <c r="C2" s="271"/>
      <c r="D2" s="272" t="s">
        <v>33</v>
      </c>
      <c r="E2" s="272"/>
      <c r="F2" s="272"/>
      <c r="G2" s="265" t="s">
        <v>100</v>
      </c>
      <c r="H2" s="265"/>
      <c r="I2" s="22">
        <f>VLOOKUP($D$2,[3]Datos!$B$20:$C$35,2,FALSE)</f>
        <v>42</v>
      </c>
      <c r="J2" s="23" t="s">
        <v>86</v>
      </c>
      <c r="K2" s="267" t="str">
        <f>VLOOKUP($D$2,[3]Datos!$B$20:$D$35,3,FALSE)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48720000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1" t="s">
        <v>1060</v>
      </c>
      <c r="F5" s="17" t="s">
        <v>62</v>
      </c>
      <c r="G5" s="1" t="s">
        <v>62</v>
      </c>
      <c r="H5" s="1" t="s">
        <v>74</v>
      </c>
      <c r="I5" s="10">
        <v>23100000</v>
      </c>
      <c r="J5" s="1">
        <v>0</v>
      </c>
      <c r="K5" s="2">
        <v>0</v>
      </c>
      <c r="L5" s="2">
        <v>0</v>
      </c>
      <c r="M5" s="32">
        <f>I5+K5-L5</f>
        <v>23100000</v>
      </c>
      <c r="N5" s="1">
        <v>85155728</v>
      </c>
      <c r="O5" s="1" t="s">
        <v>1011</v>
      </c>
      <c r="P5" s="1" t="s">
        <v>1012</v>
      </c>
      <c r="Q5" s="3">
        <v>44958</v>
      </c>
      <c r="R5" s="3">
        <v>44958</v>
      </c>
      <c r="S5" s="3">
        <v>44958</v>
      </c>
      <c r="T5" s="3"/>
      <c r="U5" s="31"/>
      <c r="V5" s="10">
        <v>0</v>
      </c>
      <c r="W5" s="10">
        <v>23100000</v>
      </c>
      <c r="X5" s="145">
        <f>+V5/W5</f>
        <v>0</v>
      </c>
      <c r="Y5" s="1">
        <v>91156594</v>
      </c>
      <c r="Z5" s="1" t="s">
        <v>1013</v>
      </c>
      <c r="AA5" s="1" t="s">
        <v>117</v>
      </c>
      <c r="AB5" s="1" t="s">
        <v>117</v>
      </c>
      <c r="AC5" s="3"/>
      <c r="AD5" s="146" t="s">
        <v>1014</v>
      </c>
      <c r="AE5" s="16" t="s">
        <v>118</v>
      </c>
      <c r="AF5" s="16" t="s">
        <v>118</v>
      </c>
    </row>
    <row r="6" spans="1:32" s="5" customFormat="1">
      <c r="A6" s="17">
        <v>891780111</v>
      </c>
      <c r="B6" s="17" t="s">
        <v>55</v>
      </c>
      <c r="C6" s="15" t="s">
        <v>57</v>
      </c>
      <c r="D6" s="17" t="s">
        <v>61</v>
      </c>
      <c r="E6" s="1" t="s">
        <v>1061</v>
      </c>
      <c r="F6" s="17" t="s">
        <v>62</v>
      </c>
      <c r="G6" s="1" t="s">
        <v>62</v>
      </c>
      <c r="H6" s="1" t="s">
        <v>74</v>
      </c>
      <c r="I6" s="10">
        <v>20000000</v>
      </c>
      <c r="J6" s="1">
        <v>0</v>
      </c>
      <c r="K6" s="2">
        <v>0</v>
      </c>
      <c r="L6" s="2">
        <v>0</v>
      </c>
      <c r="M6" s="32">
        <f>I6+K6-L6</f>
        <v>20000000</v>
      </c>
      <c r="N6" s="1">
        <v>1082951300</v>
      </c>
      <c r="O6" s="1" t="s">
        <v>1015</v>
      </c>
      <c r="P6" s="1" t="s">
        <v>1016</v>
      </c>
      <c r="Q6" s="3">
        <v>44958</v>
      </c>
      <c r="R6" s="3">
        <v>44958</v>
      </c>
      <c r="S6" s="3">
        <v>44958</v>
      </c>
      <c r="T6" s="3"/>
      <c r="U6" s="31"/>
      <c r="V6" s="10">
        <v>0</v>
      </c>
      <c r="W6" s="10">
        <v>20000000</v>
      </c>
      <c r="X6" s="145">
        <f t="shared" ref="X6:X18" si="0">+V6/W6</f>
        <v>0</v>
      </c>
      <c r="Y6" s="1">
        <v>79732773</v>
      </c>
      <c r="Z6" s="1" t="s">
        <v>1017</v>
      </c>
      <c r="AA6" s="1" t="s">
        <v>117</v>
      </c>
      <c r="AB6" s="1" t="s">
        <v>117</v>
      </c>
      <c r="AC6" s="3"/>
      <c r="AD6" s="146" t="s">
        <v>1018</v>
      </c>
      <c r="AE6" s="16" t="s">
        <v>118</v>
      </c>
      <c r="AF6" s="16" t="s">
        <v>118</v>
      </c>
    </row>
    <row r="7" spans="1:32" s="5" customFormat="1">
      <c r="A7" s="17">
        <v>891780111</v>
      </c>
      <c r="B7" s="17" t="s">
        <v>55</v>
      </c>
      <c r="C7" s="15" t="s">
        <v>57</v>
      </c>
      <c r="D7" s="17" t="s">
        <v>61</v>
      </c>
      <c r="E7" s="1" t="s">
        <v>1062</v>
      </c>
      <c r="F7" s="17" t="s">
        <v>62</v>
      </c>
      <c r="G7" s="1" t="s">
        <v>62</v>
      </c>
      <c r="H7" s="1" t="s">
        <v>74</v>
      </c>
      <c r="I7" s="10">
        <v>14000000</v>
      </c>
      <c r="J7" s="1">
        <v>0</v>
      </c>
      <c r="K7" s="2">
        <v>0</v>
      </c>
      <c r="L7" s="2">
        <v>0</v>
      </c>
      <c r="M7" s="32">
        <f t="shared" ref="M7:M18" si="1">I7+K7-L7</f>
        <v>14000000</v>
      </c>
      <c r="N7" s="1">
        <v>1082948298</v>
      </c>
      <c r="O7" s="1" t="s">
        <v>1019</v>
      </c>
      <c r="P7" s="1" t="s">
        <v>1020</v>
      </c>
      <c r="Q7" s="3">
        <v>44959</v>
      </c>
      <c r="R7" s="3">
        <v>44959</v>
      </c>
      <c r="S7" s="3">
        <v>44959</v>
      </c>
      <c r="T7" s="3"/>
      <c r="U7" s="31"/>
      <c r="V7" s="10">
        <v>0</v>
      </c>
      <c r="W7" s="10">
        <v>14000000</v>
      </c>
      <c r="X7" s="145">
        <f t="shared" si="0"/>
        <v>0</v>
      </c>
      <c r="Y7" s="1">
        <v>57427442</v>
      </c>
      <c r="Z7" s="1" t="s">
        <v>1021</v>
      </c>
      <c r="AA7" s="1" t="s">
        <v>117</v>
      </c>
      <c r="AB7" s="1" t="s">
        <v>117</v>
      </c>
      <c r="AC7" s="3"/>
      <c r="AD7" s="146" t="s">
        <v>1022</v>
      </c>
      <c r="AE7" s="16" t="s">
        <v>118</v>
      </c>
      <c r="AF7" s="16" t="s">
        <v>118</v>
      </c>
    </row>
    <row r="8" spans="1:32" s="5" customFormat="1">
      <c r="A8" s="17">
        <v>891780111</v>
      </c>
      <c r="B8" s="17" t="s">
        <v>55</v>
      </c>
      <c r="C8" s="15" t="s">
        <v>57</v>
      </c>
      <c r="D8" s="17" t="s">
        <v>61</v>
      </c>
      <c r="E8" s="1" t="s">
        <v>1063</v>
      </c>
      <c r="F8" s="17" t="s">
        <v>62</v>
      </c>
      <c r="G8" s="1" t="s">
        <v>62</v>
      </c>
      <c r="H8" s="1" t="s">
        <v>74</v>
      </c>
      <c r="I8" s="10">
        <v>14000000</v>
      </c>
      <c r="J8" s="1">
        <v>0</v>
      </c>
      <c r="K8" s="2">
        <v>0</v>
      </c>
      <c r="L8" s="2">
        <v>0</v>
      </c>
      <c r="M8" s="32">
        <f t="shared" si="1"/>
        <v>14000000</v>
      </c>
      <c r="N8" s="1">
        <v>51839142</v>
      </c>
      <c r="O8" s="1" t="s">
        <v>1023</v>
      </c>
      <c r="P8" s="1" t="s">
        <v>1024</v>
      </c>
      <c r="Q8" s="3">
        <v>44959</v>
      </c>
      <c r="R8" s="3">
        <v>44959</v>
      </c>
      <c r="S8" s="3">
        <v>44959</v>
      </c>
      <c r="T8" s="3"/>
      <c r="U8" s="31"/>
      <c r="V8" s="10">
        <v>0</v>
      </c>
      <c r="W8" s="10">
        <v>14000000</v>
      </c>
      <c r="X8" s="145">
        <f t="shared" si="0"/>
        <v>0</v>
      </c>
      <c r="Y8" s="1">
        <v>79732773</v>
      </c>
      <c r="Z8" s="1" t="s">
        <v>1017</v>
      </c>
      <c r="AA8" s="1" t="s">
        <v>117</v>
      </c>
      <c r="AB8" s="1" t="s">
        <v>117</v>
      </c>
      <c r="AC8" s="3"/>
      <c r="AD8" s="146" t="s">
        <v>1025</v>
      </c>
      <c r="AE8" s="16" t="s">
        <v>118</v>
      </c>
      <c r="AF8" s="16" t="s">
        <v>118</v>
      </c>
    </row>
    <row r="9" spans="1:32" s="5" customFormat="1">
      <c r="A9" s="17">
        <v>891780111</v>
      </c>
      <c r="B9" s="17" t="s">
        <v>55</v>
      </c>
      <c r="C9" s="15" t="s">
        <v>57</v>
      </c>
      <c r="D9" s="17" t="s">
        <v>61</v>
      </c>
      <c r="E9" s="1" t="s">
        <v>1064</v>
      </c>
      <c r="F9" s="17" t="s">
        <v>62</v>
      </c>
      <c r="G9" s="1" t="s">
        <v>62</v>
      </c>
      <c r="H9" s="1" t="s">
        <v>74</v>
      </c>
      <c r="I9" s="10">
        <v>17400000</v>
      </c>
      <c r="J9" s="1">
        <v>0</v>
      </c>
      <c r="K9" s="2">
        <v>0</v>
      </c>
      <c r="L9" s="2">
        <v>0</v>
      </c>
      <c r="M9" s="32">
        <f t="shared" si="1"/>
        <v>17400000</v>
      </c>
      <c r="N9" s="1">
        <v>1065657067</v>
      </c>
      <c r="O9" s="1" t="s">
        <v>1026</v>
      </c>
      <c r="P9" s="1" t="s">
        <v>1027</v>
      </c>
      <c r="Q9" s="3">
        <v>44959</v>
      </c>
      <c r="R9" s="3">
        <v>44959</v>
      </c>
      <c r="S9" s="3">
        <v>44959</v>
      </c>
      <c r="T9" s="3"/>
      <c r="U9" s="31"/>
      <c r="V9" s="10">
        <v>0</v>
      </c>
      <c r="W9" s="10">
        <v>17400000</v>
      </c>
      <c r="X9" s="145">
        <f t="shared" si="0"/>
        <v>0</v>
      </c>
      <c r="Y9" s="1">
        <v>1082863147</v>
      </c>
      <c r="Z9" s="1" t="s">
        <v>1028</v>
      </c>
      <c r="AA9" s="1" t="s">
        <v>117</v>
      </c>
      <c r="AB9" s="1" t="s">
        <v>117</v>
      </c>
      <c r="AC9" s="3"/>
      <c r="AD9" s="146" t="s">
        <v>1029</v>
      </c>
      <c r="AE9" s="16" t="s">
        <v>118</v>
      </c>
      <c r="AF9" s="16" t="s">
        <v>118</v>
      </c>
    </row>
    <row r="10" spans="1:32" s="5" customFormat="1">
      <c r="A10" s="17">
        <v>891780111</v>
      </c>
      <c r="B10" s="17" t="s">
        <v>55</v>
      </c>
      <c r="C10" s="15" t="s">
        <v>57</v>
      </c>
      <c r="D10" s="17" t="s">
        <v>61</v>
      </c>
      <c r="E10" s="1" t="s">
        <v>1065</v>
      </c>
      <c r="F10" s="17" t="s">
        <v>62</v>
      </c>
      <c r="G10" s="1" t="s">
        <v>62</v>
      </c>
      <c r="H10" s="1" t="s">
        <v>74</v>
      </c>
      <c r="I10" s="10">
        <v>14000000</v>
      </c>
      <c r="J10" s="1">
        <v>0</v>
      </c>
      <c r="K10" s="2">
        <v>0</v>
      </c>
      <c r="L10" s="2">
        <v>0</v>
      </c>
      <c r="M10" s="32">
        <f t="shared" si="1"/>
        <v>14000000</v>
      </c>
      <c r="N10" s="1">
        <v>36724425</v>
      </c>
      <c r="O10" s="1" t="s">
        <v>1010</v>
      </c>
      <c r="P10" s="1" t="s">
        <v>1030</v>
      </c>
      <c r="Q10" s="3">
        <v>44959</v>
      </c>
      <c r="R10" s="3">
        <v>44959</v>
      </c>
      <c r="S10" s="3">
        <v>44959</v>
      </c>
      <c r="T10" s="3"/>
      <c r="U10" s="31"/>
      <c r="V10" s="10">
        <v>0</v>
      </c>
      <c r="W10" s="10">
        <v>14000000</v>
      </c>
      <c r="X10" s="145">
        <f t="shared" si="0"/>
        <v>0</v>
      </c>
      <c r="Y10" s="1">
        <v>12533448</v>
      </c>
      <c r="Z10" s="1" t="s">
        <v>1031</v>
      </c>
      <c r="AA10" s="1" t="s">
        <v>117</v>
      </c>
      <c r="AB10" s="1" t="s">
        <v>117</v>
      </c>
      <c r="AC10" s="3"/>
      <c r="AD10" s="146" t="s">
        <v>1032</v>
      </c>
      <c r="AE10" s="16" t="s">
        <v>118</v>
      </c>
      <c r="AF10" s="16" t="s">
        <v>118</v>
      </c>
    </row>
    <row r="11" spans="1:32" s="5" customFormat="1">
      <c r="A11" s="17">
        <v>891780111</v>
      </c>
      <c r="B11" s="17" t="s">
        <v>55</v>
      </c>
      <c r="C11" s="15" t="s">
        <v>57</v>
      </c>
      <c r="D11" s="17" t="s">
        <v>61</v>
      </c>
      <c r="E11" s="1" t="s">
        <v>1066</v>
      </c>
      <c r="F11" s="17" t="s">
        <v>62</v>
      </c>
      <c r="G11" s="1" t="s">
        <v>62</v>
      </c>
      <c r="H11" s="1" t="s">
        <v>74</v>
      </c>
      <c r="I11" s="10">
        <v>14000000</v>
      </c>
      <c r="J11" s="1">
        <v>0</v>
      </c>
      <c r="K11" s="2">
        <v>0</v>
      </c>
      <c r="L11" s="2">
        <v>0</v>
      </c>
      <c r="M11" s="32">
        <f t="shared" si="1"/>
        <v>14000000</v>
      </c>
      <c r="N11" s="1">
        <v>84456404</v>
      </c>
      <c r="O11" s="1" t="s">
        <v>1033</v>
      </c>
      <c r="P11" s="1" t="s">
        <v>1034</v>
      </c>
      <c r="Q11" s="3">
        <v>44959</v>
      </c>
      <c r="R11" s="3">
        <v>44959</v>
      </c>
      <c r="S11" s="3">
        <v>44959</v>
      </c>
      <c r="T11" s="3"/>
      <c r="U11" s="31"/>
      <c r="V11" s="10">
        <v>0</v>
      </c>
      <c r="W11" s="10">
        <v>14000000</v>
      </c>
      <c r="X11" s="145">
        <f t="shared" si="0"/>
        <v>0</v>
      </c>
      <c r="Y11" s="1">
        <v>1083432808</v>
      </c>
      <c r="Z11" s="1" t="s">
        <v>1035</v>
      </c>
      <c r="AA11" s="1" t="s">
        <v>117</v>
      </c>
      <c r="AB11" s="1" t="s">
        <v>117</v>
      </c>
      <c r="AC11" s="3"/>
      <c r="AD11" s="146" t="s">
        <v>1036</v>
      </c>
      <c r="AE11" s="16" t="s">
        <v>118</v>
      </c>
      <c r="AF11" s="16" t="s">
        <v>118</v>
      </c>
    </row>
    <row r="12" spans="1:32" s="5" customFormat="1">
      <c r="A12" s="17">
        <v>891780111</v>
      </c>
      <c r="B12" s="17" t="s">
        <v>55</v>
      </c>
      <c r="C12" s="15" t="s">
        <v>57</v>
      </c>
      <c r="D12" s="17" t="s">
        <v>61</v>
      </c>
      <c r="E12" s="1" t="s">
        <v>1067</v>
      </c>
      <c r="F12" s="17" t="s">
        <v>62</v>
      </c>
      <c r="G12" s="1" t="s">
        <v>62</v>
      </c>
      <c r="H12" s="1" t="s">
        <v>74</v>
      </c>
      <c r="I12" s="10">
        <v>17400000</v>
      </c>
      <c r="J12" s="1">
        <v>0</v>
      </c>
      <c r="K12" s="2">
        <v>0</v>
      </c>
      <c r="L12" s="2">
        <v>0</v>
      </c>
      <c r="M12" s="32">
        <f t="shared" si="1"/>
        <v>17400000</v>
      </c>
      <c r="N12" s="1">
        <v>84454604</v>
      </c>
      <c r="O12" s="1" t="s">
        <v>526</v>
      </c>
      <c r="P12" s="1" t="s">
        <v>1037</v>
      </c>
      <c r="Q12" s="3">
        <v>44959</v>
      </c>
      <c r="R12" s="3">
        <v>44959</v>
      </c>
      <c r="S12" s="3">
        <v>44959</v>
      </c>
      <c r="T12" s="3"/>
      <c r="U12" s="31"/>
      <c r="V12" s="10">
        <v>0</v>
      </c>
      <c r="W12" s="10">
        <v>17400000</v>
      </c>
      <c r="X12" s="145">
        <f t="shared" si="0"/>
        <v>0</v>
      </c>
      <c r="Y12" s="1">
        <v>85475151</v>
      </c>
      <c r="Z12" s="1" t="s">
        <v>1038</v>
      </c>
      <c r="AA12" s="1" t="s">
        <v>117</v>
      </c>
      <c r="AB12" s="1" t="s">
        <v>117</v>
      </c>
      <c r="AC12" s="3"/>
      <c r="AD12" s="146" t="s">
        <v>1039</v>
      </c>
      <c r="AE12" s="16" t="s">
        <v>118</v>
      </c>
      <c r="AF12" s="16" t="s">
        <v>118</v>
      </c>
    </row>
    <row r="13" spans="1:32" s="5" customFormat="1">
      <c r="A13" s="17">
        <v>891780111</v>
      </c>
      <c r="B13" s="17" t="s">
        <v>55</v>
      </c>
      <c r="C13" s="15" t="s">
        <v>57</v>
      </c>
      <c r="D13" s="17" t="s">
        <v>61</v>
      </c>
      <c r="E13" s="1" t="s">
        <v>1068</v>
      </c>
      <c r="F13" s="17" t="s">
        <v>62</v>
      </c>
      <c r="G13" s="1" t="s">
        <v>62</v>
      </c>
      <c r="H13" s="1" t="s">
        <v>74</v>
      </c>
      <c r="I13" s="10">
        <v>14000000</v>
      </c>
      <c r="J13" s="1">
        <v>0</v>
      </c>
      <c r="K13" s="2">
        <v>0</v>
      </c>
      <c r="L13" s="2">
        <v>0</v>
      </c>
      <c r="M13" s="32">
        <f t="shared" si="1"/>
        <v>14000000</v>
      </c>
      <c r="N13" s="1">
        <v>1049348815</v>
      </c>
      <c r="O13" s="1" t="s">
        <v>1040</v>
      </c>
      <c r="P13" s="1" t="s">
        <v>1041</v>
      </c>
      <c r="Q13" s="3">
        <v>44960</v>
      </c>
      <c r="R13" s="3">
        <v>44960</v>
      </c>
      <c r="S13" s="3">
        <v>44960</v>
      </c>
      <c r="T13" s="3"/>
      <c r="U13" s="31"/>
      <c r="V13" s="10">
        <v>0</v>
      </c>
      <c r="W13" s="10">
        <v>14000000</v>
      </c>
      <c r="X13" s="145">
        <f t="shared" si="0"/>
        <v>0</v>
      </c>
      <c r="Y13" s="1">
        <v>32770239</v>
      </c>
      <c r="Z13" s="1" t="s">
        <v>1042</v>
      </c>
      <c r="AA13" s="1" t="s">
        <v>117</v>
      </c>
      <c r="AB13" s="1" t="s">
        <v>117</v>
      </c>
      <c r="AC13" s="3"/>
      <c r="AD13" s="146" t="s">
        <v>1043</v>
      </c>
      <c r="AE13" s="16" t="s">
        <v>118</v>
      </c>
      <c r="AF13" s="16" t="s">
        <v>118</v>
      </c>
    </row>
    <row r="14" spans="1:32" s="5" customFormat="1">
      <c r="A14" s="17">
        <v>891780111</v>
      </c>
      <c r="B14" s="17" t="s">
        <v>55</v>
      </c>
      <c r="C14" s="15" t="s">
        <v>57</v>
      </c>
      <c r="D14" s="17" t="s">
        <v>61</v>
      </c>
      <c r="E14" s="1" t="s">
        <v>1069</v>
      </c>
      <c r="F14" s="17" t="s">
        <v>62</v>
      </c>
      <c r="G14" s="1" t="s">
        <v>62</v>
      </c>
      <c r="H14" s="1" t="s">
        <v>74</v>
      </c>
      <c r="I14" s="10">
        <v>9500000</v>
      </c>
      <c r="J14" s="1">
        <v>0</v>
      </c>
      <c r="K14" s="2">
        <v>0</v>
      </c>
      <c r="L14" s="2">
        <v>0</v>
      </c>
      <c r="M14" s="32">
        <f t="shared" si="1"/>
        <v>9500000</v>
      </c>
      <c r="N14" s="1">
        <v>1083042706</v>
      </c>
      <c r="O14" s="1" t="s">
        <v>1044</v>
      </c>
      <c r="P14" s="1" t="s">
        <v>1045</v>
      </c>
      <c r="Q14" s="3">
        <v>44960</v>
      </c>
      <c r="R14" s="3">
        <v>44960</v>
      </c>
      <c r="S14" s="3">
        <v>44960</v>
      </c>
      <c r="T14" s="3"/>
      <c r="U14" s="31"/>
      <c r="V14" s="10">
        <v>0</v>
      </c>
      <c r="W14" s="10">
        <v>9500000</v>
      </c>
      <c r="X14" s="145">
        <f t="shared" si="0"/>
        <v>0</v>
      </c>
      <c r="Y14" s="1">
        <v>84450555</v>
      </c>
      <c r="Z14" s="1" t="s">
        <v>1046</v>
      </c>
      <c r="AA14" s="1" t="s">
        <v>117</v>
      </c>
      <c r="AB14" s="1" t="s">
        <v>117</v>
      </c>
      <c r="AC14" s="3"/>
      <c r="AD14" s="146" t="s">
        <v>1047</v>
      </c>
      <c r="AE14" s="16" t="s">
        <v>118</v>
      </c>
      <c r="AF14" s="16" t="s">
        <v>118</v>
      </c>
    </row>
    <row r="15" spans="1:32" s="5" customFormat="1">
      <c r="A15" s="17">
        <v>891780111</v>
      </c>
      <c r="B15" s="17" t="s">
        <v>55</v>
      </c>
      <c r="C15" s="15" t="s">
        <v>58</v>
      </c>
      <c r="D15" s="17" t="s">
        <v>61</v>
      </c>
      <c r="E15" s="1" t="s">
        <v>1070</v>
      </c>
      <c r="F15" s="17" t="s">
        <v>62</v>
      </c>
      <c r="G15" s="1" t="s">
        <v>62</v>
      </c>
      <c r="H15" s="1" t="s">
        <v>74</v>
      </c>
      <c r="I15" s="10">
        <v>9500000</v>
      </c>
      <c r="J15" s="1">
        <v>0</v>
      </c>
      <c r="K15" s="2">
        <v>0</v>
      </c>
      <c r="L15" s="2">
        <v>0</v>
      </c>
      <c r="M15" s="32">
        <f t="shared" si="1"/>
        <v>9500000</v>
      </c>
      <c r="N15" s="1">
        <v>1083026159</v>
      </c>
      <c r="O15" s="1" t="s">
        <v>1048</v>
      </c>
      <c r="P15" s="1" t="s">
        <v>1049</v>
      </c>
      <c r="Q15" s="3">
        <v>44964</v>
      </c>
      <c r="R15" s="3">
        <v>44964</v>
      </c>
      <c r="S15" s="3">
        <v>44964</v>
      </c>
      <c r="T15" s="3"/>
      <c r="U15" s="31"/>
      <c r="V15" s="10">
        <v>0</v>
      </c>
      <c r="W15" s="10">
        <v>9500000</v>
      </c>
      <c r="X15" s="145">
        <f t="shared" si="0"/>
        <v>0</v>
      </c>
      <c r="Y15" s="1">
        <v>79732773</v>
      </c>
      <c r="Z15" s="1" t="s">
        <v>1017</v>
      </c>
      <c r="AA15" s="1" t="s">
        <v>117</v>
      </c>
      <c r="AB15" s="1" t="s">
        <v>117</v>
      </c>
      <c r="AC15" s="3"/>
      <c r="AD15" s="146" t="s">
        <v>1050</v>
      </c>
      <c r="AE15" s="16" t="s">
        <v>118</v>
      </c>
      <c r="AF15" s="16" t="s">
        <v>118</v>
      </c>
    </row>
    <row r="16" spans="1:32" s="5" customFormat="1">
      <c r="A16" s="17">
        <v>891780111</v>
      </c>
      <c r="B16" s="17" t="s">
        <v>55</v>
      </c>
      <c r="C16" s="15" t="s">
        <v>58</v>
      </c>
      <c r="D16" s="17" t="s">
        <v>61</v>
      </c>
      <c r="E16" s="1" t="s">
        <v>1071</v>
      </c>
      <c r="F16" s="17" t="s">
        <v>62</v>
      </c>
      <c r="G16" s="1" t="s">
        <v>62</v>
      </c>
      <c r="H16" s="1" t="s">
        <v>74</v>
      </c>
      <c r="I16" s="10">
        <v>14000000</v>
      </c>
      <c r="J16" s="1">
        <v>0</v>
      </c>
      <c r="K16" s="2">
        <v>0</v>
      </c>
      <c r="L16" s="2">
        <v>0</v>
      </c>
      <c r="M16" s="32">
        <f t="shared" si="1"/>
        <v>14000000</v>
      </c>
      <c r="N16" s="1">
        <v>7632493</v>
      </c>
      <c r="O16" s="1" t="s">
        <v>1051</v>
      </c>
      <c r="P16" s="1" t="s">
        <v>1052</v>
      </c>
      <c r="Q16" s="3">
        <v>44965</v>
      </c>
      <c r="R16" s="3">
        <v>44965</v>
      </c>
      <c r="S16" s="3">
        <v>44965</v>
      </c>
      <c r="T16" s="3"/>
      <c r="U16" s="31"/>
      <c r="V16" s="10">
        <v>0</v>
      </c>
      <c r="W16" s="10">
        <v>14000000</v>
      </c>
      <c r="X16" s="145">
        <f t="shared" si="0"/>
        <v>0</v>
      </c>
      <c r="Y16" s="1">
        <v>1082863147</v>
      </c>
      <c r="Z16" s="1" t="s">
        <v>1028</v>
      </c>
      <c r="AA16" s="1" t="s">
        <v>117</v>
      </c>
      <c r="AB16" s="1" t="s">
        <v>117</v>
      </c>
      <c r="AC16" s="3"/>
      <c r="AD16" s="146" t="s">
        <v>1053</v>
      </c>
      <c r="AE16" s="16" t="s">
        <v>118</v>
      </c>
      <c r="AF16" s="16" t="s">
        <v>118</v>
      </c>
    </row>
    <row r="17" spans="1:32" s="5" customFormat="1">
      <c r="A17" s="17">
        <v>891780111</v>
      </c>
      <c r="B17" s="17" t="s">
        <v>55</v>
      </c>
      <c r="C17" s="15" t="s">
        <v>58</v>
      </c>
      <c r="D17" s="17" t="s">
        <v>61</v>
      </c>
      <c r="E17" s="1" t="s">
        <v>1072</v>
      </c>
      <c r="F17" s="17" t="s">
        <v>62</v>
      </c>
      <c r="G17" s="1" t="s">
        <v>62</v>
      </c>
      <c r="H17" s="1" t="s">
        <v>74</v>
      </c>
      <c r="I17" s="10">
        <v>9800000</v>
      </c>
      <c r="J17" s="1">
        <v>0</v>
      </c>
      <c r="K17" s="2">
        <v>0</v>
      </c>
      <c r="L17" s="2">
        <v>0</v>
      </c>
      <c r="M17" s="32">
        <f t="shared" si="1"/>
        <v>9800000</v>
      </c>
      <c r="N17" s="1">
        <v>1151184718</v>
      </c>
      <c r="O17" s="1" t="s">
        <v>1054</v>
      </c>
      <c r="P17" s="1" t="s">
        <v>1055</v>
      </c>
      <c r="Q17" s="3">
        <v>44973</v>
      </c>
      <c r="R17" s="3">
        <v>44973</v>
      </c>
      <c r="S17" s="3">
        <v>44973</v>
      </c>
      <c r="T17" s="3"/>
      <c r="U17" s="31"/>
      <c r="V17" s="10">
        <v>0</v>
      </c>
      <c r="W17" s="10">
        <v>9800000</v>
      </c>
      <c r="X17" s="145">
        <f t="shared" si="0"/>
        <v>0</v>
      </c>
      <c r="Y17" s="1">
        <v>85475151</v>
      </c>
      <c r="Z17" s="1" t="s">
        <v>1038</v>
      </c>
      <c r="AA17" s="1" t="s">
        <v>117</v>
      </c>
      <c r="AB17" s="1" t="s">
        <v>117</v>
      </c>
      <c r="AC17" s="3"/>
      <c r="AD17" s="146" t="s">
        <v>1056</v>
      </c>
      <c r="AE17" s="16" t="s">
        <v>118</v>
      </c>
      <c r="AF17" s="16" t="s">
        <v>118</v>
      </c>
    </row>
    <row r="18" spans="1:32" s="5" customFormat="1">
      <c r="A18" s="17">
        <v>891780111</v>
      </c>
      <c r="B18" s="17" t="s">
        <v>55</v>
      </c>
      <c r="C18" s="15" t="s">
        <v>58</v>
      </c>
      <c r="D18" s="17" t="s">
        <v>61</v>
      </c>
      <c r="E18" s="1" t="s">
        <v>1073</v>
      </c>
      <c r="F18" s="17" t="s">
        <v>62</v>
      </c>
      <c r="G18" s="1" t="s">
        <v>62</v>
      </c>
      <c r="H18" s="1" t="s">
        <v>80</v>
      </c>
      <c r="I18" s="10">
        <v>4158058.08</v>
      </c>
      <c r="J18" s="1">
        <v>0</v>
      </c>
      <c r="K18" s="2">
        <v>0</v>
      </c>
      <c r="L18" s="2">
        <v>0</v>
      </c>
      <c r="M18" s="32">
        <f t="shared" si="1"/>
        <v>4158058.08</v>
      </c>
      <c r="N18" s="1">
        <v>900628948</v>
      </c>
      <c r="O18" s="1" t="s">
        <v>1057</v>
      </c>
      <c r="P18" s="1" t="s">
        <v>1058</v>
      </c>
      <c r="Q18" s="3">
        <v>44980</v>
      </c>
      <c r="R18" s="3">
        <v>44981</v>
      </c>
      <c r="S18" s="3">
        <v>44981</v>
      </c>
      <c r="T18" s="3"/>
      <c r="U18" s="31"/>
      <c r="V18" s="10">
        <v>0</v>
      </c>
      <c r="W18" s="10">
        <v>4158058.08</v>
      </c>
      <c r="X18" s="145">
        <f t="shared" si="0"/>
        <v>0</v>
      </c>
      <c r="Y18" s="1">
        <v>1082863147</v>
      </c>
      <c r="Z18" s="1" t="s">
        <v>1028</v>
      </c>
      <c r="AA18" s="1" t="s">
        <v>118</v>
      </c>
      <c r="AB18" s="1" t="s">
        <v>118</v>
      </c>
      <c r="AC18" s="3">
        <v>44980</v>
      </c>
      <c r="AD18" s="146" t="s">
        <v>1059</v>
      </c>
      <c r="AE18" s="16" t="s">
        <v>118</v>
      </c>
      <c r="AF18" s="16" t="s">
        <v>176</v>
      </c>
    </row>
    <row r="19" spans="1:32" s="6" customFormat="1">
      <c r="A19" s="11"/>
      <c r="B19" s="12"/>
      <c r="C19" s="11" t="s">
        <v>21</v>
      </c>
      <c r="D19" s="13"/>
      <c r="E19" s="12">
        <f>COUNTA(E5:E18)</f>
        <v>14</v>
      </c>
      <c r="F19" s="12"/>
      <c r="G19" s="12"/>
      <c r="H19" s="13"/>
      <c r="I19" s="14">
        <f>SUM(I5:I18)</f>
        <v>194858058.08000001</v>
      </c>
      <c r="J19" s="12">
        <f>COUNTA(J5:J18)</f>
        <v>14</v>
      </c>
      <c r="K19" s="14">
        <f>SUM(K5:K18)</f>
        <v>0</v>
      </c>
      <c r="L19" s="14">
        <f>SUM(L5:L18)</f>
        <v>0</v>
      </c>
      <c r="M19" s="14">
        <f>SUM(M5:M18)</f>
        <v>194858058.08000001</v>
      </c>
      <c r="N19" s="12"/>
      <c r="O19" s="12"/>
      <c r="P19" s="12"/>
      <c r="Q19" s="12"/>
      <c r="R19" s="12"/>
      <c r="S19" s="12"/>
      <c r="T19" s="12"/>
      <c r="U19" s="12">
        <f>SUM(U5:U18)</f>
        <v>0</v>
      </c>
      <c r="V19" s="14">
        <f>SUM(V5:V18)</f>
        <v>0</v>
      </c>
      <c r="W19" s="14">
        <f>SUM(W5:W18)</f>
        <v>194858058.08000001</v>
      </c>
      <c r="X19" s="12"/>
      <c r="Y19" s="12"/>
      <c r="Z19" s="12"/>
      <c r="AA19" s="12"/>
      <c r="AB19" s="12"/>
      <c r="AC19" s="12"/>
      <c r="AD19" s="12"/>
      <c r="AE19" s="12"/>
      <c r="AF19" s="12"/>
    </row>
  </sheetData>
  <mergeCells count="7">
    <mergeCell ref="AD3:AF3"/>
    <mergeCell ref="A1:D1"/>
    <mergeCell ref="G1:H1"/>
    <mergeCell ref="A2:C2"/>
    <mergeCell ref="D2:F2"/>
    <mergeCell ref="G2:H3"/>
    <mergeCell ref="K2:P3"/>
  </mergeCells>
  <phoneticPr fontId="17" type="noConversion"/>
  <conditionalFormatting sqref="D2">
    <cfRule type="containsText" dxfId="196" priority="2" operator="containsText" text="Seleccione Ordenador">
      <formula>NOT(ISERROR(SEARCH("Seleccione Ordenador",D2)))</formula>
    </cfRule>
  </conditionalFormatting>
  <conditionalFormatting sqref="E1">
    <cfRule type="containsText" dxfId="195" priority="1" operator="containsText" text="Seleccione Periodo">
      <formula>NOT(ISERROR(SEARCH("Seleccione Periodo",E1)))</formula>
    </cfRule>
  </conditionalFormatting>
  <dataValidations count="8">
    <dataValidation type="list" allowBlank="1" showInputMessage="1" showErrorMessage="1" sqref="AA5:AB18" xr:uid="{E352327F-7C89-4C71-B49B-8A822DB47C18}">
      <formula1>"SI,NO"</formula1>
    </dataValidation>
    <dataValidation type="list" allowBlank="1" showInputMessage="1" showErrorMessage="1" sqref="AF5:AF18" xr:uid="{7ED5C8DF-B3F7-4FEC-9A34-3D1BD748DF1A}">
      <formula1>"SI,NA por TIPO Contrato"</formula1>
    </dataValidation>
    <dataValidation type="list" allowBlank="1" showInputMessage="1" showErrorMessage="1" sqref="AE5:AE18" xr:uid="{973F508A-6F82-4DFD-8254-C3C24BB652D0}">
      <formula1>"SI,NO HA INICIADO"</formula1>
    </dataValidation>
    <dataValidation type="list" allowBlank="1" showInputMessage="1" showErrorMessage="1" sqref="H5:H18" xr:uid="{227715C9-CCC3-4BA2-8EEB-53F3B8086B9F}">
      <formula1>tipologia</formula1>
    </dataValidation>
    <dataValidation type="list" allowBlank="1" showInputMessage="1" showErrorMessage="1" sqref="G5:G18" xr:uid="{1447ABBB-82CE-4BA7-A483-03003D536537}">
      <formula1>modalidad</formula1>
    </dataValidation>
    <dataValidation type="list" allowBlank="1" showInputMessage="1" showErrorMessage="1" sqref="C5:C18" xr:uid="{2DBDB31C-B12E-4338-8C17-50CB4EBE9E1C}">
      <formula1>rubro</formula1>
    </dataValidation>
    <dataValidation type="list" allowBlank="1" showInputMessage="1" showErrorMessage="1" sqref="E1" xr:uid="{0AB7DEE4-E38F-4EDC-B231-EF228F1D4A88}">
      <formula1>cortea</formula1>
    </dataValidation>
    <dataValidation type="list" allowBlank="1" showInputMessage="1" showErrorMessage="1" sqref="D2" xr:uid="{BE6EF467-7A1B-4F22-89DD-79D52EA91676}">
      <formula1>Delegatarios</formula1>
    </dataValidation>
  </dataValidations>
  <hyperlinks>
    <hyperlink ref="AD5" r:id="rId1" xr:uid="{46D90CAE-F6DF-45EF-AA05-874A6F284584}"/>
    <hyperlink ref="AD6" r:id="rId2" xr:uid="{F71807FA-8C6D-4769-AF4B-103BDBDEB49F}"/>
    <hyperlink ref="AD7" r:id="rId3" xr:uid="{74C97363-D4BB-4A31-BA27-1F3E5E9CFD99}"/>
    <hyperlink ref="AD8" r:id="rId4" xr:uid="{4C8A4936-2B51-41F5-AE31-2F6757129F3F}"/>
    <hyperlink ref="AD9" r:id="rId5" xr:uid="{2F0EF43B-7AF7-4D4B-AA26-2DFE698F98BE}"/>
    <hyperlink ref="AD10" r:id="rId6" xr:uid="{D1199303-8307-474A-9996-0C2C436404B8}"/>
    <hyperlink ref="AD11" r:id="rId7" xr:uid="{3CC061FC-9AC7-4AAE-B8D8-B3D2138962FF}"/>
    <hyperlink ref="AD12" r:id="rId8" xr:uid="{9F7BC39D-84B1-4424-98CE-A4A0356CCE9E}"/>
    <hyperlink ref="AD13" r:id="rId9" xr:uid="{C9EE31EF-4A6D-4650-96A9-E3C2401A9132}"/>
    <hyperlink ref="AD14" r:id="rId10" xr:uid="{329773DB-4370-4A6E-AB9A-E19F89E43286}"/>
    <hyperlink ref="AD15" r:id="rId11" xr:uid="{7E98E61E-FA90-4F20-B5F0-9E8B68D82AA8}"/>
    <hyperlink ref="AD16" r:id="rId12" xr:uid="{CB26537A-06B4-41CC-8C07-9E21A63D36A9}"/>
    <hyperlink ref="AD17" r:id="rId13" xr:uid="{9E07FE62-A8BD-416F-922F-12B742559301}"/>
    <hyperlink ref="AD18" r:id="rId14" xr:uid="{36F9BC4D-EF9E-4EC0-8057-B9EB1453621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8807-0369-4DE9-A076-F63B1AF9D31A}">
  <sheetPr>
    <tabColor rgb="FF92D050"/>
  </sheetPr>
  <dimension ref="A1:AF19"/>
  <sheetViews>
    <sheetView topLeftCell="T4" workbookViewId="0">
      <selection activeCell="H18" sqref="H18"/>
    </sheetView>
  </sheetViews>
  <sheetFormatPr baseColWidth="10" defaultRowHeight="14.4"/>
  <cols>
    <col min="5" max="5" width="20.6640625" customWidth="1"/>
    <col min="9" max="9" width="18.33203125" customWidth="1"/>
    <col min="13" max="13" width="18.77734375" customWidth="1"/>
    <col min="14" max="14" width="15.88671875" style="143" customWidth="1"/>
    <col min="22" max="22" width="15" bestFit="1" customWidth="1"/>
    <col min="23" max="23" width="18.21875" customWidth="1"/>
    <col min="25" max="25" width="16.109375" style="143" customWidth="1"/>
  </cols>
  <sheetData>
    <row r="1" spans="1:32">
      <c r="A1" s="269" t="s">
        <v>85</v>
      </c>
      <c r="B1" s="269"/>
      <c r="C1" s="269"/>
      <c r="D1" s="269"/>
      <c r="E1" t="s">
        <v>42</v>
      </c>
      <c r="G1" s="264" t="s">
        <v>150</v>
      </c>
      <c r="H1" s="264"/>
      <c r="I1" s="30">
        <v>1160000</v>
      </c>
    </row>
    <row r="2" spans="1:32" ht="15" customHeight="1">
      <c r="A2" s="271" t="s">
        <v>22</v>
      </c>
      <c r="B2" s="271"/>
      <c r="C2" s="271"/>
      <c r="D2" s="272" t="s">
        <v>32</v>
      </c>
      <c r="E2" s="272"/>
      <c r="F2" s="272"/>
      <c r="G2" s="265" t="s">
        <v>100</v>
      </c>
      <c r="H2" s="265"/>
      <c r="I2" s="22">
        <f>VLOOKUP($D$2,[4]Datos!$B$20:$C$35,2,FALSE)</f>
        <v>42</v>
      </c>
      <c r="J2" s="23" t="s">
        <v>86</v>
      </c>
      <c r="K2" s="267" t="str">
        <f>VLOOKUP($D$2,[4]Datos!$B$20:$D$35,3,FALSE)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48720000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144" t="s">
        <v>11</v>
      </c>
      <c r="O4" s="25" t="s">
        <v>12</v>
      </c>
      <c r="P4" s="25" t="s">
        <v>13</v>
      </c>
      <c r="Q4" s="28" t="s">
        <v>14</v>
      </c>
      <c r="R4" s="28" t="s">
        <v>15</v>
      </c>
      <c r="S4" s="28" t="s">
        <v>104</v>
      </c>
      <c r="T4" s="28" t="s">
        <v>105</v>
      </c>
      <c r="U4" s="25" t="s">
        <v>106</v>
      </c>
      <c r="V4" s="29" t="s">
        <v>16</v>
      </c>
      <c r="W4" s="29" t="s">
        <v>17</v>
      </c>
      <c r="X4" s="29" t="s">
        <v>18</v>
      </c>
      <c r="Y4" s="144"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147" t="s">
        <v>1074</v>
      </c>
      <c r="F5" s="17" t="s">
        <v>62</v>
      </c>
      <c r="G5" s="1" t="s">
        <v>70</v>
      </c>
      <c r="H5" s="1" t="s">
        <v>74</v>
      </c>
      <c r="I5" s="148">
        <v>14500000</v>
      </c>
      <c r="J5" s="1"/>
      <c r="K5" s="2"/>
      <c r="L5" s="2"/>
      <c r="M5" s="32">
        <f>I5+K5-L5</f>
        <v>14500000</v>
      </c>
      <c r="N5" s="155">
        <v>1083023487</v>
      </c>
      <c r="O5" s="36" t="s">
        <v>1075</v>
      </c>
      <c r="P5" s="36" t="s">
        <v>1076</v>
      </c>
      <c r="Q5" s="149">
        <v>44958</v>
      </c>
      <c r="R5" s="149">
        <v>44958</v>
      </c>
      <c r="S5" s="150">
        <v>44958</v>
      </c>
      <c r="T5" s="3"/>
      <c r="U5" s="31"/>
      <c r="V5" s="151">
        <v>2900000</v>
      </c>
      <c r="W5" s="151">
        <v>11600000</v>
      </c>
      <c r="X5" s="4"/>
      <c r="Y5" s="155">
        <v>1082943047</v>
      </c>
      <c r="Z5" s="36" t="s">
        <v>1077</v>
      </c>
      <c r="AA5" s="1" t="s">
        <v>117</v>
      </c>
      <c r="AB5" s="1" t="s">
        <v>117</v>
      </c>
      <c r="AC5" s="3"/>
      <c r="AD5" s="152" t="s">
        <v>1078</v>
      </c>
      <c r="AE5" s="16" t="s">
        <v>118</v>
      </c>
      <c r="AF5" s="16" t="s">
        <v>118</v>
      </c>
    </row>
    <row r="6" spans="1:32" s="5" customFormat="1">
      <c r="A6" s="17">
        <v>891780111</v>
      </c>
      <c r="B6" s="17" t="s">
        <v>55</v>
      </c>
      <c r="C6" s="15" t="s">
        <v>57</v>
      </c>
      <c r="D6" s="17" t="s">
        <v>61</v>
      </c>
      <c r="E6" s="147" t="s">
        <v>1079</v>
      </c>
      <c r="F6" s="17" t="s">
        <v>62</v>
      </c>
      <c r="G6" s="1" t="s">
        <v>70</v>
      </c>
      <c r="H6" s="1" t="s">
        <v>74</v>
      </c>
      <c r="I6" s="148">
        <v>12650000</v>
      </c>
      <c r="J6" s="1"/>
      <c r="K6" s="2"/>
      <c r="L6" s="2"/>
      <c r="M6" s="32">
        <f>I6+K6-L6</f>
        <v>12650000</v>
      </c>
      <c r="N6" s="155">
        <v>1083010275</v>
      </c>
      <c r="O6" s="36" t="s">
        <v>1080</v>
      </c>
      <c r="P6" s="36" t="s">
        <v>1081</v>
      </c>
      <c r="Q6" s="149">
        <v>44959</v>
      </c>
      <c r="R6" s="149">
        <v>44960</v>
      </c>
      <c r="S6" s="150">
        <v>45103</v>
      </c>
      <c r="T6" s="3"/>
      <c r="U6" s="31"/>
      <c r="V6" s="151">
        <v>3450000</v>
      </c>
      <c r="W6" s="151">
        <v>9200000</v>
      </c>
      <c r="X6" s="4"/>
      <c r="Y6" s="155">
        <v>7634027</v>
      </c>
      <c r="Z6" s="36" t="s">
        <v>1082</v>
      </c>
      <c r="AA6" s="1" t="s">
        <v>117</v>
      </c>
      <c r="AB6" s="1" t="s">
        <v>117</v>
      </c>
      <c r="AC6" s="3"/>
      <c r="AD6" s="152" t="s">
        <v>1083</v>
      </c>
      <c r="AE6" s="16" t="s">
        <v>118</v>
      </c>
      <c r="AF6" s="16" t="s">
        <v>118</v>
      </c>
    </row>
    <row r="7" spans="1:32" s="5" customFormat="1">
      <c r="A7" s="17">
        <v>891780111</v>
      </c>
      <c r="B7" s="17" t="s">
        <v>55</v>
      </c>
      <c r="C7" s="15" t="s">
        <v>57</v>
      </c>
      <c r="D7" s="17" t="s">
        <v>61</v>
      </c>
      <c r="E7" s="147" t="s">
        <v>1084</v>
      </c>
      <c r="F7" s="17" t="s">
        <v>62</v>
      </c>
      <c r="G7" s="1" t="s">
        <v>70</v>
      </c>
      <c r="H7" s="1" t="s">
        <v>74</v>
      </c>
      <c r="I7" s="153">
        <v>12650000</v>
      </c>
      <c r="J7" s="1"/>
      <c r="K7" s="2"/>
      <c r="L7" s="2"/>
      <c r="M7" s="32">
        <f t="shared" ref="M7:M18" si="0">I7+K7-L7</f>
        <v>12650000</v>
      </c>
      <c r="N7" s="155">
        <v>1082971346</v>
      </c>
      <c r="O7" s="36" t="s">
        <v>1085</v>
      </c>
      <c r="P7" s="36" t="s">
        <v>1086</v>
      </c>
      <c r="Q7" s="149">
        <v>44963</v>
      </c>
      <c r="R7" s="149">
        <v>44963</v>
      </c>
      <c r="S7" s="150">
        <v>45103</v>
      </c>
      <c r="T7" s="3"/>
      <c r="U7" s="31"/>
      <c r="V7" s="151">
        <v>0</v>
      </c>
      <c r="W7" s="151">
        <v>12650000</v>
      </c>
      <c r="X7" s="4"/>
      <c r="Y7" s="155">
        <v>84457191</v>
      </c>
      <c r="Z7" s="36" t="s">
        <v>1087</v>
      </c>
      <c r="AA7" s="1" t="s">
        <v>117</v>
      </c>
      <c r="AB7" s="1" t="s">
        <v>117</v>
      </c>
      <c r="AC7" s="3"/>
      <c r="AD7" s="152" t="s">
        <v>1088</v>
      </c>
      <c r="AE7" s="16" t="s">
        <v>118</v>
      </c>
      <c r="AF7" s="16" t="s">
        <v>118</v>
      </c>
    </row>
    <row r="8" spans="1:32" s="5" customFormat="1">
      <c r="A8" s="17">
        <v>891780111</v>
      </c>
      <c r="B8" s="17" t="s">
        <v>55</v>
      </c>
      <c r="C8" s="15" t="s">
        <v>57</v>
      </c>
      <c r="D8" s="17" t="s">
        <v>61</v>
      </c>
      <c r="E8" s="147" t="s">
        <v>1089</v>
      </c>
      <c r="F8" s="17" t="s">
        <v>62</v>
      </c>
      <c r="G8" s="1" t="s">
        <v>70</v>
      </c>
      <c r="H8" s="1" t="s">
        <v>74</v>
      </c>
      <c r="I8" s="153">
        <v>21800000</v>
      </c>
      <c r="J8" s="1"/>
      <c r="K8" s="2"/>
      <c r="L8" s="2"/>
      <c r="M8" s="32">
        <f t="shared" si="0"/>
        <v>21800000</v>
      </c>
      <c r="N8" s="155">
        <v>49778889</v>
      </c>
      <c r="O8" s="36" t="s">
        <v>1090</v>
      </c>
      <c r="P8" s="36" t="s">
        <v>1091</v>
      </c>
      <c r="Q8" s="149">
        <v>44966</v>
      </c>
      <c r="R8" s="149">
        <v>44966</v>
      </c>
      <c r="S8" s="150">
        <v>45100</v>
      </c>
      <c r="T8" s="3"/>
      <c r="U8" s="31"/>
      <c r="V8" s="151">
        <v>4800000</v>
      </c>
      <c r="W8" s="151">
        <v>17000000</v>
      </c>
      <c r="X8" s="4"/>
      <c r="Y8" s="155">
        <v>1082943047</v>
      </c>
      <c r="Z8" s="36" t="s">
        <v>1077</v>
      </c>
      <c r="AA8" s="1" t="s">
        <v>117</v>
      </c>
      <c r="AB8" s="1" t="s">
        <v>117</v>
      </c>
      <c r="AC8" s="3"/>
      <c r="AD8" s="152" t="s">
        <v>1092</v>
      </c>
      <c r="AE8" s="16" t="s">
        <v>118</v>
      </c>
      <c r="AF8" s="16" t="s">
        <v>118</v>
      </c>
    </row>
    <row r="9" spans="1:32" s="5" customFormat="1">
      <c r="A9" s="17">
        <v>891780111</v>
      </c>
      <c r="B9" s="17" t="s">
        <v>55</v>
      </c>
      <c r="C9" s="15" t="s">
        <v>57</v>
      </c>
      <c r="D9" s="17" t="s">
        <v>61</v>
      </c>
      <c r="E9" s="147" t="s">
        <v>1093</v>
      </c>
      <c r="F9" s="17" t="s">
        <v>62</v>
      </c>
      <c r="G9" s="1" t="s">
        <v>70</v>
      </c>
      <c r="H9" s="1" t="s">
        <v>74</v>
      </c>
      <c r="I9" s="153">
        <v>14000000</v>
      </c>
      <c r="J9" s="1"/>
      <c r="K9" s="2"/>
      <c r="L9" s="2"/>
      <c r="M9" s="32">
        <f t="shared" si="0"/>
        <v>14000000</v>
      </c>
      <c r="N9" s="155">
        <v>1082856526</v>
      </c>
      <c r="O9" s="36" t="s">
        <v>1094</v>
      </c>
      <c r="P9" s="36" t="s">
        <v>1095</v>
      </c>
      <c r="Q9" s="149">
        <v>44967</v>
      </c>
      <c r="R9" s="149">
        <v>44967</v>
      </c>
      <c r="S9" s="150">
        <v>45100</v>
      </c>
      <c r="T9" s="3"/>
      <c r="U9" s="31"/>
      <c r="V9" s="151">
        <v>2800000</v>
      </c>
      <c r="W9" s="151">
        <v>11200000</v>
      </c>
      <c r="X9" s="4"/>
      <c r="Y9" s="155">
        <v>1082943047</v>
      </c>
      <c r="Z9" s="36" t="s">
        <v>1077</v>
      </c>
      <c r="AA9" s="1" t="s">
        <v>117</v>
      </c>
      <c r="AB9" s="1" t="s">
        <v>117</v>
      </c>
      <c r="AC9" s="3"/>
      <c r="AD9" s="152" t="s">
        <v>1096</v>
      </c>
      <c r="AE9" s="16" t="s">
        <v>118</v>
      </c>
      <c r="AF9" s="16" t="s">
        <v>118</v>
      </c>
    </row>
    <row r="10" spans="1:32" s="5" customFormat="1">
      <c r="A10" s="17">
        <v>891780111</v>
      </c>
      <c r="B10" s="17" t="s">
        <v>55</v>
      </c>
      <c r="C10" s="15" t="s">
        <v>57</v>
      </c>
      <c r="D10" s="17" t="s">
        <v>61</v>
      </c>
      <c r="E10" s="147" t="s">
        <v>1097</v>
      </c>
      <c r="F10" s="17" t="s">
        <v>62</v>
      </c>
      <c r="G10" s="1" t="s">
        <v>70</v>
      </c>
      <c r="H10" s="1" t="s">
        <v>74</v>
      </c>
      <c r="I10" s="153">
        <v>14000000</v>
      </c>
      <c r="J10" s="1"/>
      <c r="K10" s="2"/>
      <c r="L10" s="2"/>
      <c r="M10" s="32">
        <f t="shared" si="0"/>
        <v>14000000</v>
      </c>
      <c r="N10" s="155">
        <v>1083033741</v>
      </c>
      <c r="O10" s="36" t="s">
        <v>1098</v>
      </c>
      <c r="P10" s="36" t="s">
        <v>1099</v>
      </c>
      <c r="Q10" s="149">
        <v>44970</v>
      </c>
      <c r="R10" s="149">
        <v>44970</v>
      </c>
      <c r="S10" s="150">
        <v>45122</v>
      </c>
      <c r="T10" s="3"/>
      <c r="U10" s="31"/>
      <c r="V10" s="151">
        <v>0</v>
      </c>
      <c r="W10" s="151">
        <v>14000000</v>
      </c>
      <c r="X10" s="4"/>
      <c r="Y10" s="155">
        <v>7601124</v>
      </c>
      <c r="Z10" s="36" t="s">
        <v>1100</v>
      </c>
      <c r="AA10" s="1" t="s">
        <v>117</v>
      </c>
      <c r="AB10" s="1" t="s">
        <v>117</v>
      </c>
      <c r="AC10" s="3"/>
      <c r="AD10" s="152" t="s">
        <v>1101</v>
      </c>
      <c r="AE10" s="16" t="s">
        <v>118</v>
      </c>
      <c r="AF10" s="16" t="s">
        <v>118</v>
      </c>
    </row>
    <row r="11" spans="1:32" s="5" customFormat="1">
      <c r="A11" s="17">
        <v>891780111</v>
      </c>
      <c r="B11" s="17" t="s">
        <v>55</v>
      </c>
      <c r="C11" s="15" t="s">
        <v>57</v>
      </c>
      <c r="D11" s="17" t="s">
        <v>61</v>
      </c>
      <c r="E11" s="147" t="s">
        <v>1102</v>
      </c>
      <c r="F11" s="17" t="s">
        <v>62</v>
      </c>
      <c r="G11" s="1" t="s">
        <v>70</v>
      </c>
      <c r="H11" s="1" t="s">
        <v>74</v>
      </c>
      <c r="I11" s="153">
        <v>14000000</v>
      </c>
      <c r="J11" s="1"/>
      <c r="K11" s="2"/>
      <c r="L11" s="2"/>
      <c r="M11" s="32">
        <f t="shared" si="0"/>
        <v>14000000</v>
      </c>
      <c r="N11" s="155">
        <v>1083013202</v>
      </c>
      <c r="O11" s="36" t="s">
        <v>1103</v>
      </c>
      <c r="P11" s="36" t="s">
        <v>1104</v>
      </c>
      <c r="Q11" s="149">
        <v>44971</v>
      </c>
      <c r="R11" s="149">
        <v>44972</v>
      </c>
      <c r="S11" s="150">
        <v>45122</v>
      </c>
      <c r="T11" s="3"/>
      <c r="U11" s="31"/>
      <c r="V11" s="151">
        <v>0</v>
      </c>
      <c r="W11" s="151">
        <v>14000000</v>
      </c>
      <c r="X11" s="4"/>
      <c r="Y11" s="155">
        <v>7601124</v>
      </c>
      <c r="Z11" s="36" t="s">
        <v>1100</v>
      </c>
      <c r="AA11" s="1" t="s">
        <v>117</v>
      </c>
      <c r="AB11" s="1" t="s">
        <v>117</v>
      </c>
      <c r="AC11" s="3"/>
      <c r="AD11" s="152" t="s">
        <v>1105</v>
      </c>
      <c r="AE11" s="16" t="s">
        <v>118</v>
      </c>
      <c r="AF11" s="16" t="s">
        <v>118</v>
      </c>
    </row>
    <row r="12" spans="1:32" s="5" customFormat="1">
      <c r="A12" s="17">
        <v>891780111</v>
      </c>
      <c r="B12" s="17" t="s">
        <v>55</v>
      </c>
      <c r="C12" s="15" t="s">
        <v>57</v>
      </c>
      <c r="D12" s="17" t="s">
        <v>61</v>
      </c>
      <c r="E12" s="147" t="s">
        <v>1106</v>
      </c>
      <c r="F12" s="17" t="s">
        <v>62</v>
      </c>
      <c r="G12" s="1" t="s">
        <v>70</v>
      </c>
      <c r="H12" s="1" t="s">
        <v>74</v>
      </c>
      <c r="I12" s="153">
        <v>14000000</v>
      </c>
      <c r="J12" s="1"/>
      <c r="K12" s="2"/>
      <c r="L12" s="2"/>
      <c r="M12" s="32">
        <f t="shared" si="0"/>
        <v>14000000</v>
      </c>
      <c r="N12" s="155">
        <v>1082912437</v>
      </c>
      <c r="O12" s="36" t="s">
        <v>1107</v>
      </c>
      <c r="P12" s="36" t="s">
        <v>1108</v>
      </c>
      <c r="Q12" s="149">
        <v>44971</v>
      </c>
      <c r="R12" s="149">
        <v>44972</v>
      </c>
      <c r="S12" s="150">
        <v>45122</v>
      </c>
      <c r="T12" s="3"/>
      <c r="U12" s="31"/>
      <c r="V12" s="151">
        <v>0</v>
      </c>
      <c r="W12" s="151">
        <v>14000000</v>
      </c>
      <c r="X12" s="4"/>
      <c r="Y12" s="155">
        <v>7601124</v>
      </c>
      <c r="Z12" s="36" t="s">
        <v>1100</v>
      </c>
      <c r="AA12" s="1" t="s">
        <v>117</v>
      </c>
      <c r="AB12" s="1" t="s">
        <v>117</v>
      </c>
      <c r="AC12" s="3"/>
      <c r="AD12" s="152" t="s">
        <v>1109</v>
      </c>
      <c r="AE12" s="16" t="s">
        <v>118</v>
      </c>
      <c r="AF12" s="16" t="s">
        <v>118</v>
      </c>
    </row>
    <row r="13" spans="1:32" s="5" customFormat="1">
      <c r="A13" s="17">
        <v>891780111</v>
      </c>
      <c r="B13" s="17" t="s">
        <v>55</v>
      </c>
      <c r="C13" s="15" t="s">
        <v>57</v>
      </c>
      <c r="D13" s="17" t="s">
        <v>61</v>
      </c>
      <c r="E13" s="147" t="s">
        <v>1110</v>
      </c>
      <c r="F13" s="17" t="s">
        <v>62</v>
      </c>
      <c r="G13" s="1" t="s">
        <v>70</v>
      </c>
      <c r="H13" s="1" t="s">
        <v>74</v>
      </c>
      <c r="I13" s="153">
        <v>14000000</v>
      </c>
      <c r="J13" s="1"/>
      <c r="K13" s="2"/>
      <c r="L13" s="2"/>
      <c r="M13" s="32">
        <f t="shared" si="0"/>
        <v>14000000</v>
      </c>
      <c r="N13" s="155">
        <v>1083044902</v>
      </c>
      <c r="O13" s="36" t="s">
        <v>1111</v>
      </c>
      <c r="P13" s="36" t="s">
        <v>1112</v>
      </c>
      <c r="Q13" s="149">
        <v>44971</v>
      </c>
      <c r="R13" s="149">
        <v>44973</v>
      </c>
      <c r="S13" s="150">
        <v>45138</v>
      </c>
      <c r="T13" s="3"/>
      <c r="U13" s="31"/>
      <c r="V13" s="151">
        <v>0</v>
      </c>
      <c r="W13" s="151">
        <v>14000000</v>
      </c>
      <c r="X13" s="4"/>
      <c r="Y13" s="155">
        <v>57439877</v>
      </c>
      <c r="Z13" s="36" t="s">
        <v>1113</v>
      </c>
      <c r="AA13" s="1" t="s">
        <v>117</v>
      </c>
      <c r="AB13" s="1" t="s">
        <v>117</v>
      </c>
      <c r="AC13" s="3"/>
      <c r="AD13" s="152" t="s">
        <v>1114</v>
      </c>
      <c r="AE13" s="16" t="s">
        <v>118</v>
      </c>
      <c r="AF13" s="16" t="s">
        <v>118</v>
      </c>
    </row>
    <row r="14" spans="1:32" s="5" customFormat="1">
      <c r="A14" s="17">
        <v>891780111</v>
      </c>
      <c r="B14" s="17" t="s">
        <v>55</v>
      </c>
      <c r="C14" s="15" t="s">
        <v>57</v>
      </c>
      <c r="D14" s="17" t="s">
        <v>61</v>
      </c>
      <c r="E14" s="147" t="s">
        <v>1115</v>
      </c>
      <c r="F14" s="17" t="s">
        <v>62</v>
      </c>
      <c r="G14" s="1" t="s">
        <v>70</v>
      </c>
      <c r="H14" s="1" t="s">
        <v>74</v>
      </c>
      <c r="I14" s="153">
        <v>23200000</v>
      </c>
      <c r="J14" s="1"/>
      <c r="K14" s="2"/>
      <c r="L14" s="2"/>
      <c r="M14" s="32">
        <f t="shared" si="0"/>
        <v>23200000</v>
      </c>
      <c r="N14" s="156">
        <v>1083005553</v>
      </c>
      <c r="O14" s="36" t="s">
        <v>1116</v>
      </c>
      <c r="P14" s="36" t="s">
        <v>1117</v>
      </c>
      <c r="Q14" s="149">
        <v>44978</v>
      </c>
      <c r="R14" s="149">
        <v>44978</v>
      </c>
      <c r="S14" s="150">
        <v>45122</v>
      </c>
      <c r="T14" s="3"/>
      <c r="U14" s="31"/>
      <c r="V14" s="151">
        <v>0</v>
      </c>
      <c r="W14" s="151">
        <v>23200000</v>
      </c>
      <c r="X14" s="4"/>
      <c r="Y14" s="155">
        <v>57439877</v>
      </c>
      <c r="Z14" s="36" t="s">
        <v>1113</v>
      </c>
      <c r="AA14" s="1" t="s">
        <v>117</v>
      </c>
      <c r="AB14" s="1" t="s">
        <v>117</v>
      </c>
      <c r="AC14" s="3"/>
      <c r="AD14" s="152" t="s">
        <v>1118</v>
      </c>
      <c r="AE14" s="16" t="s">
        <v>118</v>
      </c>
      <c r="AF14" s="16" t="s">
        <v>118</v>
      </c>
    </row>
    <row r="15" spans="1:32" s="5" customFormat="1">
      <c r="A15" s="17">
        <v>891780111</v>
      </c>
      <c r="B15" s="17" t="s">
        <v>55</v>
      </c>
      <c r="C15" s="15" t="s">
        <v>57</v>
      </c>
      <c r="D15" s="17" t="s">
        <v>61</v>
      </c>
      <c r="E15" s="147" t="s">
        <v>1119</v>
      </c>
      <c r="F15" s="17" t="s">
        <v>62</v>
      </c>
      <c r="G15" s="1" t="s">
        <v>70</v>
      </c>
      <c r="H15" s="1" t="s">
        <v>74</v>
      </c>
      <c r="I15" s="153">
        <v>22000000</v>
      </c>
      <c r="J15" s="1"/>
      <c r="K15" s="2"/>
      <c r="L15" s="2"/>
      <c r="M15" s="32">
        <f t="shared" si="0"/>
        <v>22000000</v>
      </c>
      <c r="N15" s="156">
        <v>1082067708</v>
      </c>
      <c r="O15" s="36" t="s">
        <v>1120</v>
      </c>
      <c r="P15" s="36" t="s">
        <v>1121</v>
      </c>
      <c r="Q15" s="149">
        <v>44980</v>
      </c>
      <c r="R15" s="149">
        <v>44980</v>
      </c>
      <c r="S15" s="150">
        <v>45122</v>
      </c>
      <c r="T15" s="3"/>
      <c r="U15" s="31"/>
      <c r="V15" s="151">
        <v>0</v>
      </c>
      <c r="W15" s="151">
        <v>22000000</v>
      </c>
      <c r="X15" s="4"/>
      <c r="Y15" s="155">
        <v>7601124</v>
      </c>
      <c r="Z15" s="36" t="s">
        <v>1100</v>
      </c>
      <c r="AA15" s="1" t="s">
        <v>117</v>
      </c>
      <c r="AB15" s="1" t="s">
        <v>117</v>
      </c>
      <c r="AC15" s="3"/>
      <c r="AD15" s="152" t="s">
        <v>1122</v>
      </c>
      <c r="AE15" s="16" t="s">
        <v>118</v>
      </c>
      <c r="AF15" s="16" t="s">
        <v>118</v>
      </c>
    </row>
    <row r="16" spans="1:32" s="5" customFormat="1">
      <c r="A16" s="17">
        <v>891780111</v>
      </c>
      <c r="B16" s="17" t="s">
        <v>55</v>
      </c>
      <c r="C16" s="15" t="s">
        <v>57</v>
      </c>
      <c r="D16" s="17" t="s">
        <v>61</v>
      </c>
      <c r="E16" s="147" t="s">
        <v>1123</v>
      </c>
      <c r="F16" s="17" t="s">
        <v>62</v>
      </c>
      <c r="G16" s="1" t="s">
        <v>70</v>
      </c>
      <c r="H16" s="1" t="s">
        <v>74</v>
      </c>
      <c r="I16" s="153">
        <v>10500000</v>
      </c>
      <c r="J16" s="1"/>
      <c r="K16" s="2"/>
      <c r="L16" s="2"/>
      <c r="M16" s="32">
        <f t="shared" si="0"/>
        <v>10500000</v>
      </c>
      <c r="N16" s="155">
        <v>416050</v>
      </c>
      <c r="O16" s="36" t="s">
        <v>1124</v>
      </c>
      <c r="P16" s="36" t="s">
        <v>1125</v>
      </c>
      <c r="Q16" s="149">
        <v>44967</v>
      </c>
      <c r="R16" s="149">
        <v>44967</v>
      </c>
      <c r="S16" s="150">
        <v>45107</v>
      </c>
      <c r="T16" s="3"/>
      <c r="U16" s="31"/>
      <c r="V16" s="151">
        <v>0</v>
      </c>
      <c r="W16" s="151">
        <v>10500000</v>
      </c>
      <c r="X16" s="4"/>
      <c r="Y16" s="155">
        <v>7634027</v>
      </c>
      <c r="Z16" s="36" t="s">
        <v>1082</v>
      </c>
      <c r="AA16" s="1" t="s">
        <v>117</v>
      </c>
      <c r="AB16" s="1" t="s">
        <v>117</v>
      </c>
      <c r="AC16" s="3"/>
      <c r="AD16" s="152" t="s">
        <v>1126</v>
      </c>
      <c r="AE16" s="16" t="s">
        <v>118</v>
      </c>
      <c r="AF16" s="16" t="s">
        <v>118</v>
      </c>
    </row>
    <row r="17" spans="1:32" s="5" customFormat="1">
      <c r="A17" s="17">
        <v>891780111</v>
      </c>
      <c r="B17" s="17" t="s">
        <v>55</v>
      </c>
      <c r="C17" s="15" t="s">
        <v>57</v>
      </c>
      <c r="D17" s="17" t="s">
        <v>61</v>
      </c>
      <c r="E17" s="147" t="s">
        <v>1127</v>
      </c>
      <c r="F17" s="17" t="s">
        <v>62</v>
      </c>
      <c r="G17" s="1" t="s">
        <v>70</v>
      </c>
      <c r="H17" s="1" t="s">
        <v>74</v>
      </c>
      <c r="I17" s="153">
        <v>9500000</v>
      </c>
      <c r="J17" s="1"/>
      <c r="K17" s="2"/>
      <c r="L17" s="2"/>
      <c r="M17" s="32">
        <f t="shared" si="0"/>
        <v>9500000</v>
      </c>
      <c r="N17" s="155">
        <v>1221964687</v>
      </c>
      <c r="O17" s="36" t="s">
        <v>1128</v>
      </c>
      <c r="P17" s="36" t="s">
        <v>1129</v>
      </c>
      <c r="Q17" s="149">
        <v>44970</v>
      </c>
      <c r="R17" s="149">
        <v>44972</v>
      </c>
      <c r="S17" s="150">
        <v>45107</v>
      </c>
      <c r="T17" s="3"/>
      <c r="U17" s="31"/>
      <c r="V17" s="151">
        <v>0</v>
      </c>
      <c r="W17" s="151">
        <v>9500000</v>
      </c>
      <c r="X17" s="4"/>
      <c r="Y17" s="155">
        <v>7144495</v>
      </c>
      <c r="Z17" s="36" t="s">
        <v>1130</v>
      </c>
      <c r="AA17" s="1" t="s">
        <v>117</v>
      </c>
      <c r="AB17" s="1" t="s">
        <v>117</v>
      </c>
      <c r="AC17" s="3"/>
      <c r="AD17" s="152" t="s">
        <v>1131</v>
      </c>
      <c r="AE17" s="16" t="s">
        <v>118</v>
      </c>
      <c r="AF17" s="16" t="s">
        <v>118</v>
      </c>
    </row>
    <row r="18" spans="1:32" s="5" customFormat="1">
      <c r="A18" s="17">
        <v>891780111</v>
      </c>
      <c r="B18" s="17" t="s">
        <v>55</v>
      </c>
      <c r="C18" s="15" t="s">
        <v>57</v>
      </c>
      <c r="D18" s="17" t="s">
        <v>61</v>
      </c>
      <c r="E18" s="147" t="s">
        <v>1132</v>
      </c>
      <c r="F18" s="17" t="s">
        <v>62</v>
      </c>
      <c r="G18" s="1" t="s">
        <v>70</v>
      </c>
      <c r="H18" s="1" t="s">
        <v>74</v>
      </c>
      <c r="I18" s="153">
        <v>11000000</v>
      </c>
      <c r="J18" s="1"/>
      <c r="K18" s="2"/>
      <c r="L18" s="2"/>
      <c r="M18" s="32">
        <f t="shared" si="0"/>
        <v>11000000</v>
      </c>
      <c r="N18" s="155">
        <v>1103098411</v>
      </c>
      <c r="O18" s="36" t="s">
        <v>1133</v>
      </c>
      <c r="P18" s="36" t="s">
        <v>1134</v>
      </c>
      <c r="Q18" s="149">
        <v>44981</v>
      </c>
      <c r="R18" s="149">
        <v>44981</v>
      </c>
      <c r="S18" s="150">
        <v>45134</v>
      </c>
      <c r="T18" s="3"/>
      <c r="U18" s="31"/>
      <c r="V18" s="151">
        <v>0</v>
      </c>
      <c r="W18" s="151">
        <v>11000000</v>
      </c>
      <c r="X18" s="4"/>
      <c r="Y18" s="155">
        <v>1082943047</v>
      </c>
      <c r="Z18" s="36" t="s">
        <v>1077</v>
      </c>
      <c r="AA18" s="1" t="s">
        <v>117</v>
      </c>
      <c r="AB18" s="1" t="s">
        <v>117</v>
      </c>
      <c r="AC18" s="3"/>
      <c r="AD18" s="152" t="s">
        <v>1135</v>
      </c>
      <c r="AE18" s="16" t="s">
        <v>118</v>
      </c>
      <c r="AF18" s="16" t="s">
        <v>118</v>
      </c>
    </row>
    <row r="19" spans="1:32" s="6" customFormat="1">
      <c r="A19" s="11"/>
      <c r="B19" s="12"/>
      <c r="C19" s="11" t="s">
        <v>21</v>
      </c>
      <c r="D19" s="13"/>
      <c r="E19" s="12">
        <f>COUNTA(E5:E18)</f>
        <v>14</v>
      </c>
      <c r="F19" s="12"/>
      <c r="G19" s="12"/>
      <c r="H19" s="13"/>
      <c r="I19" s="154">
        <f>SUM(I5:I18)</f>
        <v>207800000</v>
      </c>
      <c r="J19" s="12">
        <f>COUNTA(J5:J18)</f>
        <v>0</v>
      </c>
      <c r="K19" s="14">
        <f>SUM(K5:K18)</f>
        <v>0</v>
      </c>
      <c r="L19" s="14">
        <f>SUM(L5:L18)</f>
        <v>0</v>
      </c>
      <c r="M19" s="14">
        <f>SUM(M5:M18)</f>
        <v>207800000</v>
      </c>
      <c r="N19" s="157"/>
      <c r="O19" s="12"/>
      <c r="P19" s="12"/>
      <c r="Q19" s="12"/>
      <c r="R19" s="12"/>
      <c r="S19" s="12"/>
      <c r="T19" s="12"/>
      <c r="U19" s="12">
        <f>SUM(U5:U18)</f>
        <v>0</v>
      </c>
      <c r="V19" s="14">
        <f>SUM(V5:V18)</f>
        <v>13950000</v>
      </c>
      <c r="W19" s="14">
        <f>SUM(W5:W18)</f>
        <v>193850000</v>
      </c>
      <c r="X19" s="12"/>
      <c r="Y19" s="157"/>
      <c r="Z19" s="12"/>
      <c r="AA19" s="12"/>
      <c r="AB19" s="12"/>
      <c r="AC19" s="12"/>
      <c r="AD19" s="12"/>
      <c r="AE19" s="12"/>
      <c r="AF19" s="12"/>
    </row>
  </sheetData>
  <mergeCells count="7">
    <mergeCell ref="AD3:AF3"/>
    <mergeCell ref="A1:D1"/>
    <mergeCell ref="G1:H1"/>
    <mergeCell ref="A2:C2"/>
    <mergeCell ref="D2:F2"/>
    <mergeCell ref="G2:H3"/>
    <mergeCell ref="K2:P3"/>
  </mergeCells>
  <conditionalFormatting sqref="D2">
    <cfRule type="containsText" dxfId="194" priority="2" operator="containsText" text="Seleccione Ordenador">
      <formula>NOT(ISERROR(SEARCH("Seleccione Ordenador",D2)))</formula>
    </cfRule>
  </conditionalFormatting>
  <conditionalFormatting sqref="E1">
    <cfRule type="containsText" dxfId="193" priority="1" operator="containsText" text="Seleccione Periodo">
      <formula>NOT(ISERROR(SEARCH("Seleccione Periodo",E1)))</formula>
    </cfRule>
  </conditionalFormatting>
  <dataValidations count="8">
    <dataValidation type="list" allowBlank="1" showInputMessage="1" showErrorMessage="1" sqref="AA5:AB18" xr:uid="{2EA8394A-93F9-43F7-84E4-ED65F3BEBBC3}">
      <formula1>"SI,NO"</formula1>
    </dataValidation>
    <dataValidation type="list" allowBlank="1" showInputMessage="1" showErrorMessage="1" sqref="AF5:AF18" xr:uid="{DA496525-200D-40CC-90D2-861BB2206A34}">
      <formula1>"SI,NA por TIPO Contrato"</formula1>
    </dataValidation>
    <dataValidation type="list" allowBlank="1" showInputMessage="1" showErrorMessage="1" sqref="AE5:AE18" xr:uid="{D33024B6-20FE-4FC3-A9D3-34421B1F008F}">
      <formula1>"SI,NO HA INICIADO"</formula1>
    </dataValidation>
    <dataValidation type="list" allowBlank="1" showInputMessage="1" showErrorMessage="1" sqref="H5:H18" xr:uid="{4A47E76E-8C44-419B-BACD-C3DEA6342CCC}">
      <formula1>tipologia</formula1>
    </dataValidation>
    <dataValidation type="list" allowBlank="1" showInputMessage="1" showErrorMessage="1" sqref="G5:G18" xr:uid="{61579B64-DA59-4E4F-BF2A-C14B5A95685B}">
      <formula1>modalidad</formula1>
    </dataValidation>
    <dataValidation type="list" allowBlank="1" showInputMessage="1" showErrorMessage="1" sqref="C5:C18" xr:uid="{31FE2CBB-02A6-43A8-90DB-CE45FC3C3120}">
      <formula1>rubro</formula1>
    </dataValidation>
    <dataValidation type="list" allowBlank="1" showInputMessage="1" showErrorMessage="1" sqref="E1" xr:uid="{0A1DC758-38FB-4570-9415-38A7F2B18F6C}">
      <formula1>cortea</formula1>
    </dataValidation>
    <dataValidation type="list" allowBlank="1" showInputMessage="1" showErrorMessage="1" sqref="D2" xr:uid="{89E6C0EB-BCDD-4B0C-BA7C-9FE6D8EFCF74}">
      <formula1>Delegatarios</formula1>
    </dataValidation>
  </dataValidations>
  <hyperlinks>
    <hyperlink ref="AD5" r:id="rId1" xr:uid="{57DED6E1-799C-443F-821A-44FA1AF2793D}"/>
    <hyperlink ref="AD6" r:id="rId2" xr:uid="{AF3B980D-6FB8-4808-A3CC-DA1314F4F92B}"/>
    <hyperlink ref="AD7" r:id="rId3" xr:uid="{79E7E1AD-8F0A-4EF7-9792-CC940AE1687A}"/>
    <hyperlink ref="AD8" r:id="rId4" xr:uid="{49CEBBF9-B850-4946-B460-E11D5827A815}"/>
    <hyperlink ref="AD9" r:id="rId5" xr:uid="{72E1FA53-26F5-4277-A9B8-81B86A41EDB7}"/>
    <hyperlink ref="AD10" r:id="rId6" xr:uid="{94CC1231-25B0-4F32-B5B1-6524F195FEFD}"/>
    <hyperlink ref="AD11" r:id="rId7" xr:uid="{F34F67DB-20BC-4120-BCEC-E8BD31E00414}"/>
    <hyperlink ref="AD12" r:id="rId8" xr:uid="{72B69998-0191-453D-83A2-736512904740}"/>
    <hyperlink ref="AD13" r:id="rId9" xr:uid="{3199B1B4-DD87-42A1-AAE8-CADC1D3DCC67}"/>
    <hyperlink ref="AD14" r:id="rId10" xr:uid="{1012A18F-9327-4346-BDD7-7338BB79EA41}"/>
    <hyperlink ref="AD15" r:id="rId11" xr:uid="{379A9C94-96C3-48A6-AB4C-E9DCEEC8F05B}"/>
    <hyperlink ref="AD16" r:id="rId12" xr:uid="{125AE340-8782-4413-9FA1-F47FAFB060C6}"/>
    <hyperlink ref="AD17" r:id="rId13" xr:uid="{DA94DA5D-6712-4EBC-AD89-52523A1D98A1}"/>
    <hyperlink ref="AD18" r:id="rId14" xr:uid="{AB1AE288-445F-4200-8EBE-13FCAD7D874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CC44-FFF2-400D-B7A8-DFA612EEE73D}">
  <sheetPr>
    <tabColor rgb="FF92D050"/>
  </sheetPr>
  <dimension ref="A1:AF8"/>
  <sheetViews>
    <sheetView topLeftCell="S1" workbookViewId="0">
      <selection activeCell="AG8" sqref="AG8"/>
    </sheetView>
  </sheetViews>
  <sheetFormatPr baseColWidth="10" defaultRowHeight="14.4"/>
  <cols>
    <col min="5" max="5" width="23.109375" customWidth="1"/>
    <col min="9" max="9" width="16.109375" customWidth="1"/>
    <col min="13" max="13" width="15" bestFit="1" customWidth="1"/>
    <col min="22" max="23" width="15" bestFit="1" customWidth="1"/>
  </cols>
  <sheetData>
    <row r="1" spans="1:32">
      <c r="A1" s="269" t="s">
        <v>85</v>
      </c>
      <c r="B1" s="269"/>
      <c r="C1" s="269"/>
      <c r="D1" s="269"/>
      <c r="E1" t="s">
        <v>42</v>
      </c>
      <c r="G1" s="264" t="s">
        <v>150</v>
      </c>
      <c r="H1" s="264"/>
      <c r="I1" s="30">
        <v>1000000</v>
      </c>
    </row>
    <row r="2" spans="1:32" ht="15" customHeight="1">
      <c r="A2" s="271" t="s">
        <v>22</v>
      </c>
      <c r="B2" s="271"/>
      <c r="C2" s="271"/>
      <c r="D2" s="272" t="s">
        <v>34</v>
      </c>
      <c r="E2" s="272"/>
      <c r="F2" s="272"/>
      <c r="G2" s="265" t="s">
        <v>100</v>
      </c>
      <c r="H2" s="265"/>
      <c r="I2" s="22">
        <f>VLOOKUP($D$2,[5]Datos!$B$20:$C$35,2,FALSE)</f>
        <v>42</v>
      </c>
      <c r="J2" s="23" t="s">
        <v>86</v>
      </c>
      <c r="K2" s="267" t="str">
        <f>VLOOKUP($D$2,[5]Datos!$B$20:$D$35,3,FALSE)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42000000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37" t="s">
        <v>277</v>
      </c>
      <c r="F5" s="17" t="s">
        <v>62</v>
      </c>
      <c r="G5" s="1" t="s">
        <v>70</v>
      </c>
      <c r="H5" s="1" t="s">
        <v>74</v>
      </c>
      <c r="I5" s="53">
        <v>17050000</v>
      </c>
      <c r="J5" s="1"/>
      <c r="K5" s="2"/>
      <c r="L5" s="2"/>
      <c r="M5" s="32">
        <f>I5+K5-L5</f>
        <v>17050000</v>
      </c>
      <c r="N5" s="37">
        <v>1082907794</v>
      </c>
      <c r="O5" s="54" t="s">
        <v>266</v>
      </c>
      <c r="P5" s="55" t="s">
        <v>267</v>
      </c>
      <c r="Q5" s="56">
        <v>44952</v>
      </c>
      <c r="R5" s="56">
        <v>44952</v>
      </c>
      <c r="S5" s="56">
        <v>45103</v>
      </c>
      <c r="T5" s="3"/>
      <c r="U5" s="31"/>
      <c r="V5" s="57">
        <v>6200000</v>
      </c>
      <c r="W5" s="58">
        <v>10850000</v>
      </c>
      <c r="X5" s="59">
        <v>0.36</v>
      </c>
      <c r="Y5" s="37">
        <v>72148417</v>
      </c>
      <c r="Z5" s="37" t="s">
        <v>268</v>
      </c>
      <c r="AA5" s="1" t="s">
        <v>117</v>
      </c>
      <c r="AB5" s="1" t="s">
        <v>117</v>
      </c>
      <c r="AC5" s="3"/>
      <c r="AD5" s="50" t="s">
        <v>269</v>
      </c>
      <c r="AE5" s="16" t="s">
        <v>118</v>
      </c>
      <c r="AF5" s="16" t="s">
        <v>118</v>
      </c>
    </row>
    <row r="6" spans="1:32" s="5" customFormat="1">
      <c r="A6" s="17">
        <v>891780111</v>
      </c>
      <c r="B6" s="17" t="s">
        <v>55</v>
      </c>
      <c r="C6" s="15" t="s">
        <v>57</v>
      </c>
      <c r="D6" s="17" t="s">
        <v>61</v>
      </c>
      <c r="E6" s="37" t="s">
        <v>278</v>
      </c>
      <c r="F6" s="17" t="s">
        <v>62</v>
      </c>
      <c r="G6" s="1" t="s">
        <v>70</v>
      </c>
      <c r="H6" s="1" t="s">
        <v>74</v>
      </c>
      <c r="I6" s="53">
        <v>19250000</v>
      </c>
      <c r="J6" s="1"/>
      <c r="K6" s="2"/>
      <c r="L6" s="2"/>
      <c r="M6" s="32">
        <v>19250000</v>
      </c>
      <c r="N6" s="37">
        <v>1082862655</v>
      </c>
      <c r="O6" s="37" t="s">
        <v>270</v>
      </c>
      <c r="P6" s="37" t="s">
        <v>271</v>
      </c>
      <c r="Q6" s="56">
        <v>44951</v>
      </c>
      <c r="R6" s="56">
        <v>44952</v>
      </c>
      <c r="S6" s="56">
        <v>45103</v>
      </c>
      <c r="T6" s="3"/>
      <c r="U6" s="31"/>
      <c r="V6" s="60">
        <v>7000000</v>
      </c>
      <c r="W6" s="61">
        <v>12250000</v>
      </c>
      <c r="X6" s="62">
        <v>0.36</v>
      </c>
      <c r="Y6" s="37">
        <v>12548945</v>
      </c>
      <c r="Z6" s="37" t="s">
        <v>272</v>
      </c>
      <c r="AA6" s="1" t="s">
        <v>117</v>
      </c>
      <c r="AB6" s="1" t="s">
        <v>117</v>
      </c>
      <c r="AC6" s="3"/>
      <c r="AD6" s="50" t="s">
        <v>273</v>
      </c>
      <c r="AE6" s="16" t="s">
        <v>118</v>
      </c>
      <c r="AF6" s="16" t="s">
        <v>118</v>
      </c>
    </row>
    <row r="7" spans="1:32" s="5" customFormat="1">
      <c r="A7" s="17">
        <v>891780111</v>
      </c>
      <c r="B7" s="17" t="s">
        <v>55</v>
      </c>
      <c r="C7" s="15" t="s">
        <v>57</v>
      </c>
      <c r="D7" s="17" t="s">
        <v>61</v>
      </c>
      <c r="E7" s="37" t="s">
        <v>279</v>
      </c>
      <c r="F7" s="17" t="s">
        <v>62</v>
      </c>
      <c r="G7" s="1" t="s">
        <v>70</v>
      </c>
      <c r="H7" s="1" t="s">
        <v>74</v>
      </c>
      <c r="I7" s="53">
        <v>12000000</v>
      </c>
      <c r="J7" s="1"/>
      <c r="K7" s="2"/>
      <c r="L7" s="2"/>
      <c r="M7" s="32">
        <v>12000000</v>
      </c>
      <c r="N7" s="37">
        <v>41937205</v>
      </c>
      <c r="O7" s="37" t="s">
        <v>274</v>
      </c>
      <c r="P7" s="37" t="s">
        <v>275</v>
      </c>
      <c r="Q7" s="56">
        <v>44981</v>
      </c>
      <c r="R7" s="56">
        <v>44981</v>
      </c>
      <c r="S7" s="56">
        <v>45103</v>
      </c>
      <c r="T7" s="3"/>
      <c r="U7" s="31"/>
      <c r="V7" s="63">
        <v>0</v>
      </c>
      <c r="W7" s="64">
        <v>12000000</v>
      </c>
      <c r="X7" s="65">
        <v>0.1</v>
      </c>
      <c r="Y7" s="37">
        <v>12548945</v>
      </c>
      <c r="Z7" s="37" t="s">
        <v>272</v>
      </c>
      <c r="AA7" s="1" t="s">
        <v>117</v>
      </c>
      <c r="AB7" s="1" t="s">
        <v>117</v>
      </c>
      <c r="AC7" s="3"/>
      <c r="AD7" s="50" t="s">
        <v>276</v>
      </c>
      <c r="AE7" s="16" t="s">
        <v>118</v>
      </c>
      <c r="AF7" s="16" t="s">
        <v>118</v>
      </c>
    </row>
    <row r="8" spans="1:32" s="6" customFormat="1">
      <c r="A8" s="11"/>
      <c r="B8" s="12"/>
      <c r="C8" s="11" t="s">
        <v>21</v>
      </c>
      <c r="D8" s="13"/>
      <c r="E8" s="12">
        <f>COUNTA(E5:E7)</f>
        <v>3</v>
      </c>
      <c r="F8" s="12"/>
      <c r="G8" s="12"/>
      <c r="H8" s="13"/>
      <c r="I8" s="14">
        <f>SUM(I5:I7)</f>
        <v>48300000</v>
      </c>
      <c r="J8" s="12">
        <f>COUNTA(J5:J7)</f>
        <v>0</v>
      </c>
      <c r="K8" s="14">
        <f>SUM(K5:K7)</f>
        <v>0</v>
      </c>
      <c r="L8" s="14">
        <f>SUM(L5:L7)</f>
        <v>0</v>
      </c>
      <c r="M8" s="14">
        <f>SUM(M5:M7)</f>
        <v>48300000</v>
      </c>
      <c r="N8" s="12"/>
      <c r="O8" s="12"/>
      <c r="P8" s="12"/>
      <c r="Q8" s="12"/>
      <c r="R8" s="12"/>
      <c r="S8" s="12"/>
      <c r="T8" s="12"/>
      <c r="U8" s="12">
        <f>SUM(U5:U7)</f>
        <v>0</v>
      </c>
      <c r="V8" s="14">
        <f>SUM(V5:V7)</f>
        <v>13200000</v>
      </c>
      <c r="W8" s="14">
        <f>SUM(W5:W7)</f>
        <v>35100000</v>
      </c>
      <c r="X8" s="12"/>
      <c r="Y8" s="12"/>
      <c r="Z8" s="12"/>
      <c r="AA8" s="12"/>
      <c r="AB8" s="12"/>
      <c r="AC8" s="12"/>
      <c r="AD8" s="12"/>
      <c r="AE8" s="12"/>
      <c r="AF8" s="12"/>
    </row>
  </sheetData>
  <mergeCells count="7">
    <mergeCell ref="AD3:AF3"/>
    <mergeCell ref="A1:D1"/>
    <mergeCell ref="G1:H1"/>
    <mergeCell ref="A2:C2"/>
    <mergeCell ref="D2:F2"/>
    <mergeCell ref="G2:H3"/>
    <mergeCell ref="K2:P3"/>
  </mergeCells>
  <conditionalFormatting sqref="D2">
    <cfRule type="containsText" dxfId="192" priority="2" operator="containsText" text="Seleccione Ordenador">
      <formula>NOT(ISERROR(SEARCH("Seleccione Ordenador",D2)))</formula>
    </cfRule>
  </conditionalFormatting>
  <conditionalFormatting sqref="E1">
    <cfRule type="containsText" dxfId="191" priority="1" operator="containsText" text="Seleccione Periodo">
      <formula>NOT(ISERROR(SEARCH("Seleccione Periodo",E1)))</formula>
    </cfRule>
  </conditionalFormatting>
  <dataValidations count="8">
    <dataValidation type="list" allowBlank="1" showInputMessage="1" showErrorMessage="1" sqref="AA5:AB7" xr:uid="{586979A5-1C59-44C9-9628-C67D0AF42764}">
      <formula1>"SI,NO"</formula1>
    </dataValidation>
    <dataValidation type="list" allowBlank="1" showInputMessage="1" showErrorMessage="1" sqref="AF5:AF7" xr:uid="{69864D48-68F8-4FB3-9B3A-2119E09FE53F}">
      <formula1>"SI,NA por TIPO Contrato"</formula1>
    </dataValidation>
    <dataValidation type="list" allowBlank="1" showInputMessage="1" showErrorMessage="1" sqref="AE5:AE7" xr:uid="{E3F4D853-4260-4CA3-B2E9-84A5660266B5}">
      <formula1>"SI,NO HA INICIADO"</formula1>
    </dataValidation>
    <dataValidation type="list" allowBlank="1" showInputMessage="1" showErrorMessage="1" sqref="H5:H7" xr:uid="{7968B12B-506D-4E48-8465-9EC60AC52C09}">
      <formula1>tipologia</formula1>
    </dataValidation>
    <dataValidation type="list" allowBlank="1" showInputMessage="1" showErrorMessage="1" sqref="G5:G7" xr:uid="{D914E9BD-C3F5-4074-80C2-75C29E12B079}">
      <formula1>modalidad</formula1>
    </dataValidation>
    <dataValidation type="list" allowBlank="1" showInputMessage="1" showErrorMessage="1" sqref="C5:C7" xr:uid="{0F13CCD6-F306-439C-BC1C-770B80B102CC}">
      <formula1>rubro</formula1>
    </dataValidation>
    <dataValidation type="list" allowBlank="1" showInputMessage="1" showErrorMessage="1" sqref="E1" xr:uid="{CDC422F7-5C5F-4CAA-80FA-EFCBCB44463E}">
      <formula1>cortea</formula1>
    </dataValidation>
    <dataValidation type="list" allowBlank="1" showInputMessage="1" showErrorMessage="1" sqref="D2" xr:uid="{28DB44BF-E7CB-4422-B3AE-5DA7B1B7931C}">
      <formula1>Delegatarios</formula1>
    </dataValidation>
  </dataValidations>
  <hyperlinks>
    <hyperlink ref="AD6" display="https://www.secop.gov.co/CO1BusinessLine/Tendering/BuyerWorkArea/Index?docUniqueIdentifier=CO1.BDOS.3866067&amp;prevCtxUrl=https%3a%2f%2fwww.secop.gov.co%2fCO1BusinessLine%2fTendering%2fBuyerDossierWorkspace%2fIndex%3fcreateDateFrom%3d03%2f08%2f2022+15%3a29%3" xr:uid="{3C10D9CD-9FFE-425F-BD6A-D09DFBA04B3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705D-C94B-40FB-B80B-21A7F2198603}">
  <sheetPr>
    <tabColor rgb="FF92D050"/>
  </sheetPr>
  <dimension ref="A1:AF38"/>
  <sheetViews>
    <sheetView topLeftCell="V3" workbookViewId="0">
      <selection activeCell="AG3" sqref="AG1:AG1048576"/>
    </sheetView>
  </sheetViews>
  <sheetFormatPr baseColWidth="10" defaultRowHeight="14.4"/>
  <cols>
    <col min="5" max="5" width="21.77734375" customWidth="1"/>
    <col min="9" max="9" width="16.21875" customWidth="1"/>
    <col min="13" max="13" width="16.33203125" customWidth="1"/>
  </cols>
  <sheetData>
    <row r="1" spans="1:32">
      <c r="A1" s="269" t="s">
        <v>85</v>
      </c>
      <c r="B1" s="269"/>
      <c r="C1" s="269"/>
      <c r="D1" s="269"/>
      <c r="E1" t="s">
        <v>42</v>
      </c>
      <c r="G1" s="264" t="s">
        <v>150</v>
      </c>
      <c r="H1" s="264"/>
      <c r="I1" s="30">
        <v>1160000</v>
      </c>
    </row>
    <row r="2" spans="1:32" ht="15" customHeight="1">
      <c r="A2" s="271" t="s">
        <v>22</v>
      </c>
      <c r="B2" s="271"/>
      <c r="C2" s="271"/>
      <c r="D2" s="272" t="s">
        <v>29</v>
      </c>
      <c r="E2" s="272"/>
      <c r="F2" s="272"/>
      <c r="G2" s="265" t="s">
        <v>100</v>
      </c>
      <c r="H2" s="265"/>
      <c r="I2" s="22">
        <f>VLOOKUP($D$2,[6]Datos!$B$20:$C$35,2,FALSE)</f>
        <v>250</v>
      </c>
      <c r="J2" s="23" t="s">
        <v>86</v>
      </c>
      <c r="K2" s="267" t="str">
        <f>VLOOKUP($D$2,[6]Datos!$B$20:$D$35,3,FALSE)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5"/>
      <c r="H3" s="265"/>
      <c r="I3" s="22">
        <f>I2*I1</f>
        <v>290000000</v>
      </c>
      <c r="J3" s="23" t="s">
        <v>94</v>
      </c>
      <c r="K3" s="267"/>
      <c r="L3" s="267"/>
      <c r="M3" s="267"/>
      <c r="N3" s="267"/>
      <c r="O3" s="267"/>
      <c r="P3" s="267"/>
      <c r="AD3" s="273" t="s">
        <v>81</v>
      </c>
      <c r="AE3" s="273"/>
      <c r="AF3" s="273"/>
    </row>
    <row r="4" spans="1:32" s="6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5" t="s">
        <v>57</v>
      </c>
      <c r="D5" s="17" t="s">
        <v>61</v>
      </c>
      <c r="E5" s="37" t="s">
        <v>290</v>
      </c>
      <c r="F5" s="17" t="s">
        <v>62</v>
      </c>
      <c r="G5" s="1" t="s">
        <v>70</v>
      </c>
      <c r="H5" s="1" t="s">
        <v>74</v>
      </c>
      <c r="I5" s="77">
        <v>16600000</v>
      </c>
      <c r="J5" s="1"/>
      <c r="K5" s="2"/>
      <c r="L5" s="2"/>
      <c r="M5" s="32">
        <f>I5+K5-L5</f>
        <v>16600000</v>
      </c>
      <c r="N5" s="69">
        <v>1082879378</v>
      </c>
      <c r="O5" s="37" t="s">
        <v>291</v>
      </c>
      <c r="P5" s="75" t="s">
        <v>292</v>
      </c>
      <c r="Q5" s="56">
        <v>44952</v>
      </c>
      <c r="R5" s="56">
        <v>44952</v>
      </c>
      <c r="S5" s="56">
        <v>45107</v>
      </c>
      <c r="T5" s="3"/>
      <c r="U5" s="31"/>
      <c r="V5" s="37">
        <v>5000000</v>
      </c>
      <c r="W5" s="37">
        <v>11600000</v>
      </c>
      <c r="X5" s="67">
        <v>0.30120481927710846</v>
      </c>
      <c r="Y5" s="70">
        <v>36564357</v>
      </c>
      <c r="Z5" s="71" t="s">
        <v>293</v>
      </c>
      <c r="AA5" s="1"/>
      <c r="AB5" s="1"/>
      <c r="AC5" s="3"/>
      <c r="AD5" s="72" t="s">
        <v>294</v>
      </c>
      <c r="AE5" s="16" t="s">
        <v>118</v>
      </c>
      <c r="AF5" s="16" t="s">
        <v>118</v>
      </c>
    </row>
    <row r="6" spans="1:32" s="5" customFormat="1">
      <c r="A6" s="17">
        <v>891780111</v>
      </c>
      <c r="B6" s="17" t="s">
        <v>55</v>
      </c>
      <c r="C6" s="15" t="s">
        <v>57</v>
      </c>
      <c r="D6" s="17" t="s">
        <v>61</v>
      </c>
      <c r="E6" s="37" t="s">
        <v>295</v>
      </c>
      <c r="F6" s="17" t="s">
        <v>62</v>
      </c>
      <c r="G6" s="1" t="s">
        <v>70</v>
      </c>
      <c r="H6" s="1" t="s">
        <v>74</v>
      </c>
      <c r="I6" s="77">
        <v>11000000</v>
      </c>
      <c r="J6" s="1"/>
      <c r="K6" s="2"/>
      <c r="L6" s="2"/>
      <c r="M6" s="32">
        <f>I6+K6-L6</f>
        <v>11000000</v>
      </c>
      <c r="N6" s="69">
        <v>1004374583</v>
      </c>
      <c r="O6" s="37" t="s">
        <v>296</v>
      </c>
      <c r="P6" s="75" t="s">
        <v>297</v>
      </c>
      <c r="Q6" s="56">
        <v>44952</v>
      </c>
      <c r="R6" s="56">
        <v>44952</v>
      </c>
      <c r="S6" s="56">
        <v>45107</v>
      </c>
      <c r="T6" s="3"/>
      <c r="U6" s="31"/>
      <c r="V6" s="37">
        <v>3000000</v>
      </c>
      <c r="W6" s="37">
        <v>8000000</v>
      </c>
      <c r="X6" s="67">
        <v>0.27272727272727271</v>
      </c>
      <c r="Y6" s="70">
        <v>36669977</v>
      </c>
      <c r="Z6" s="71" t="s">
        <v>298</v>
      </c>
      <c r="AA6" s="1"/>
      <c r="AB6" s="1"/>
      <c r="AC6" s="3"/>
      <c r="AD6" s="72" t="s">
        <v>299</v>
      </c>
      <c r="AE6" s="16" t="s">
        <v>118</v>
      </c>
      <c r="AF6" s="16" t="s">
        <v>118</v>
      </c>
    </row>
    <row r="7" spans="1:32" s="5" customFormat="1">
      <c r="A7" s="17">
        <v>891780111</v>
      </c>
      <c r="B7" s="17" t="s">
        <v>55</v>
      </c>
      <c r="C7" s="15" t="s">
        <v>57</v>
      </c>
      <c r="D7" s="17" t="s">
        <v>61</v>
      </c>
      <c r="E7" s="37" t="s">
        <v>300</v>
      </c>
      <c r="F7" s="17" t="s">
        <v>62</v>
      </c>
      <c r="G7" s="1" t="s">
        <v>70</v>
      </c>
      <c r="H7" s="1" t="s">
        <v>74</v>
      </c>
      <c r="I7" s="77">
        <v>12600000</v>
      </c>
      <c r="J7" s="1"/>
      <c r="K7" s="2"/>
      <c r="L7" s="2"/>
      <c r="M7" s="32">
        <f t="shared" ref="M7:M37" si="0">I7+K7-L7</f>
        <v>12600000</v>
      </c>
      <c r="N7" s="69">
        <v>39047317</v>
      </c>
      <c r="O7" s="37" t="s">
        <v>301</v>
      </c>
      <c r="P7" s="75" t="s">
        <v>302</v>
      </c>
      <c r="Q7" s="56">
        <v>44952</v>
      </c>
      <c r="R7" s="56">
        <v>44952</v>
      </c>
      <c r="S7" s="56">
        <v>45107</v>
      </c>
      <c r="T7" s="3"/>
      <c r="U7" s="31"/>
      <c r="V7" s="37">
        <v>3800000</v>
      </c>
      <c r="W7" s="37">
        <v>8800000</v>
      </c>
      <c r="X7" s="67">
        <v>0.30158730158730157</v>
      </c>
      <c r="Y7" s="70">
        <v>7634903</v>
      </c>
      <c r="Z7" s="71" t="s">
        <v>303</v>
      </c>
      <c r="AA7" s="1"/>
      <c r="AB7" s="1"/>
      <c r="AC7" s="3"/>
      <c r="AD7" s="72" t="s">
        <v>304</v>
      </c>
      <c r="AE7" s="16" t="s">
        <v>118</v>
      </c>
      <c r="AF7" s="16" t="s">
        <v>118</v>
      </c>
    </row>
    <row r="8" spans="1:32" s="5" customFormat="1">
      <c r="A8" s="17">
        <v>891780111</v>
      </c>
      <c r="B8" s="17" t="s">
        <v>55</v>
      </c>
      <c r="C8" s="15" t="s">
        <v>57</v>
      </c>
      <c r="D8" s="17" t="s">
        <v>61</v>
      </c>
      <c r="E8" s="37" t="s">
        <v>305</v>
      </c>
      <c r="F8" s="17" t="s">
        <v>62</v>
      </c>
      <c r="G8" s="1" t="s">
        <v>70</v>
      </c>
      <c r="H8" s="1" t="s">
        <v>74</v>
      </c>
      <c r="I8" s="77">
        <v>17200000</v>
      </c>
      <c r="J8" s="1"/>
      <c r="K8" s="2"/>
      <c r="L8" s="2"/>
      <c r="M8" s="32">
        <f t="shared" si="0"/>
        <v>17200000</v>
      </c>
      <c r="N8" s="69">
        <v>85153904</v>
      </c>
      <c r="O8" s="37" t="s">
        <v>306</v>
      </c>
      <c r="P8" s="75" t="s">
        <v>307</v>
      </c>
      <c r="Q8" s="56">
        <v>44952</v>
      </c>
      <c r="R8" s="56">
        <v>44952</v>
      </c>
      <c r="S8" s="56">
        <v>45107</v>
      </c>
      <c r="T8" s="3"/>
      <c r="U8" s="31"/>
      <c r="V8" s="37">
        <v>5200000</v>
      </c>
      <c r="W8" s="37">
        <v>12000000</v>
      </c>
      <c r="X8" s="67">
        <v>0.30232558139534882</v>
      </c>
      <c r="Y8" s="70">
        <v>36669725</v>
      </c>
      <c r="Z8" s="71" t="s">
        <v>308</v>
      </c>
      <c r="AA8" s="1"/>
      <c r="AB8" s="1"/>
      <c r="AC8" s="3"/>
      <c r="AD8" s="72" t="s">
        <v>309</v>
      </c>
      <c r="AE8" s="16" t="s">
        <v>118</v>
      </c>
      <c r="AF8" s="16" t="s">
        <v>118</v>
      </c>
    </row>
    <row r="9" spans="1:32" s="5" customFormat="1">
      <c r="A9" s="17">
        <v>891780111</v>
      </c>
      <c r="B9" s="17" t="s">
        <v>55</v>
      </c>
      <c r="C9" s="15" t="s">
        <v>57</v>
      </c>
      <c r="D9" s="17" t="s">
        <v>61</v>
      </c>
      <c r="E9" s="37" t="s">
        <v>310</v>
      </c>
      <c r="F9" s="17" t="s">
        <v>62</v>
      </c>
      <c r="G9" s="1" t="s">
        <v>70</v>
      </c>
      <c r="H9" s="1" t="s">
        <v>74</v>
      </c>
      <c r="I9" s="77">
        <v>12600000</v>
      </c>
      <c r="J9" s="1"/>
      <c r="K9" s="2"/>
      <c r="L9" s="2"/>
      <c r="M9" s="32">
        <f t="shared" si="0"/>
        <v>12600000</v>
      </c>
      <c r="N9" s="69">
        <v>1082858774</v>
      </c>
      <c r="O9" s="37" t="s">
        <v>311</v>
      </c>
      <c r="P9" s="75" t="s">
        <v>312</v>
      </c>
      <c r="Q9" s="56">
        <v>44952</v>
      </c>
      <c r="R9" s="56">
        <v>44952</v>
      </c>
      <c r="S9" s="56">
        <v>45107</v>
      </c>
      <c r="T9" s="3"/>
      <c r="U9" s="31"/>
      <c r="V9" s="37">
        <v>3800000</v>
      </c>
      <c r="W9" s="37">
        <v>8800000</v>
      </c>
      <c r="X9" s="67">
        <v>0.30158730158730157</v>
      </c>
      <c r="Y9" s="70">
        <v>36564357</v>
      </c>
      <c r="Z9" s="71" t="s">
        <v>293</v>
      </c>
      <c r="AA9" s="1"/>
      <c r="AB9" s="1"/>
      <c r="AC9" s="3"/>
      <c r="AD9" s="72" t="s">
        <v>313</v>
      </c>
      <c r="AE9" s="16" t="s">
        <v>118</v>
      </c>
      <c r="AF9" s="16" t="s">
        <v>118</v>
      </c>
    </row>
    <row r="10" spans="1:32" s="5" customFormat="1">
      <c r="A10" s="17">
        <v>891780111</v>
      </c>
      <c r="B10" s="17" t="s">
        <v>55</v>
      </c>
      <c r="C10" s="15" t="s">
        <v>57</v>
      </c>
      <c r="D10" s="17" t="s">
        <v>61</v>
      </c>
      <c r="E10" s="37" t="s">
        <v>314</v>
      </c>
      <c r="F10" s="17" t="s">
        <v>62</v>
      </c>
      <c r="G10" s="1" t="s">
        <v>70</v>
      </c>
      <c r="H10" s="1" t="s">
        <v>74</v>
      </c>
      <c r="I10" s="77">
        <v>10450000</v>
      </c>
      <c r="J10" s="1"/>
      <c r="K10" s="2"/>
      <c r="L10" s="2"/>
      <c r="M10" s="32">
        <f t="shared" si="0"/>
        <v>10450000</v>
      </c>
      <c r="N10" s="69">
        <v>1221971911</v>
      </c>
      <c r="O10" s="37" t="s">
        <v>315</v>
      </c>
      <c r="P10" s="75" t="s">
        <v>316</v>
      </c>
      <c r="Q10" s="56">
        <v>44952</v>
      </c>
      <c r="R10" s="56">
        <v>44952</v>
      </c>
      <c r="S10" s="56">
        <v>45107</v>
      </c>
      <c r="T10" s="3"/>
      <c r="U10" s="31"/>
      <c r="V10" s="37">
        <v>2850000</v>
      </c>
      <c r="W10" s="37">
        <v>7600000</v>
      </c>
      <c r="X10" s="67">
        <v>0.27272727272727271</v>
      </c>
      <c r="Y10" s="70">
        <v>1098669877</v>
      </c>
      <c r="Z10" s="71" t="s">
        <v>317</v>
      </c>
      <c r="AA10" s="1"/>
      <c r="AB10" s="1"/>
      <c r="AC10" s="3"/>
      <c r="AD10" s="72" t="s">
        <v>318</v>
      </c>
      <c r="AE10" s="16" t="s">
        <v>118</v>
      </c>
      <c r="AF10" s="16" t="s">
        <v>118</v>
      </c>
    </row>
    <row r="11" spans="1:32" s="5" customFormat="1">
      <c r="A11" s="17">
        <v>891780111</v>
      </c>
      <c r="B11" s="17" t="s">
        <v>55</v>
      </c>
      <c r="C11" s="15" t="s">
        <v>57</v>
      </c>
      <c r="D11" s="17" t="s">
        <v>61</v>
      </c>
      <c r="E11" s="37" t="s">
        <v>319</v>
      </c>
      <c r="F11" s="17" t="s">
        <v>62</v>
      </c>
      <c r="G11" s="1" t="s">
        <v>70</v>
      </c>
      <c r="H11" s="1" t="s">
        <v>74</v>
      </c>
      <c r="I11" s="77">
        <v>15450000</v>
      </c>
      <c r="J11" s="1"/>
      <c r="K11" s="2"/>
      <c r="L11" s="2"/>
      <c r="M11" s="32">
        <f t="shared" si="0"/>
        <v>15450000</v>
      </c>
      <c r="N11" s="69">
        <v>36669670</v>
      </c>
      <c r="O11" s="37" t="s">
        <v>320</v>
      </c>
      <c r="P11" s="75" t="s">
        <v>321</v>
      </c>
      <c r="Q11" s="56">
        <v>44952</v>
      </c>
      <c r="R11" s="56">
        <v>44952</v>
      </c>
      <c r="S11" s="56">
        <v>45107</v>
      </c>
      <c r="T11" s="3"/>
      <c r="U11" s="31"/>
      <c r="V11" s="37">
        <v>4650000</v>
      </c>
      <c r="W11" s="37">
        <v>10800000</v>
      </c>
      <c r="X11" s="67">
        <v>0.30097087378640774</v>
      </c>
      <c r="Y11" s="70">
        <v>36669977</v>
      </c>
      <c r="Z11" s="71" t="s">
        <v>298</v>
      </c>
      <c r="AA11" s="1"/>
      <c r="AB11" s="1"/>
      <c r="AC11" s="3"/>
      <c r="AD11" s="72" t="s">
        <v>322</v>
      </c>
      <c r="AE11" s="16" t="s">
        <v>118</v>
      </c>
      <c r="AF11" s="16" t="s">
        <v>118</v>
      </c>
    </row>
    <row r="12" spans="1:32" s="5" customFormat="1">
      <c r="A12" s="17">
        <v>891780111</v>
      </c>
      <c r="B12" s="17" t="s">
        <v>55</v>
      </c>
      <c r="C12" s="15" t="s">
        <v>57</v>
      </c>
      <c r="D12" s="17" t="s">
        <v>61</v>
      </c>
      <c r="E12" s="37" t="s">
        <v>323</v>
      </c>
      <c r="F12" s="17" t="s">
        <v>62</v>
      </c>
      <c r="G12" s="1" t="s">
        <v>70</v>
      </c>
      <c r="H12" s="1" t="s">
        <v>74</v>
      </c>
      <c r="I12" s="77">
        <v>3800000</v>
      </c>
      <c r="J12" s="1"/>
      <c r="K12" s="2"/>
      <c r="L12" s="2"/>
      <c r="M12" s="32">
        <f t="shared" si="0"/>
        <v>3800000</v>
      </c>
      <c r="N12" s="69">
        <v>1082946321</v>
      </c>
      <c r="O12" s="37" t="s">
        <v>324</v>
      </c>
      <c r="P12" s="75" t="s">
        <v>325</v>
      </c>
      <c r="Q12" s="56">
        <v>44952</v>
      </c>
      <c r="R12" s="56">
        <v>44952</v>
      </c>
      <c r="S12" s="56">
        <v>45000</v>
      </c>
      <c r="T12" s="3"/>
      <c r="U12" s="31"/>
      <c r="V12" s="37">
        <v>2850000</v>
      </c>
      <c r="W12" s="37">
        <v>950000</v>
      </c>
      <c r="X12" s="67">
        <v>0.75</v>
      </c>
      <c r="Y12" s="70">
        <v>1082943891</v>
      </c>
      <c r="Z12" s="71" t="s">
        <v>326</v>
      </c>
      <c r="AA12" s="1"/>
      <c r="AB12" s="1"/>
      <c r="AC12" s="3"/>
      <c r="AD12" s="72" t="s">
        <v>327</v>
      </c>
      <c r="AE12" s="16" t="s">
        <v>118</v>
      </c>
      <c r="AF12" s="16" t="s">
        <v>118</v>
      </c>
    </row>
    <row r="13" spans="1:32" s="5" customFormat="1">
      <c r="A13" s="17">
        <v>891780111</v>
      </c>
      <c r="B13" s="17" t="s">
        <v>55</v>
      </c>
      <c r="C13" s="15" t="s">
        <v>57</v>
      </c>
      <c r="D13" s="17" t="s">
        <v>61</v>
      </c>
      <c r="E13" s="37" t="s">
        <v>328</v>
      </c>
      <c r="F13" s="17" t="s">
        <v>62</v>
      </c>
      <c r="G13" s="1" t="s">
        <v>70</v>
      </c>
      <c r="H13" s="1" t="s">
        <v>74</v>
      </c>
      <c r="I13" s="77">
        <v>16000000</v>
      </c>
      <c r="J13" s="1"/>
      <c r="K13" s="2"/>
      <c r="L13" s="2"/>
      <c r="M13" s="32">
        <f t="shared" si="0"/>
        <v>16000000</v>
      </c>
      <c r="N13" s="69">
        <v>1082903530</v>
      </c>
      <c r="O13" s="37" t="s">
        <v>329</v>
      </c>
      <c r="P13" s="74" t="s">
        <v>330</v>
      </c>
      <c r="Q13" s="56">
        <v>44952</v>
      </c>
      <c r="R13" s="56">
        <v>44952</v>
      </c>
      <c r="S13" s="56">
        <v>45107</v>
      </c>
      <c r="T13" s="3"/>
      <c r="U13" s="31"/>
      <c r="V13" s="37">
        <v>4800000</v>
      </c>
      <c r="W13" s="37">
        <v>11200000</v>
      </c>
      <c r="X13" s="67">
        <v>0.3</v>
      </c>
      <c r="Y13" s="66">
        <v>36564357</v>
      </c>
      <c r="Z13" s="73" t="s">
        <v>293</v>
      </c>
      <c r="AA13" s="1"/>
      <c r="AB13" s="1"/>
      <c r="AC13" s="3"/>
      <c r="AD13" s="72" t="s">
        <v>331</v>
      </c>
      <c r="AE13" s="16" t="s">
        <v>118</v>
      </c>
      <c r="AF13" s="16" t="s">
        <v>118</v>
      </c>
    </row>
    <row r="14" spans="1:32" s="5" customFormat="1">
      <c r="A14" s="17">
        <v>891780111</v>
      </c>
      <c r="B14" s="17" t="s">
        <v>55</v>
      </c>
      <c r="C14" s="15" t="s">
        <v>57</v>
      </c>
      <c r="D14" s="17" t="s">
        <v>61</v>
      </c>
      <c r="E14" s="37" t="s">
        <v>332</v>
      </c>
      <c r="F14" s="17" t="s">
        <v>62</v>
      </c>
      <c r="G14" s="1" t="s">
        <v>70</v>
      </c>
      <c r="H14" s="1" t="s">
        <v>74</v>
      </c>
      <c r="I14" s="77">
        <v>14300000</v>
      </c>
      <c r="J14" s="1"/>
      <c r="K14" s="2"/>
      <c r="L14" s="2"/>
      <c r="M14" s="32">
        <f t="shared" si="0"/>
        <v>14300000</v>
      </c>
      <c r="N14" s="69">
        <v>1082916730</v>
      </c>
      <c r="O14" s="37" t="s">
        <v>333</v>
      </c>
      <c r="P14" s="74" t="s">
        <v>334</v>
      </c>
      <c r="Q14" s="56">
        <v>44952</v>
      </c>
      <c r="R14" s="56">
        <v>44952</v>
      </c>
      <c r="S14" s="56">
        <v>45107</v>
      </c>
      <c r="T14" s="3"/>
      <c r="U14" s="31"/>
      <c r="V14" s="37">
        <v>4300000</v>
      </c>
      <c r="W14" s="37">
        <v>10000000</v>
      </c>
      <c r="X14" s="67">
        <v>0.30069930069930068</v>
      </c>
      <c r="Y14" s="70">
        <v>1082900194</v>
      </c>
      <c r="Z14" s="71" t="s">
        <v>335</v>
      </c>
      <c r="AA14" s="1"/>
      <c r="AB14" s="1"/>
      <c r="AC14" s="3"/>
      <c r="AD14" s="72" t="s">
        <v>336</v>
      </c>
      <c r="AE14" s="16" t="s">
        <v>118</v>
      </c>
      <c r="AF14" s="16" t="s">
        <v>118</v>
      </c>
    </row>
    <row r="15" spans="1:32" s="5" customFormat="1">
      <c r="A15" s="17">
        <v>891780111</v>
      </c>
      <c r="B15" s="17" t="s">
        <v>55</v>
      </c>
      <c r="C15" s="15" t="s">
        <v>57</v>
      </c>
      <c r="D15" s="17" t="s">
        <v>61</v>
      </c>
      <c r="E15" s="37" t="s">
        <v>337</v>
      </c>
      <c r="F15" s="17" t="s">
        <v>62</v>
      </c>
      <c r="G15" s="1" t="s">
        <v>70</v>
      </c>
      <c r="H15" s="1" t="s">
        <v>74</v>
      </c>
      <c r="I15" s="77">
        <v>10450000</v>
      </c>
      <c r="J15" s="1"/>
      <c r="K15" s="2"/>
      <c r="L15" s="2"/>
      <c r="M15" s="32">
        <f t="shared" si="0"/>
        <v>10450000</v>
      </c>
      <c r="N15" s="69">
        <v>1082956756</v>
      </c>
      <c r="O15" s="37" t="s">
        <v>338</v>
      </c>
      <c r="P15" s="74" t="s">
        <v>339</v>
      </c>
      <c r="Q15" s="56">
        <v>44952</v>
      </c>
      <c r="R15" s="56">
        <v>44952</v>
      </c>
      <c r="S15" s="56">
        <v>45107</v>
      </c>
      <c r="T15" s="3"/>
      <c r="U15" s="31"/>
      <c r="V15" s="37">
        <v>2850000</v>
      </c>
      <c r="W15" s="37">
        <v>7600000</v>
      </c>
      <c r="X15" s="67">
        <v>0.27272727272727271</v>
      </c>
      <c r="Y15" s="70">
        <v>1082900194</v>
      </c>
      <c r="Z15" s="71" t="s">
        <v>335</v>
      </c>
      <c r="AA15" s="1"/>
      <c r="AB15" s="1"/>
      <c r="AC15" s="3"/>
      <c r="AD15" s="72" t="s">
        <v>340</v>
      </c>
      <c r="AE15" s="16" t="s">
        <v>118</v>
      </c>
      <c r="AF15" s="16" t="s">
        <v>118</v>
      </c>
    </row>
    <row r="16" spans="1:32" s="5" customFormat="1">
      <c r="A16" s="17">
        <v>891780111</v>
      </c>
      <c r="B16" s="17" t="s">
        <v>55</v>
      </c>
      <c r="C16" s="15" t="s">
        <v>57</v>
      </c>
      <c r="D16" s="17" t="s">
        <v>61</v>
      </c>
      <c r="E16" s="37" t="s">
        <v>341</v>
      </c>
      <c r="F16" s="17" t="s">
        <v>62</v>
      </c>
      <c r="G16" s="1" t="s">
        <v>70</v>
      </c>
      <c r="H16" s="1" t="s">
        <v>74</v>
      </c>
      <c r="I16" s="77">
        <v>10450000</v>
      </c>
      <c r="J16" s="1"/>
      <c r="K16" s="2"/>
      <c r="L16" s="2"/>
      <c r="M16" s="32">
        <f t="shared" si="0"/>
        <v>10450000</v>
      </c>
      <c r="N16" s="69">
        <v>1083040456</v>
      </c>
      <c r="O16" s="37" t="s">
        <v>342</v>
      </c>
      <c r="P16" s="74" t="s">
        <v>343</v>
      </c>
      <c r="Q16" s="56">
        <v>44952</v>
      </c>
      <c r="R16" s="56">
        <v>44952</v>
      </c>
      <c r="S16" s="56">
        <v>45107</v>
      </c>
      <c r="T16" s="3"/>
      <c r="U16" s="31"/>
      <c r="V16" s="37">
        <v>2850000</v>
      </c>
      <c r="W16" s="37">
        <v>7600000</v>
      </c>
      <c r="X16" s="67">
        <v>0.27272727272727271</v>
      </c>
      <c r="Y16" s="70">
        <v>12561250</v>
      </c>
      <c r="Z16" s="71" t="s">
        <v>344</v>
      </c>
      <c r="AA16" s="1"/>
      <c r="AB16" s="1"/>
      <c r="AC16" s="3"/>
      <c r="AD16" s="72" t="s">
        <v>345</v>
      </c>
      <c r="AE16" s="16" t="s">
        <v>118</v>
      </c>
      <c r="AF16" s="16" t="s">
        <v>118</v>
      </c>
    </row>
    <row r="17" spans="1:32" s="5" customFormat="1">
      <c r="A17" s="17">
        <v>891780111</v>
      </c>
      <c r="B17" s="17" t="s">
        <v>55</v>
      </c>
      <c r="C17" s="15" t="s">
        <v>57</v>
      </c>
      <c r="D17" s="17" t="s">
        <v>61</v>
      </c>
      <c r="E17" s="37" t="s">
        <v>346</v>
      </c>
      <c r="F17" s="17" t="s">
        <v>62</v>
      </c>
      <c r="G17" s="1" t="s">
        <v>70</v>
      </c>
      <c r="H17" s="1" t="s">
        <v>74</v>
      </c>
      <c r="I17" s="77">
        <v>13750000</v>
      </c>
      <c r="J17" s="1"/>
      <c r="K17" s="2"/>
      <c r="L17" s="2"/>
      <c r="M17" s="32">
        <f t="shared" si="0"/>
        <v>13750000</v>
      </c>
      <c r="N17" s="69">
        <v>26767399</v>
      </c>
      <c r="O17" s="37" t="s">
        <v>347</v>
      </c>
      <c r="P17" s="74" t="s">
        <v>348</v>
      </c>
      <c r="Q17" s="56">
        <v>44952</v>
      </c>
      <c r="R17" s="56">
        <v>44952</v>
      </c>
      <c r="S17" s="56">
        <v>45107</v>
      </c>
      <c r="T17" s="3"/>
      <c r="U17" s="31"/>
      <c r="V17" s="37">
        <v>3750000</v>
      </c>
      <c r="W17" s="37">
        <v>10000000</v>
      </c>
      <c r="X17" s="67">
        <v>0.27272727272727271</v>
      </c>
      <c r="Y17" s="70">
        <v>1082943891</v>
      </c>
      <c r="Z17" s="71" t="s">
        <v>326</v>
      </c>
      <c r="AA17" s="1"/>
      <c r="AB17" s="1"/>
      <c r="AC17" s="3"/>
      <c r="AD17" s="72" t="s">
        <v>349</v>
      </c>
      <c r="AE17" s="16" t="s">
        <v>118</v>
      </c>
      <c r="AF17" s="16" t="s">
        <v>118</v>
      </c>
    </row>
    <row r="18" spans="1:32" s="5" customFormat="1">
      <c r="A18" s="17">
        <v>891780111</v>
      </c>
      <c r="B18" s="17" t="s">
        <v>55</v>
      </c>
      <c r="C18" s="15" t="s">
        <v>57</v>
      </c>
      <c r="D18" s="17" t="s">
        <v>61</v>
      </c>
      <c r="E18" s="37" t="s">
        <v>350</v>
      </c>
      <c r="F18" s="17" t="s">
        <v>62</v>
      </c>
      <c r="G18" s="1" t="s">
        <v>70</v>
      </c>
      <c r="H18" s="1" t="s">
        <v>74</v>
      </c>
      <c r="I18" s="77">
        <v>12100000</v>
      </c>
      <c r="J18" s="1"/>
      <c r="K18" s="2"/>
      <c r="L18" s="2"/>
      <c r="M18" s="32">
        <f t="shared" si="0"/>
        <v>12100000</v>
      </c>
      <c r="N18" s="69">
        <v>1082891717</v>
      </c>
      <c r="O18" s="37" t="s">
        <v>351</v>
      </c>
      <c r="P18" s="74" t="s">
        <v>352</v>
      </c>
      <c r="Q18" s="56">
        <v>44952</v>
      </c>
      <c r="R18" s="56">
        <v>44952</v>
      </c>
      <c r="S18" s="56">
        <v>45107</v>
      </c>
      <c r="T18" s="3"/>
      <c r="U18" s="31"/>
      <c r="V18" s="37">
        <v>3300000</v>
      </c>
      <c r="W18" s="37">
        <v>8800000</v>
      </c>
      <c r="X18" s="67">
        <v>0.27272727272727271</v>
      </c>
      <c r="Y18" s="70">
        <v>1098669877</v>
      </c>
      <c r="Z18" s="71" t="s">
        <v>317</v>
      </c>
      <c r="AA18" s="1"/>
      <c r="AB18" s="1"/>
      <c r="AC18" s="3"/>
      <c r="AD18" s="72" t="s">
        <v>353</v>
      </c>
      <c r="AE18" s="16" t="s">
        <v>118</v>
      </c>
      <c r="AF18" s="16" t="s">
        <v>118</v>
      </c>
    </row>
    <row r="19" spans="1:32" s="5" customFormat="1">
      <c r="A19" s="17">
        <v>891780111</v>
      </c>
      <c r="B19" s="17" t="s">
        <v>55</v>
      </c>
      <c r="C19" s="15" t="s">
        <v>57</v>
      </c>
      <c r="D19" s="17" t="s">
        <v>61</v>
      </c>
      <c r="E19" s="37" t="s">
        <v>354</v>
      </c>
      <c r="F19" s="17" t="s">
        <v>62</v>
      </c>
      <c r="G19" s="1" t="s">
        <v>70</v>
      </c>
      <c r="H19" s="1" t="s">
        <v>74</v>
      </c>
      <c r="I19" s="77">
        <v>14300000</v>
      </c>
      <c r="J19" s="1"/>
      <c r="K19" s="2"/>
      <c r="L19" s="2"/>
      <c r="M19" s="32">
        <f t="shared" si="0"/>
        <v>14300000</v>
      </c>
      <c r="N19" s="69">
        <v>1082886783</v>
      </c>
      <c r="O19" s="37" t="s">
        <v>355</v>
      </c>
      <c r="P19" s="74" t="s">
        <v>356</v>
      </c>
      <c r="Q19" s="56">
        <v>44952</v>
      </c>
      <c r="R19" s="56">
        <v>44952</v>
      </c>
      <c r="S19" s="56">
        <v>45107</v>
      </c>
      <c r="T19" s="3"/>
      <c r="U19" s="31"/>
      <c r="V19" s="37">
        <v>4300000</v>
      </c>
      <c r="W19" s="37">
        <v>10000000</v>
      </c>
      <c r="X19" s="67">
        <v>0.30069930069930068</v>
      </c>
      <c r="Y19" s="70">
        <v>7634903</v>
      </c>
      <c r="Z19" s="71" t="s">
        <v>303</v>
      </c>
      <c r="AA19" s="1"/>
      <c r="AB19" s="1"/>
      <c r="AC19" s="3"/>
      <c r="AD19" s="72" t="s">
        <v>357</v>
      </c>
      <c r="AE19" s="16" t="s">
        <v>118</v>
      </c>
      <c r="AF19" s="16" t="s">
        <v>118</v>
      </c>
    </row>
    <row r="20" spans="1:32" s="5" customFormat="1">
      <c r="A20" s="17">
        <v>891780111</v>
      </c>
      <c r="B20" s="17" t="s">
        <v>55</v>
      </c>
      <c r="C20" s="15" t="s">
        <v>57</v>
      </c>
      <c r="D20" s="17" t="s">
        <v>61</v>
      </c>
      <c r="E20" s="37" t="s">
        <v>358</v>
      </c>
      <c r="F20" s="17" t="s">
        <v>62</v>
      </c>
      <c r="G20" s="1" t="s">
        <v>70</v>
      </c>
      <c r="H20" s="1" t="s">
        <v>74</v>
      </c>
      <c r="I20" s="77">
        <v>12600000</v>
      </c>
      <c r="J20" s="1"/>
      <c r="K20" s="2"/>
      <c r="L20" s="2"/>
      <c r="M20" s="32">
        <f t="shared" si="0"/>
        <v>12600000</v>
      </c>
      <c r="N20" s="69">
        <v>1082981040</v>
      </c>
      <c r="O20" s="37" t="s">
        <v>359</v>
      </c>
      <c r="P20" s="74" t="s">
        <v>360</v>
      </c>
      <c r="Q20" s="56">
        <v>44952</v>
      </c>
      <c r="R20" s="56">
        <v>44952</v>
      </c>
      <c r="S20" s="56">
        <v>45107</v>
      </c>
      <c r="T20" s="3"/>
      <c r="U20" s="31"/>
      <c r="V20" s="37">
        <v>4200000</v>
      </c>
      <c r="W20" s="37">
        <v>8400000</v>
      </c>
      <c r="X20" s="67">
        <v>0.33333333333333331</v>
      </c>
      <c r="Y20" s="70">
        <v>36564357</v>
      </c>
      <c r="Z20" s="71" t="s">
        <v>293</v>
      </c>
      <c r="AA20" s="1"/>
      <c r="AB20" s="1"/>
      <c r="AC20" s="3"/>
      <c r="AD20" s="72" t="s">
        <v>361</v>
      </c>
      <c r="AE20" s="16" t="s">
        <v>118</v>
      </c>
      <c r="AF20" s="16" t="s">
        <v>118</v>
      </c>
    </row>
    <row r="21" spans="1:32" s="5" customFormat="1">
      <c r="A21" s="17">
        <v>891780111</v>
      </c>
      <c r="B21" s="17" t="s">
        <v>55</v>
      </c>
      <c r="C21" s="15" t="s">
        <v>57</v>
      </c>
      <c r="D21" s="17" t="s">
        <v>61</v>
      </c>
      <c r="E21" s="37" t="s">
        <v>362</v>
      </c>
      <c r="F21" s="17" t="s">
        <v>62</v>
      </c>
      <c r="G21" s="1" t="s">
        <v>70</v>
      </c>
      <c r="H21" s="1" t="s">
        <v>74</v>
      </c>
      <c r="I21" s="77">
        <v>14300000</v>
      </c>
      <c r="J21" s="1"/>
      <c r="K21" s="2"/>
      <c r="L21" s="2"/>
      <c r="M21" s="32">
        <f t="shared" si="0"/>
        <v>14300000</v>
      </c>
      <c r="N21" s="69">
        <v>36667157</v>
      </c>
      <c r="O21" s="37" t="s">
        <v>363</v>
      </c>
      <c r="P21" s="74" t="s">
        <v>364</v>
      </c>
      <c r="Q21" s="56">
        <v>44952</v>
      </c>
      <c r="R21" s="56">
        <v>44952</v>
      </c>
      <c r="S21" s="56">
        <v>45107</v>
      </c>
      <c r="T21" s="3"/>
      <c r="U21" s="31"/>
      <c r="V21" s="37">
        <v>4300000</v>
      </c>
      <c r="W21" s="37">
        <v>10000000</v>
      </c>
      <c r="X21" s="67">
        <v>0.30069930069930068</v>
      </c>
      <c r="Y21" s="70">
        <v>1082900194</v>
      </c>
      <c r="Z21" s="71" t="s">
        <v>335</v>
      </c>
      <c r="AA21" s="1"/>
      <c r="AB21" s="1"/>
      <c r="AC21" s="3"/>
      <c r="AD21" s="72" t="s">
        <v>365</v>
      </c>
      <c r="AE21" s="16" t="s">
        <v>118</v>
      </c>
      <c r="AF21" s="16" t="s">
        <v>118</v>
      </c>
    </row>
    <row r="22" spans="1:32" s="5" customFormat="1">
      <c r="A22" s="17">
        <v>891780111</v>
      </c>
      <c r="B22" s="17" t="s">
        <v>55</v>
      </c>
      <c r="C22" s="15" t="s">
        <v>57</v>
      </c>
      <c r="D22" s="17" t="s">
        <v>61</v>
      </c>
      <c r="E22" s="37" t="s">
        <v>366</v>
      </c>
      <c r="F22" s="17" t="s">
        <v>62</v>
      </c>
      <c r="G22" s="1" t="s">
        <v>70</v>
      </c>
      <c r="H22" s="1" t="s">
        <v>74</v>
      </c>
      <c r="I22" s="77">
        <v>12100000</v>
      </c>
      <c r="J22" s="1"/>
      <c r="K22" s="2"/>
      <c r="L22" s="2"/>
      <c r="M22" s="32">
        <f t="shared" si="0"/>
        <v>12100000</v>
      </c>
      <c r="N22" s="69">
        <v>1083041701</v>
      </c>
      <c r="O22" s="37" t="s">
        <v>367</v>
      </c>
      <c r="P22" s="74" t="s">
        <v>368</v>
      </c>
      <c r="Q22" s="56">
        <v>44952</v>
      </c>
      <c r="R22" s="56">
        <v>44952</v>
      </c>
      <c r="S22" s="56">
        <v>45107</v>
      </c>
      <c r="T22" s="3"/>
      <c r="U22" s="31"/>
      <c r="V22" s="37">
        <v>4000000</v>
      </c>
      <c r="W22" s="37">
        <v>8100000</v>
      </c>
      <c r="X22" s="67">
        <v>0.33057851239669422</v>
      </c>
      <c r="Y22" s="70">
        <v>12561250</v>
      </c>
      <c r="Z22" s="71" t="s">
        <v>344</v>
      </c>
      <c r="AA22" s="1"/>
      <c r="AB22" s="1"/>
      <c r="AC22" s="3"/>
      <c r="AD22" s="72" t="s">
        <v>369</v>
      </c>
      <c r="AE22" s="16" t="s">
        <v>118</v>
      </c>
      <c r="AF22" s="16" t="s">
        <v>118</v>
      </c>
    </row>
    <row r="23" spans="1:32" s="5" customFormat="1">
      <c r="A23" s="17">
        <v>891780111</v>
      </c>
      <c r="B23" s="17" t="s">
        <v>55</v>
      </c>
      <c r="C23" s="15" t="s">
        <v>57</v>
      </c>
      <c r="D23" s="17" t="s">
        <v>61</v>
      </c>
      <c r="E23" s="37" t="s">
        <v>370</v>
      </c>
      <c r="F23" s="17" t="s">
        <v>62</v>
      </c>
      <c r="G23" s="1" t="s">
        <v>70</v>
      </c>
      <c r="H23" s="1" t="s">
        <v>74</v>
      </c>
      <c r="I23" s="77">
        <v>12100000</v>
      </c>
      <c r="J23" s="1"/>
      <c r="K23" s="2"/>
      <c r="L23" s="2"/>
      <c r="M23" s="32">
        <f t="shared" si="0"/>
        <v>12100000</v>
      </c>
      <c r="N23" s="69">
        <v>57464026</v>
      </c>
      <c r="O23" s="37" t="s">
        <v>371</v>
      </c>
      <c r="P23" s="74" t="s">
        <v>372</v>
      </c>
      <c r="Q23" s="56">
        <v>44953</v>
      </c>
      <c r="R23" s="56">
        <v>44953</v>
      </c>
      <c r="S23" s="56">
        <v>45107</v>
      </c>
      <c r="T23" s="3"/>
      <c r="U23" s="31"/>
      <c r="V23" s="37">
        <v>3300000</v>
      </c>
      <c r="W23" s="37">
        <v>8800000</v>
      </c>
      <c r="X23" s="67">
        <v>0.27272727272727271</v>
      </c>
      <c r="Y23" s="70">
        <v>1045725304</v>
      </c>
      <c r="Z23" s="71" t="s">
        <v>373</v>
      </c>
      <c r="AA23" s="1"/>
      <c r="AB23" s="1"/>
      <c r="AC23" s="3"/>
      <c r="AD23" s="72" t="s">
        <v>374</v>
      </c>
      <c r="AE23" s="16" t="s">
        <v>118</v>
      </c>
      <c r="AF23" s="16" t="s">
        <v>118</v>
      </c>
    </row>
    <row r="24" spans="1:32" s="5" customFormat="1">
      <c r="A24" s="17">
        <v>891780111</v>
      </c>
      <c r="B24" s="17" t="s">
        <v>55</v>
      </c>
      <c r="C24" s="15" t="s">
        <v>57</v>
      </c>
      <c r="D24" s="17" t="s">
        <v>61</v>
      </c>
      <c r="E24" s="37" t="s">
        <v>375</v>
      </c>
      <c r="F24" s="17" t="s">
        <v>62</v>
      </c>
      <c r="G24" s="1" t="s">
        <v>70</v>
      </c>
      <c r="H24" s="1" t="s">
        <v>74</v>
      </c>
      <c r="I24" s="77">
        <v>11000000</v>
      </c>
      <c r="J24" s="1"/>
      <c r="K24" s="2"/>
      <c r="L24" s="2"/>
      <c r="M24" s="32">
        <f t="shared" si="0"/>
        <v>11000000</v>
      </c>
      <c r="N24" s="69">
        <v>57433908</v>
      </c>
      <c r="O24" s="37" t="s">
        <v>376</v>
      </c>
      <c r="P24" s="74" t="s">
        <v>377</v>
      </c>
      <c r="Q24" s="56">
        <v>44953</v>
      </c>
      <c r="R24" s="56">
        <v>44953</v>
      </c>
      <c r="S24" s="56">
        <v>45107</v>
      </c>
      <c r="T24" s="3"/>
      <c r="U24" s="31"/>
      <c r="V24" s="37">
        <v>3000000</v>
      </c>
      <c r="W24" s="37">
        <v>8000000</v>
      </c>
      <c r="X24" s="67">
        <v>0.27272727272727271</v>
      </c>
      <c r="Y24" s="70">
        <v>7634885</v>
      </c>
      <c r="Z24" s="71" t="s">
        <v>378</v>
      </c>
      <c r="AA24" s="1"/>
      <c r="AB24" s="1"/>
      <c r="AC24" s="3"/>
      <c r="AD24" s="72" t="s">
        <v>379</v>
      </c>
      <c r="AE24" s="16" t="s">
        <v>118</v>
      </c>
      <c r="AF24" s="16" t="s">
        <v>118</v>
      </c>
    </row>
    <row r="25" spans="1:32" s="5" customFormat="1">
      <c r="A25" s="17">
        <v>891780111</v>
      </c>
      <c r="B25" s="17" t="s">
        <v>55</v>
      </c>
      <c r="C25" s="15" t="s">
        <v>57</v>
      </c>
      <c r="D25" s="17" t="s">
        <v>61</v>
      </c>
      <c r="E25" s="37" t="s">
        <v>380</v>
      </c>
      <c r="F25" s="17" t="s">
        <v>62</v>
      </c>
      <c r="G25" s="1" t="s">
        <v>70</v>
      </c>
      <c r="H25" s="1" t="s">
        <v>74</v>
      </c>
      <c r="I25" s="77">
        <v>11550000</v>
      </c>
      <c r="J25" s="1"/>
      <c r="K25" s="2"/>
      <c r="L25" s="2"/>
      <c r="M25" s="32">
        <f t="shared" si="0"/>
        <v>11550000</v>
      </c>
      <c r="N25" s="69">
        <v>57423259</v>
      </c>
      <c r="O25" s="37" t="s">
        <v>381</v>
      </c>
      <c r="P25" s="74" t="s">
        <v>382</v>
      </c>
      <c r="Q25" s="56">
        <v>44957</v>
      </c>
      <c r="R25" s="56">
        <v>44957</v>
      </c>
      <c r="S25" s="56">
        <v>45107</v>
      </c>
      <c r="T25" s="3"/>
      <c r="U25" s="31"/>
      <c r="V25" s="37">
        <v>2310000</v>
      </c>
      <c r="W25" s="37">
        <v>9240000</v>
      </c>
      <c r="X25" s="67">
        <f>V25/I25</f>
        <v>0.2</v>
      </c>
      <c r="Y25" s="70">
        <v>1098669877</v>
      </c>
      <c r="Z25" s="71" t="s">
        <v>317</v>
      </c>
      <c r="AA25" s="1"/>
      <c r="AB25" s="1"/>
      <c r="AC25" s="3"/>
      <c r="AD25" s="72" t="s">
        <v>383</v>
      </c>
      <c r="AE25" s="16" t="s">
        <v>118</v>
      </c>
      <c r="AF25" s="16" t="s">
        <v>118</v>
      </c>
    </row>
    <row r="26" spans="1:32" s="5" customFormat="1">
      <c r="A26" s="17">
        <v>891780111</v>
      </c>
      <c r="B26" s="17" t="s">
        <v>55</v>
      </c>
      <c r="C26" s="15" t="s">
        <v>57</v>
      </c>
      <c r="D26" s="17" t="s">
        <v>61</v>
      </c>
      <c r="E26" s="37" t="s">
        <v>384</v>
      </c>
      <c r="F26" s="17" t="s">
        <v>62</v>
      </c>
      <c r="G26" s="1" t="s">
        <v>70</v>
      </c>
      <c r="H26" s="1" t="s">
        <v>74</v>
      </c>
      <c r="I26" s="77">
        <v>11000000</v>
      </c>
      <c r="J26" s="1"/>
      <c r="K26" s="2"/>
      <c r="L26" s="2"/>
      <c r="M26" s="32">
        <f t="shared" si="0"/>
        <v>11000000</v>
      </c>
      <c r="N26" s="69">
        <v>57450652</v>
      </c>
      <c r="O26" s="37" t="s">
        <v>385</v>
      </c>
      <c r="P26" s="74" t="s">
        <v>386</v>
      </c>
      <c r="Q26" s="56">
        <v>44960</v>
      </c>
      <c r="R26" s="56">
        <v>44960</v>
      </c>
      <c r="S26" s="56">
        <v>45107</v>
      </c>
      <c r="T26" s="3"/>
      <c r="U26" s="31"/>
      <c r="V26" s="37"/>
      <c r="W26" s="37"/>
      <c r="X26" s="67">
        <v>0</v>
      </c>
      <c r="Y26" s="70">
        <v>1082943891</v>
      </c>
      <c r="Z26" s="71" t="s">
        <v>326</v>
      </c>
      <c r="AA26" s="1"/>
      <c r="AB26" s="1"/>
      <c r="AC26" s="3"/>
      <c r="AD26" s="72" t="s">
        <v>387</v>
      </c>
      <c r="AE26" s="16" t="s">
        <v>118</v>
      </c>
      <c r="AF26" s="16" t="s">
        <v>118</v>
      </c>
    </row>
    <row r="27" spans="1:32" s="5" customFormat="1">
      <c r="A27" s="17">
        <v>891780111</v>
      </c>
      <c r="B27" s="17" t="s">
        <v>55</v>
      </c>
      <c r="C27" s="15" t="s">
        <v>57</v>
      </c>
      <c r="D27" s="17" t="s">
        <v>61</v>
      </c>
      <c r="E27" s="37" t="s">
        <v>388</v>
      </c>
      <c r="F27" s="17" t="s">
        <v>62</v>
      </c>
      <c r="G27" s="1" t="s">
        <v>70</v>
      </c>
      <c r="H27" s="1" t="s">
        <v>74</v>
      </c>
      <c r="I27" s="77">
        <v>9500000</v>
      </c>
      <c r="J27" s="1"/>
      <c r="K27" s="2"/>
      <c r="L27" s="2"/>
      <c r="M27" s="32">
        <f t="shared" si="0"/>
        <v>9500000</v>
      </c>
      <c r="N27" s="69">
        <v>1085040743</v>
      </c>
      <c r="O27" s="37" t="s">
        <v>389</v>
      </c>
      <c r="P27" s="74" t="s">
        <v>390</v>
      </c>
      <c r="Q27" s="56">
        <v>44963</v>
      </c>
      <c r="R27" s="56">
        <v>44963</v>
      </c>
      <c r="S27" s="56">
        <v>45107</v>
      </c>
      <c r="T27" s="3"/>
      <c r="U27" s="31"/>
      <c r="V27" s="37">
        <v>1900000</v>
      </c>
      <c r="W27" s="37">
        <v>7600000</v>
      </c>
      <c r="X27" s="67">
        <v>0.2</v>
      </c>
      <c r="Y27" s="70">
        <v>1082943891</v>
      </c>
      <c r="Z27" s="71" t="s">
        <v>326</v>
      </c>
      <c r="AA27" s="1"/>
      <c r="AB27" s="1"/>
      <c r="AC27" s="3"/>
      <c r="AD27" s="72" t="s">
        <v>391</v>
      </c>
      <c r="AE27" s="16" t="s">
        <v>118</v>
      </c>
      <c r="AF27" s="16" t="s">
        <v>118</v>
      </c>
    </row>
    <row r="28" spans="1:32" s="5" customFormat="1">
      <c r="A28" s="17">
        <v>891780111</v>
      </c>
      <c r="B28" s="17" t="s">
        <v>55</v>
      </c>
      <c r="C28" s="15" t="s">
        <v>57</v>
      </c>
      <c r="D28" s="17" t="s">
        <v>61</v>
      </c>
      <c r="E28" s="37" t="s">
        <v>392</v>
      </c>
      <c r="F28" s="17" t="s">
        <v>62</v>
      </c>
      <c r="G28" s="1" t="s">
        <v>70</v>
      </c>
      <c r="H28" s="1" t="s">
        <v>74</v>
      </c>
      <c r="I28" s="77">
        <v>10500000</v>
      </c>
      <c r="J28" s="1"/>
      <c r="K28" s="2"/>
      <c r="L28" s="2"/>
      <c r="M28" s="32">
        <f t="shared" si="0"/>
        <v>10500000</v>
      </c>
      <c r="N28" s="69">
        <v>85150568</v>
      </c>
      <c r="O28" s="37" t="s">
        <v>393</v>
      </c>
      <c r="P28" s="74" t="s">
        <v>394</v>
      </c>
      <c r="Q28" s="56">
        <v>44963</v>
      </c>
      <c r="R28" s="56">
        <v>44963</v>
      </c>
      <c r="S28" s="56">
        <v>45107</v>
      </c>
      <c r="T28" s="3"/>
      <c r="U28" s="31"/>
      <c r="V28" s="37">
        <v>2100000</v>
      </c>
      <c r="W28" s="37">
        <v>8400000</v>
      </c>
      <c r="X28" s="67">
        <v>0.2</v>
      </c>
      <c r="Y28" s="70">
        <v>84457116</v>
      </c>
      <c r="Z28" s="71" t="s">
        <v>395</v>
      </c>
      <c r="AA28" s="1"/>
      <c r="AB28" s="1"/>
      <c r="AC28" s="3"/>
      <c r="AD28" s="72" t="s">
        <v>396</v>
      </c>
      <c r="AE28" s="16" t="s">
        <v>118</v>
      </c>
      <c r="AF28" s="16" t="s">
        <v>118</v>
      </c>
    </row>
    <row r="29" spans="1:32" s="5" customFormat="1">
      <c r="A29" s="17">
        <v>891780111</v>
      </c>
      <c r="B29" s="17" t="s">
        <v>55</v>
      </c>
      <c r="C29" s="15" t="s">
        <v>57</v>
      </c>
      <c r="D29" s="17" t="s">
        <v>61</v>
      </c>
      <c r="E29" s="37" t="s">
        <v>397</v>
      </c>
      <c r="F29" s="17" t="s">
        <v>62</v>
      </c>
      <c r="G29" s="1" t="s">
        <v>70</v>
      </c>
      <c r="H29" s="1" t="s">
        <v>74</v>
      </c>
      <c r="I29" s="77">
        <v>10000000</v>
      </c>
      <c r="J29" s="1"/>
      <c r="K29" s="2"/>
      <c r="L29" s="2"/>
      <c r="M29" s="32">
        <f t="shared" si="0"/>
        <v>10000000</v>
      </c>
      <c r="N29" s="69">
        <v>85450968</v>
      </c>
      <c r="O29" s="37" t="s">
        <v>398</v>
      </c>
      <c r="P29" s="74" t="s">
        <v>399</v>
      </c>
      <c r="Q29" s="56">
        <v>44963</v>
      </c>
      <c r="R29" s="56">
        <v>44963</v>
      </c>
      <c r="S29" s="56">
        <v>45107</v>
      </c>
      <c r="T29" s="3"/>
      <c r="U29" s="31"/>
      <c r="V29" s="37">
        <v>2000000</v>
      </c>
      <c r="W29" s="37">
        <v>8000000</v>
      </c>
      <c r="X29" s="67">
        <v>0.2</v>
      </c>
      <c r="Y29" s="70">
        <v>36669977</v>
      </c>
      <c r="Z29" s="71" t="s">
        <v>298</v>
      </c>
      <c r="AA29" s="1"/>
      <c r="AB29" s="1"/>
      <c r="AC29" s="3"/>
      <c r="AD29" s="72" t="s">
        <v>400</v>
      </c>
      <c r="AE29" s="16" t="s">
        <v>118</v>
      </c>
      <c r="AF29" s="16" t="s">
        <v>118</v>
      </c>
    </row>
    <row r="30" spans="1:32" s="5" customFormat="1">
      <c r="A30" s="17">
        <v>891780111</v>
      </c>
      <c r="B30" s="17" t="s">
        <v>55</v>
      </c>
      <c r="C30" s="15" t="s">
        <v>57</v>
      </c>
      <c r="D30" s="17" t="s">
        <v>61</v>
      </c>
      <c r="E30" s="37" t="s">
        <v>401</v>
      </c>
      <c r="F30" s="17" t="s">
        <v>62</v>
      </c>
      <c r="G30" s="1" t="s">
        <v>70</v>
      </c>
      <c r="H30" s="1" t="s">
        <v>74</v>
      </c>
      <c r="I30" s="77">
        <v>10000000</v>
      </c>
      <c r="J30" s="1"/>
      <c r="K30" s="2"/>
      <c r="L30" s="2"/>
      <c r="M30" s="32">
        <f t="shared" si="0"/>
        <v>10000000</v>
      </c>
      <c r="N30" s="69">
        <v>1083569978</v>
      </c>
      <c r="O30" s="37" t="s">
        <v>402</v>
      </c>
      <c r="P30" s="74" t="s">
        <v>403</v>
      </c>
      <c r="Q30" s="56">
        <v>44963</v>
      </c>
      <c r="R30" s="56">
        <v>44963</v>
      </c>
      <c r="S30" s="56">
        <v>45107</v>
      </c>
      <c r="T30" s="3"/>
      <c r="U30" s="31"/>
      <c r="V30" s="37">
        <v>2000000</v>
      </c>
      <c r="W30" s="37">
        <v>8000000</v>
      </c>
      <c r="X30" s="67">
        <v>0.2</v>
      </c>
      <c r="Y30" s="70">
        <v>1082900194</v>
      </c>
      <c r="Z30" s="71" t="s">
        <v>335</v>
      </c>
      <c r="AA30" s="1"/>
      <c r="AB30" s="1"/>
      <c r="AC30" s="3"/>
      <c r="AD30" s="72" t="s">
        <v>404</v>
      </c>
      <c r="AE30" s="16" t="s">
        <v>118</v>
      </c>
      <c r="AF30" s="16" t="s">
        <v>118</v>
      </c>
    </row>
    <row r="31" spans="1:32" s="5" customFormat="1">
      <c r="A31" s="17">
        <v>891780111</v>
      </c>
      <c r="B31" s="17" t="s">
        <v>55</v>
      </c>
      <c r="C31" s="15" t="s">
        <v>57</v>
      </c>
      <c r="D31" s="17" t="s">
        <v>61</v>
      </c>
      <c r="E31" s="37" t="s">
        <v>405</v>
      </c>
      <c r="F31" s="17" t="s">
        <v>62</v>
      </c>
      <c r="G31" s="1" t="s">
        <v>70</v>
      </c>
      <c r="H31" s="1" t="s">
        <v>74</v>
      </c>
      <c r="I31" s="77">
        <v>3150000</v>
      </c>
      <c r="J31" s="1"/>
      <c r="K31" s="2"/>
      <c r="L31" s="2"/>
      <c r="M31" s="32">
        <f t="shared" si="0"/>
        <v>3150000</v>
      </c>
      <c r="N31" s="69">
        <v>39049110</v>
      </c>
      <c r="O31" s="37" t="s">
        <v>406</v>
      </c>
      <c r="P31" s="74" t="s">
        <v>407</v>
      </c>
      <c r="Q31" s="56">
        <v>44963</v>
      </c>
      <c r="R31" s="56">
        <v>44963</v>
      </c>
      <c r="S31" s="56">
        <v>45000</v>
      </c>
      <c r="T31" s="3"/>
      <c r="U31" s="31"/>
      <c r="V31" s="37">
        <v>2100000</v>
      </c>
      <c r="W31" s="37">
        <v>1050000</v>
      </c>
      <c r="X31" s="67">
        <v>0.67</v>
      </c>
      <c r="Y31" s="70">
        <v>1045725304</v>
      </c>
      <c r="Z31" s="71" t="s">
        <v>373</v>
      </c>
      <c r="AA31" s="1"/>
      <c r="AB31" s="1"/>
      <c r="AC31" s="3"/>
      <c r="AD31" s="72" t="s">
        <v>408</v>
      </c>
      <c r="AE31" s="16" t="s">
        <v>118</v>
      </c>
      <c r="AF31" s="16" t="s">
        <v>118</v>
      </c>
    </row>
    <row r="32" spans="1:32" s="5" customFormat="1">
      <c r="A32" s="17">
        <v>891780111</v>
      </c>
      <c r="B32" s="17" t="s">
        <v>55</v>
      </c>
      <c r="C32" s="15" t="s">
        <v>57</v>
      </c>
      <c r="D32" s="17" t="s">
        <v>61</v>
      </c>
      <c r="E32" s="37" t="s">
        <v>409</v>
      </c>
      <c r="F32" s="17" t="s">
        <v>62</v>
      </c>
      <c r="G32" s="1" t="s">
        <v>70</v>
      </c>
      <c r="H32" s="1" t="s">
        <v>74</v>
      </c>
      <c r="I32" s="77">
        <v>11500000</v>
      </c>
      <c r="J32" s="1"/>
      <c r="K32" s="2"/>
      <c r="L32" s="2"/>
      <c r="M32" s="32">
        <f t="shared" si="0"/>
        <v>11500000</v>
      </c>
      <c r="N32" s="69">
        <v>1082846537</v>
      </c>
      <c r="O32" s="37" t="s">
        <v>410</v>
      </c>
      <c r="P32" s="74" t="s">
        <v>411</v>
      </c>
      <c r="Q32" s="56">
        <v>44964</v>
      </c>
      <c r="R32" s="56">
        <v>44964</v>
      </c>
      <c r="S32" s="56">
        <v>45107</v>
      </c>
      <c r="T32" s="3"/>
      <c r="U32" s="31"/>
      <c r="V32" s="37">
        <v>2300000</v>
      </c>
      <c r="W32" s="37">
        <v>9200000</v>
      </c>
      <c r="X32" s="67">
        <v>0.2</v>
      </c>
      <c r="Y32" s="70">
        <v>84457116</v>
      </c>
      <c r="Z32" s="71" t="s">
        <v>395</v>
      </c>
      <c r="AA32" s="1"/>
      <c r="AB32" s="1"/>
      <c r="AC32" s="3"/>
      <c r="AD32" s="72" t="s">
        <v>412</v>
      </c>
      <c r="AE32" s="16" t="s">
        <v>118</v>
      </c>
      <c r="AF32" s="16" t="s">
        <v>118</v>
      </c>
    </row>
    <row r="33" spans="1:32" s="5" customFormat="1">
      <c r="A33" s="17">
        <v>891780111</v>
      </c>
      <c r="B33" s="17" t="s">
        <v>55</v>
      </c>
      <c r="C33" s="15" t="s">
        <v>57</v>
      </c>
      <c r="D33" s="17" t="s">
        <v>61</v>
      </c>
      <c r="E33" s="37" t="s">
        <v>413</v>
      </c>
      <c r="F33" s="17" t="s">
        <v>62</v>
      </c>
      <c r="G33" s="1" t="s">
        <v>70</v>
      </c>
      <c r="H33" s="1" t="s">
        <v>74</v>
      </c>
      <c r="I33" s="77">
        <v>15500000</v>
      </c>
      <c r="J33" s="1"/>
      <c r="K33" s="2"/>
      <c r="L33" s="2"/>
      <c r="M33" s="32">
        <f t="shared" si="0"/>
        <v>15500000</v>
      </c>
      <c r="N33" s="69">
        <v>85466955</v>
      </c>
      <c r="O33" s="37" t="s">
        <v>414</v>
      </c>
      <c r="P33" s="74" t="s">
        <v>415</v>
      </c>
      <c r="Q33" s="56">
        <v>44965</v>
      </c>
      <c r="R33" s="56">
        <v>44965</v>
      </c>
      <c r="S33" s="56">
        <v>45107</v>
      </c>
      <c r="T33" s="3"/>
      <c r="U33" s="31"/>
      <c r="V33" s="37">
        <v>3100000</v>
      </c>
      <c r="W33" s="37">
        <v>12400000</v>
      </c>
      <c r="X33" s="67">
        <v>0.2</v>
      </c>
      <c r="Y33" s="70">
        <v>7634903</v>
      </c>
      <c r="Z33" s="71" t="s">
        <v>303</v>
      </c>
      <c r="AA33" s="1"/>
      <c r="AB33" s="1"/>
      <c r="AC33" s="3"/>
      <c r="AD33" s="72" t="s">
        <v>416</v>
      </c>
      <c r="AE33" s="16" t="s">
        <v>118</v>
      </c>
      <c r="AF33" s="16" t="s">
        <v>118</v>
      </c>
    </row>
    <row r="34" spans="1:32" s="5" customFormat="1">
      <c r="A34" s="17">
        <v>891780111</v>
      </c>
      <c r="B34" s="17" t="s">
        <v>55</v>
      </c>
      <c r="C34" s="15" t="s">
        <v>57</v>
      </c>
      <c r="D34" s="17" t="s">
        <v>61</v>
      </c>
      <c r="E34" s="37" t="s">
        <v>417</v>
      </c>
      <c r="F34" s="17" t="s">
        <v>62</v>
      </c>
      <c r="G34" s="1" t="s">
        <v>70</v>
      </c>
      <c r="H34" s="1" t="s">
        <v>74</v>
      </c>
      <c r="I34" s="77">
        <v>13500000</v>
      </c>
      <c r="J34" s="1"/>
      <c r="K34" s="2"/>
      <c r="L34" s="2"/>
      <c r="M34" s="32">
        <f t="shared" si="0"/>
        <v>13500000</v>
      </c>
      <c r="N34" s="69">
        <v>36552616</v>
      </c>
      <c r="O34" s="37" t="s">
        <v>418</v>
      </c>
      <c r="P34" s="74" t="s">
        <v>419</v>
      </c>
      <c r="Q34" s="56">
        <v>44967</v>
      </c>
      <c r="R34" s="56">
        <v>44967</v>
      </c>
      <c r="S34" s="56">
        <v>45107</v>
      </c>
      <c r="T34" s="3"/>
      <c r="U34" s="31"/>
      <c r="V34" s="37">
        <v>2700000</v>
      </c>
      <c r="W34" s="37">
        <v>10800000</v>
      </c>
      <c r="X34" s="67">
        <v>0.2</v>
      </c>
      <c r="Y34" s="70">
        <v>1045725304</v>
      </c>
      <c r="Z34" s="71" t="s">
        <v>373</v>
      </c>
      <c r="AA34" s="1"/>
      <c r="AB34" s="1"/>
      <c r="AC34" s="3"/>
      <c r="AD34" s="72" t="s">
        <v>420</v>
      </c>
      <c r="AE34" s="16" t="s">
        <v>118</v>
      </c>
      <c r="AF34" s="16" t="s">
        <v>118</v>
      </c>
    </row>
    <row r="35" spans="1:32" s="5" customFormat="1">
      <c r="A35" s="17">
        <v>891780111</v>
      </c>
      <c r="B35" s="17" t="s">
        <v>55</v>
      </c>
      <c r="C35" s="15" t="s">
        <v>57</v>
      </c>
      <c r="D35" s="17" t="s">
        <v>61</v>
      </c>
      <c r="E35" s="37" t="s">
        <v>421</v>
      </c>
      <c r="F35" s="17" t="s">
        <v>62</v>
      </c>
      <c r="G35" s="1" t="s">
        <v>70</v>
      </c>
      <c r="H35" s="1" t="s">
        <v>74</v>
      </c>
      <c r="I35" s="77">
        <v>12500000</v>
      </c>
      <c r="J35" s="1"/>
      <c r="K35" s="2"/>
      <c r="L35" s="2"/>
      <c r="M35" s="32">
        <f t="shared" si="0"/>
        <v>12500000</v>
      </c>
      <c r="N35" s="69">
        <v>1129567153</v>
      </c>
      <c r="O35" s="37" t="s">
        <v>422</v>
      </c>
      <c r="P35" s="74" t="s">
        <v>423</v>
      </c>
      <c r="Q35" s="56">
        <v>44967</v>
      </c>
      <c r="R35" s="56">
        <v>44967</v>
      </c>
      <c r="S35" s="56">
        <v>45107</v>
      </c>
      <c r="T35" s="3"/>
      <c r="U35" s="31"/>
      <c r="V35" s="37">
        <v>2500000</v>
      </c>
      <c r="W35" s="37">
        <v>10000000</v>
      </c>
      <c r="X35" s="67">
        <v>0.2</v>
      </c>
      <c r="Y35" s="70">
        <v>7634903</v>
      </c>
      <c r="Z35" s="71" t="s">
        <v>303</v>
      </c>
      <c r="AA35" s="1"/>
      <c r="AB35" s="1"/>
      <c r="AC35" s="3"/>
      <c r="AD35" s="72" t="s">
        <v>424</v>
      </c>
      <c r="AE35" s="16" t="s">
        <v>118</v>
      </c>
      <c r="AF35" s="16" t="s">
        <v>118</v>
      </c>
    </row>
    <row r="36" spans="1:32" s="5" customFormat="1">
      <c r="A36" s="17">
        <v>891780111</v>
      </c>
      <c r="B36" s="17" t="s">
        <v>55</v>
      </c>
      <c r="C36" s="15" t="s">
        <v>57</v>
      </c>
      <c r="D36" s="17" t="s">
        <v>61</v>
      </c>
      <c r="E36" s="37" t="s">
        <v>425</v>
      </c>
      <c r="F36" s="17" t="s">
        <v>62</v>
      </c>
      <c r="G36" s="1" t="s">
        <v>70</v>
      </c>
      <c r="H36" s="1" t="s">
        <v>74</v>
      </c>
      <c r="I36" s="77">
        <v>13000000</v>
      </c>
      <c r="J36" s="1"/>
      <c r="K36" s="2"/>
      <c r="L36" s="2"/>
      <c r="M36" s="32">
        <f t="shared" si="0"/>
        <v>13000000</v>
      </c>
      <c r="N36" s="69">
        <v>32738180</v>
      </c>
      <c r="O36" s="37" t="s">
        <v>426</v>
      </c>
      <c r="P36" s="74" t="s">
        <v>427</v>
      </c>
      <c r="Q36" s="56">
        <v>44967</v>
      </c>
      <c r="R36" s="56">
        <v>44967</v>
      </c>
      <c r="S36" s="56">
        <v>45107</v>
      </c>
      <c r="T36" s="3"/>
      <c r="U36" s="31"/>
      <c r="V36" s="37">
        <v>2600000</v>
      </c>
      <c r="W36" s="37">
        <v>10400000</v>
      </c>
      <c r="X36" s="67">
        <v>0.2</v>
      </c>
      <c r="Y36" s="70">
        <v>36669725</v>
      </c>
      <c r="Z36" s="71" t="s">
        <v>308</v>
      </c>
      <c r="AA36" s="1"/>
      <c r="AB36" s="1"/>
      <c r="AC36" s="3"/>
      <c r="AD36" s="72" t="s">
        <v>428</v>
      </c>
      <c r="AE36" s="16" t="s">
        <v>118</v>
      </c>
      <c r="AF36" s="16" t="s">
        <v>118</v>
      </c>
    </row>
    <row r="37" spans="1:32" s="5" customFormat="1">
      <c r="A37" s="17">
        <v>891780111</v>
      </c>
      <c r="B37" s="17" t="s">
        <v>55</v>
      </c>
      <c r="C37" s="15" t="s">
        <v>57</v>
      </c>
      <c r="D37" s="17" t="s">
        <v>61</v>
      </c>
      <c r="E37" s="37" t="s">
        <v>429</v>
      </c>
      <c r="F37" s="17" t="s">
        <v>62</v>
      </c>
      <c r="G37" s="1" t="s">
        <v>70</v>
      </c>
      <c r="H37" s="1" t="s">
        <v>74</v>
      </c>
      <c r="I37" s="77">
        <v>11208000</v>
      </c>
      <c r="J37" s="1"/>
      <c r="K37" s="2"/>
      <c r="L37" s="2"/>
      <c r="M37" s="32">
        <f t="shared" si="0"/>
        <v>11208000</v>
      </c>
      <c r="N37" s="69">
        <v>79695021</v>
      </c>
      <c r="O37" s="37" t="s">
        <v>430</v>
      </c>
      <c r="P37" s="74" t="s">
        <v>431</v>
      </c>
      <c r="Q37" s="56">
        <v>44970</v>
      </c>
      <c r="R37" s="56">
        <v>44970</v>
      </c>
      <c r="S37" s="56">
        <v>45107</v>
      </c>
      <c r="T37" s="3"/>
      <c r="U37" s="31"/>
      <c r="V37" s="37">
        <v>1608000</v>
      </c>
      <c r="W37" s="37">
        <v>9600000</v>
      </c>
      <c r="X37" s="67">
        <v>0.14346895074946467</v>
      </c>
      <c r="Y37" s="70">
        <v>36669725</v>
      </c>
      <c r="Z37" s="71" t="s">
        <v>308</v>
      </c>
      <c r="AA37" s="1"/>
      <c r="AB37" s="1"/>
      <c r="AC37" s="3"/>
      <c r="AD37" s="72" t="s">
        <v>432</v>
      </c>
      <c r="AE37" s="16" t="s">
        <v>118</v>
      </c>
      <c r="AF37" s="16" t="s">
        <v>118</v>
      </c>
    </row>
    <row r="38" spans="1:32" s="6" customFormat="1">
      <c r="A38" s="11"/>
      <c r="B38" s="12"/>
      <c r="C38" s="11" t="s">
        <v>21</v>
      </c>
      <c r="D38" s="13"/>
      <c r="E38" s="12">
        <f>COUNTA(E5:E37)</f>
        <v>33</v>
      </c>
      <c r="F38" s="12"/>
      <c r="G38" s="12"/>
      <c r="H38" s="13"/>
      <c r="I38" s="14">
        <f>SUM(I5:I37)</f>
        <v>396058000</v>
      </c>
      <c r="J38" s="12">
        <f>COUNTA(J5:J21)</f>
        <v>0</v>
      </c>
      <c r="K38" s="14">
        <f>SUM(K5:K21)</f>
        <v>0</v>
      </c>
      <c r="L38" s="14">
        <f>SUM(L5:L21)</f>
        <v>0</v>
      </c>
      <c r="M38" s="14">
        <f>SUM(M5:M37)</f>
        <v>396058000</v>
      </c>
      <c r="N38" s="12"/>
      <c r="O38" s="12"/>
      <c r="P38" s="76"/>
      <c r="Q38" s="12"/>
      <c r="R38" s="12"/>
      <c r="S38" s="12"/>
      <c r="T38" s="12"/>
      <c r="U38" s="12">
        <f>SUM(U5:U21)</f>
        <v>0</v>
      </c>
      <c r="V38" s="14">
        <f>SUM(V5:V37)</f>
        <v>103318000</v>
      </c>
      <c r="W38" s="14">
        <f>SUM(W5:W37)</f>
        <v>281740000</v>
      </c>
      <c r="X38" s="12"/>
      <c r="Y38" s="12"/>
      <c r="Z38" s="12"/>
      <c r="AA38" s="12"/>
      <c r="AB38" s="12"/>
      <c r="AC38" s="12"/>
      <c r="AD38" s="12"/>
      <c r="AE38" s="12"/>
      <c r="AF38" s="12"/>
    </row>
  </sheetData>
  <mergeCells count="7">
    <mergeCell ref="AD3:AF3"/>
    <mergeCell ref="A1:D1"/>
    <mergeCell ref="G1:H1"/>
    <mergeCell ref="A2:C2"/>
    <mergeCell ref="D2:F2"/>
    <mergeCell ref="G2:H3"/>
    <mergeCell ref="K2:P3"/>
  </mergeCells>
  <conditionalFormatting sqref="D2">
    <cfRule type="containsText" dxfId="190" priority="2" operator="containsText" text="Seleccione Ordenador">
      <formula>NOT(ISERROR(SEARCH("Seleccione Ordenador",D2)))</formula>
    </cfRule>
  </conditionalFormatting>
  <conditionalFormatting sqref="E1">
    <cfRule type="containsText" dxfId="189" priority="1" operator="containsText" text="Seleccione Periodo">
      <formula>NOT(ISERROR(SEARCH("Seleccione Periodo",E1)))</formula>
    </cfRule>
  </conditionalFormatting>
  <dataValidations count="8">
    <dataValidation type="list" allowBlank="1" showInputMessage="1" showErrorMessage="1" sqref="AA5:AB37" xr:uid="{07B5637D-4D5F-43A4-940C-F6316A5FCBB1}">
      <formula1>"SI,NO"</formula1>
    </dataValidation>
    <dataValidation type="list" allowBlank="1" showInputMessage="1" showErrorMessage="1" sqref="AF5:AF37" xr:uid="{B742C653-2162-42F7-B55C-817482CBE293}">
      <formula1>"SI,NA por TIPO Contrato"</formula1>
    </dataValidation>
    <dataValidation type="list" allowBlank="1" showInputMessage="1" showErrorMessage="1" sqref="AE5:AE37" xr:uid="{B476CCE3-BE99-462B-B04C-03A37D3CFB2D}">
      <formula1>"SI,NO HA INICIADO"</formula1>
    </dataValidation>
    <dataValidation type="list" allowBlank="1" showInputMessage="1" showErrorMessage="1" sqref="H5:H37" xr:uid="{081B6F53-35A2-48F1-AA77-04407E3E5BF2}">
      <formula1>tipologia</formula1>
    </dataValidation>
    <dataValidation type="list" allowBlank="1" showInputMessage="1" showErrorMessage="1" sqref="G5:G37" xr:uid="{B23DC0C8-9C44-4F5C-A1E1-D67AF390DBDE}">
      <formula1>modalidad</formula1>
    </dataValidation>
    <dataValidation type="list" allowBlank="1" showInputMessage="1" showErrorMessage="1" sqref="C5:C37" xr:uid="{FE3C9B60-B35F-41BE-AAF4-A32101288F64}">
      <formula1>rubro</formula1>
    </dataValidation>
    <dataValidation type="list" allowBlank="1" showInputMessage="1" showErrorMessage="1" sqref="E1" xr:uid="{CF32F372-DAFA-4D68-8194-0C607D161E59}">
      <formula1>cortea</formula1>
    </dataValidation>
    <dataValidation type="list" allowBlank="1" showInputMessage="1" showErrorMessage="1" sqref="D2" xr:uid="{93C76BEF-BED0-4C72-B01E-2139D7B92210}">
      <formula1>Delegatarios</formula1>
    </dataValidation>
  </dataValidation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C295-AB79-4366-A2A8-31F3BBD88DE1}">
  <sheetPr>
    <tabColor rgb="FF92D050"/>
  </sheetPr>
  <dimension ref="A1:AF31"/>
  <sheetViews>
    <sheetView topLeftCell="S1" workbookViewId="0">
      <selection activeCell="AD4" sqref="AD4"/>
    </sheetView>
  </sheetViews>
  <sheetFormatPr baseColWidth="10" defaultRowHeight="14.4"/>
  <cols>
    <col min="5" max="5" width="15.77734375" customWidth="1"/>
    <col min="9" max="9" width="17.6640625" customWidth="1"/>
    <col min="13" max="13" width="16.44140625" customWidth="1"/>
  </cols>
  <sheetData>
    <row r="1" spans="1:32">
      <c r="A1" s="269" t="s">
        <v>85</v>
      </c>
      <c r="B1" s="269"/>
      <c r="C1" s="269"/>
      <c r="D1" s="269"/>
      <c r="E1" t="s">
        <v>42</v>
      </c>
      <c r="G1" s="264" t="s">
        <v>150</v>
      </c>
      <c r="H1" s="264"/>
      <c r="I1" s="30">
        <v>1160000</v>
      </c>
    </row>
    <row r="2" spans="1:32" ht="15" customHeight="1">
      <c r="A2" s="271" t="s">
        <v>22</v>
      </c>
      <c r="B2" s="271"/>
      <c r="C2" s="271"/>
      <c r="D2" s="272" t="s">
        <v>30</v>
      </c>
      <c r="E2" s="272"/>
      <c r="F2" s="272"/>
      <c r="G2" s="265" t="s">
        <v>100</v>
      </c>
      <c r="H2" s="265"/>
      <c r="I2" s="22">
        <f>VLOOKUP($D$2,[7]Datos!$B$20:$C$35,2,FALSE)</f>
        <v>42</v>
      </c>
      <c r="J2" s="23" t="s">
        <v>86</v>
      </c>
      <c r="K2" s="267" t="str">
        <f>VLOOKUP($D$2,[7]Datos!$B$20:$D$35,3,FALSE)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48720000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102" customFormat="1">
      <c r="A5" s="85">
        <v>891780111</v>
      </c>
      <c r="B5" s="85" t="s">
        <v>55</v>
      </c>
      <c r="C5" s="86" t="s">
        <v>57</v>
      </c>
      <c r="D5" s="85" t="s">
        <v>61</v>
      </c>
      <c r="E5" s="87" t="s">
        <v>590</v>
      </c>
      <c r="F5" s="85" t="s">
        <v>62</v>
      </c>
      <c r="G5" s="86" t="s">
        <v>62</v>
      </c>
      <c r="H5" s="86" t="s">
        <v>74</v>
      </c>
      <c r="I5" s="88">
        <v>9000000</v>
      </c>
      <c r="J5" s="89"/>
      <c r="K5" s="90"/>
      <c r="L5" s="90"/>
      <c r="M5" s="91">
        <f>I5+K5-L5</f>
        <v>9000000</v>
      </c>
      <c r="N5" s="92">
        <v>1082845810</v>
      </c>
      <c r="O5" s="92" t="s">
        <v>510</v>
      </c>
      <c r="P5" s="92" t="s">
        <v>511</v>
      </c>
      <c r="Q5" s="93">
        <v>44952</v>
      </c>
      <c r="R5" s="93">
        <v>44958</v>
      </c>
      <c r="S5" s="93">
        <v>45009</v>
      </c>
      <c r="T5" s="94"/>
      <c r="U5" s="95"/>
      <c r="V5" s="96">
        <v>5100000</v>
      </c>
      <c r="W5" s="96">
        <v>3900000</v>
      </c>
      <c r="X5" s="97">
        <v>0.56999999999999995</v>
      </c>
      <c r="Y5" s="98">
        <v>57426458</v>
      </c>
      <c r="Z5" s="99" t="s">
        <v>512</v>
      </c>
      <c r="AA5" s="100" t="s">
        <v>117</v>
      </c>
      <c r="AB5" s="100" t="s">
        <v>117</v>
      </c>
      <c r="AC5" s="94"/>
      <c r="AD5" s="101" t="s">
        <v>513</v>
      </c>
      <c r="AE5" s="86" t="s">
        <v>118</v>
      </c>
      <c r="AF5" s="86" t="s">
        <v>118</v>
      </c>
    </row>
    <row r="6" spans="1:32" s="102" customFormat="1">
      <c r="A6" s="85">
        <v>891780111</v>
      </c>
      <c r="B6" s="85" t="s">
        <v>55</v>
      </c>
      <c r="C6" s="86" t="s">
        <v>57</v>
      </c>
      <c r="D6" s="85" t="s">
        <v>61</v>
      </c>
      <c r="E6" s="87" t="s">
        <v>591</v>
      </c>
      <c r="F6" s="85" t="s">
        <v>62</v>
      </c>
      <c r="G6" s="86" t="s">
        <v>62</v>
      </c>
      <c r="H6" s="86" t="s">
        <v>74</v>
      </c>
      <c r="I6" s="88">
        <v>9250000</v>
      </c>
      <c r="J6" s="89"/>
      <c r="K6" s="90"/>
      <c r="L6" s="90"/>
      <c r="M6" s="91">
        <f>I6+K6-L6</f>
        <v>9250000</v>
      </c>
      <c r="N6" s="92">
        <v>57442105</v>
      </c>
      <c r="O6" s="92" t="s">
        <v>514</v>
      </c>
      <c r="P6" s="92" t="s">
        <v>515</v>
      </c>
      <c r="Q6" s="93">
        <v>44952</v>
      </c>
      <c r="R6" s="93">
        <v>44958</v>
      </c>
      <c r="S6" s="93">
        <v>45015</v>
      </c>
      <c r="T6" s="94"/>
      <c r="U6" s="103"/>
      <c r="V6" s="96">
        <v>4625000</v>
      </c>
      <c r="W6" s="96">
        <v>4625000</v>
      </c>
      <c r="X6" s="97">
        <v>0.5</v>
      </c>
      <c r="Y6" s="98">
        <v>57426458</v>
      </c>
      <c r="Z6" s="99" t="s">
        <v>512</v>
      </c>
      <c r="AA6" s="100" t="s">
        <v>117</v>
      </c>
      <c r="AB6" s="100" t="s">
        <v>117</v>
      </c>
      <c r="AC6" s="94"/>
      <c r="AD6" s="101" t="s">
        <v>516</v>
      </c>
      <c r="AE6" s="86" t="s">
        <v>118</v>
      </c>
      <c r="AF6" s="86" t="s">
        <v>118</v>
      </c>
    </row>
    <row r="7" spans="1:32" s="102" customFormat="1">
      <c r="A7" s="85">
        <v>891780111</v>
      </c>
      <c r="B7" s="85" t="s">
        <v>55</v>
      </c>
      <c r="C7" s="86" t="s">
        <v>57</v>
      </c>
      <c r="D7" s="85" t="s">
        <v>61</v>
      </c>
      <c r="E7" s="87" t="s">
        <v>592</v>
      </c>
      <c r="F7" s="85" t="s">
        <v>62</v>
      </c>
      <c r="G7" s="86" t="s">
        <v>62</v>
      </c>
      <c r="H7" s="86" t="s">
        <v>74</v>
      </c>
      <c r="I7" s="88">
        <v>7700000</v>
      </c>
      <c r="J7" s="89"/>
      <c r="K7" s="90"/>
      <c r="L7" s="90"/>
      <c r="M7" s="91">
        <f>I7+K7-L7</f>
        <v>7700000</v>
      </c>
      <c r="N7" s="92">
        <v>36549178</v>
      </c>
      <c r="O7" s="92" t="s">
        <v>517</v>
      </c>
      <c r="P7" s="92" t="s">
        <v>518</v>
      </c>
      <c r="Q7" s="93">
        <v>44952</v>
      </c>
      <c r="R7" s="93">
        <v>44958</v>
      </c>
      <c r="S7" s="93">
        <v>45046</v>
      </c>
      <c r="T7" s="94"/>
      <c r="U7" s="104"/>
      <c r="V7" s="96">
        <v>3300000</v>
      </c>
      <c r="W7" s="96">
        <v>4400000</v>
      </c>
      <c r="X7" s="97">
        <v>0.42</v>
      </c>
      <c r="Y7" s="98">
        <v>57426458</v>
      </c>
      <c r="Z7" s="99" t="s">
        <v>512</v>
      </c>
      <c r="AA7" s="100" t="s">
        <v>117</v>
      </c>
      <c r="AB7" s="100" t="s">
        <v>117</v>
      </c>
      <c r="AC7" s="94"/>
      <c r="AD7" s="101" t="s">
        <v>519</v>
      </c>
      <c r="AE7" s="86" t="s">
        <v>118</v>
      </c>
      <c r="AF7" s="86" t="s">
        <v>118</v>
      </c>
    </row>
    <row r="8" spans="1:32" s="102" customFormat="1">
      <c r="A8" s="85">
        <v>891780111</v>
      </c>
      <c r="B8" s="85" t="s">
        <v>55</v>
      </c>
      <c r="C8" s="86" t="s">
        <v>57</v>
      </c>
      <c r="D8" s="85" t="s">
        <v>61</v>
      </c>
      <c r="E8" s="87" t="s">
        <v>593</v>
      </c>
      <c r="F8" s="85" t="s">
        <v>62</v>
      </c>
      <c r="G8" s="86" t="s">
        <v>62</v>
      </c>
      <c r="H8" s="86" t="s">
        <v>74</v>
      </c>
      <c r="I8" s="88">
        <v>7700000</v>
      </c>
      <c r="J8" s="89"/>
      <c r="K8" s="90"/>
      <c r="L8" s="90"/>
      <c r="M8" s="91">
        <f t="shared" ref="M8:M30" si="0">I8+K8-L8</f>
        <v>7700000</v>
      </c>
      <c r="N8" s="92">
        <v>36669007</v>
      </c>
      <c r="O8" s="92" t="s">
        <v>520</v>
      </c>
      <c r="P8" s="92" t="s">
        <v>521</v>
      </c>
      <c r="Q8" s="93">
        <v>44952</v>
      </c>
      <c r="R8" s="93">
        <v>44958</v>
      </c>
      <c r="S8" s="93">
        <v>45046</v>
      </c>
      <c r="T8" s="94"/>
      <c r="U8" s="103"/>
      <c r="V8" s="96">
        <v>3200000</v>
      </c>
      <c r="W8" s="96">
        <v>4500000</v>
      </c>
      <c r="X8" s="97">
        <v>0.41</v>
      </c>
      <c r="Y8" s="98">
        <v>57426458</v>
      </c>
      <c r="Z8" s="99" t="s">
        <v>512</v>
      </c>
      <c r="AA8" s="100" t="s">
        <v>117</v>
      </c>
      <c r="AB8" s="100" t="s">
        <v>117</v>
      </c>
      <c r="AC8" s="94"/>
      <c r="AD8" s="101" t="s">
        <v>522</v>
      </c>
      <c r="AE8" s="86" t="s">
        <v>118</v>
      </c>
      <c r="AF8" s="86" t="s">
        <v>118</v>
      </c>
    </row>
    <row r="9" spans="1:32" s="102" customFormat="1">
      <c r="A9" s="85">
        <v>891780111</v>
      </c>
      <c r="B9" s="85" t="s">
        <v>55</v>
      </c>
      <c r="C9" s="86" t="s">
        <v>57</v>
      </c>
      <c r="D9" s="85" t="s">
        <v>61</v>
      </c>
      <c r="E9" s="87" t="s">
        <v>594</v>
      </c>
      <c r="F9" s="85" t="s">
        <v>62</v>
      </c>
      <c r="G9" s="86" t="s">
        <v>62</v>
      </c>
      <c r="H9" s="86" t="s">
        <v>74</v>
      </c>
      <c r="I9" s="88">
        <v>9250000</v>
      </c>
      <c r="J9" s="89"/>
      <c r="K9" s="90"/>
      <c r="L9" s="90"/>
      <c r="M9" s="91">
        <f t="shared" si="0"/>
        <v>9250000</v>
      </c>
      <c r="N9" s="92">
        <v>80865227</v>
      </c>
      <c r="O9" s="92" t="s">
        <v>523</v>
      </c>
      <c r="P9" s="92" t="s">
        <v>524</v>
      </c>
      <c r="Q9" s="93">
        <v>44952</v>
      </c>
      <c r="R9" s="93">
        <v>44958</v>
      </c>
      <c r="S9" s="93">
        <v>45015</v>
      </c>
      <c r="T9" s="94"/>
      <c r="U9" s="103"/>
      <c r="V9" s="96">
        <v>4625000</v>
      </c>
      <c r="W9" s="96">
        <v>4625000</v>
      </c>
      <c r="X9" s="97">
        <v>0.5</v>
      </c>
      <c r="Y9" s="98">
        <v>57426458</v>
      </c>
      <c r="Z9" s="99" t="s">
        <v>512</v>
      </c>
      <c r="AA9" s="100" t="s">
        <v>117</v>
      </c>
      <c r="AB9" s="100" t="s">
        <v>117</v>
      </c>
      <c r="AC9" s="94"/>
      <c r="AD9" s="101" t="s">
        <v>525</v>
      </c>
      <c r="AE9" s="86" t="s">
        <v>118</v>
      </c>
      <c r="AF9" s="86" t="s">
        <v>118</v>
      </c>
    </row>
    <row r="10" spans="1:32" s="102" customFormat="1">
      <c r="A10" s="85">
        <v>891780111</v>
      </c>
      <c r="B10" s="85" t="s">
        <v>55</v>
      </c>
      <c r="C10" s="86" t="s">
        <v>57</v>
      </c>
      <c r="D10" s="85" t="s">
        <v>61</v>
      </c>
      <c r="E10" s="87" t="s">
        <v>595</v>
      </c>
      <c r="F10" s="85" t="s">
        <v>62</v>
      </c>
      <c r="G10" s="86" t="s">
        <v>62</v>
      </c>
      <c r="H10" s="86" t="s">
        <v>74</v>
      </c>
      <c r="I10" s="88">
        <v>8000000</v>
      </c>
      <c r="J10" s="100"/>
      <c r="K10" s="90"/>
      <c r="L10" s="90"/>
      <c r="M10" s="91">
        <f t="shared" si="0"/>
        <v>8000000</v>
      </c>
      <c r="N10" s="92">
        <v>84454604</v>
      </c>
      <c r="O10" s="92" t="s">
        <v>526</v>
      </c>
      <c r="P10" s="92" t="s">
        <v>527</v>
      </c>
      <c r="Q10" s="93">
        <v>44953</v>
      </c>
      <c r="R10" s="93">
        <v>44958</v>
      </c>
      <c r="S10" s="93">
        <v>45015</v>
      </c>
      <c r="T10" s="94"/>
      <c r="U10" s="95"/>
      <c r="V10" s="96">
        <v>4800000</v>
      </c>
      <c r="W10" s="96">
        <v>3200000</v>
      </c>
      <c r="X10" s="97">
        <v>0.6</v>
      </c>
      <c r="Y10" s="98">
        <v>57426458</v>
      </c>
      <c r="Z10" s="99" t="s">
        <v>512</v>
      </c>
      <c r="AA10" s="100" t="s">
        <v>117</v>
      </c>
      <c r="AB10" s="100" t="s">
        <v>117</v>
      </c>
      <c r="AC10" s="94"/>
      <c r="AD10" s="101" t="s">
        <v>528</v>
      </c>
      <c r="AE10" s="86" t="s">
        <v>118</v>
      </c>
      <c r="AF10" s="86" t="s">
        <v>118</v>
      </c>
    </row>
    <row r="11" spans="1:32" s="102" customFormat="1">
      <c r="A11" s="85">
        <v>891780111</v>
      </c>
      <c r="B11" s="85" t="s">
        <v>55</v>
      </c>
      <c r="C11" s="86" t="s">
        <v>57</v>
      </c>
      <c r="D11" s="85" t="s">
        <v>61</v>
      </c>
      <c r="E11" s="87" t="s">
        <v>596</v>
      </c>
      <c r="F11" s="85" t="s">
        <v>62</v>
      </c>
      <c r="G11" s="86" t="s">
        <v>62</v>
      </c>
      <c r="H11" s="86" t="s">
        <v>74</v>
      </c>
      <c r="I11" s="88">
        <v>12800000</v>
      </c>
      <c r="J11" s="89"/>
      <c r="K11" s="90"/>
      <c r="L11" s="90"/>
      <c r="M11" s="91">
        <f t="shared" si="0"/>
        <v>12800000</v>
      </c>
      <c r="N11" s="92">
        <v>1082961155</v>
      </c>
      <c r="O11" s="92" t="s">
        <v>529</v>
      </c>
      <c r="P11" s="92" t="s">
        <v>530</v>
      </c>
      <c r="Q11" s="93">
        <v>44956</v>
      </c>
      <c r="R11" s="93">
        <v>44958</v>
      </c>
      <c r="S11" s="93">
        <v>45076</v>
      </c>
      <c r="T11" s="94"/>
      <c r="U11" s="95"/>
      <c r="V11" s="96">
        <v>3200000</v>
      </c>
      <c r="W11" s="96">
        <v>9600000</v>
      </c>
      <c r="X11" s="97">
        <v>0.25</v>
      </c>
      <c r="Y11" s="98">
        <v>57290542</v>
      </c>
      <c r="Z11" s="99" t="s">
        <v>145</v>
      </c>
      <c r="AA11" s="100" t="s">
        <v>117</v>
      </c>
      <c r="AB11" s="100" t="s">
        <v>117</v>
      </c>
      <c r="AC11" s="94"/>
      <c r="AD11" s="101" t="s">
        <v>531</v>
      </c>
      <c r="AE11" s="86" t="s">
        <v>118</v>
      </c>
      <c r="AF11" s="86" t="s">
        <v>118</v>
      </c>
    </row>
    <row r="12" spans="1:32" s="102" customFormat="1">
      <c r="A12" s="85">
        <v>891780111</v>
      </c>
      <c r="B12" s="85" t="s">
        <v>55</v>
      </c>
      <c r="C12" s="86" t="s">
        <v>57</v>
      </c>
      <c r="D12" s="85" t="s">
        <v>61</v>
      </c>
      <c r="E12" s="87" t="s">
        <v>597</v>
      </c>
      <c r="F12" s="85" t="s">
        <v>62</v>
      </c>
      <c r="G12" s="86" t="s">
        <v>62</v>
      </c>
      <c r="H12" s="86" t="s">
        <v>74</v>
      </c>
      <c r="I12" s="88">
        <v>14400000</v>
      </c>
      <c r="J12" s="89"/>
      <c r="K12" s="90"/>
      <c r="L12" s="90"/>
      <c r="M12" s="91">
        <f t="shared" si="0"/>
        <v>14400000</v>
      </c>
      <c r="N12" s="92">
        <v>1082867858</v>
      </c>
      <c r="O12" s="92" t="s">
        <v>532</v>
      </c>
      <c r="P12" s="92" t="s">
        <v>533</v>
      </c>
      <c r="Q12" s="93">
        <v>44953</v>
      </c>
      <c r="R12" s="93">
        <v>44958</v>
      </c>
      <c r="S12" s="93">
        <v>45076</v>
      </c>
      <c r="T12" s="94"/>
      <c r="U12" s="95"/>
      <c r="V12" s="96">
        <v>4800000</v>
      </c>
      <c r="W12" s="96">
        <v>9600000</v>
      </c>
      <c r="X12" s="97">
        <v>0.33</v>
      </c>
      <c r="Y12" s="98">
        <v>41947381</v>
      </c>
      <c r="Z12" s="99" t="s">
        <v>534</v>
      </c>
      <c r="AA12" s="100" t="s">
        <v>117</v>
      </c>
      <c r="AB12" s="100" t="s">
        <v>117</v>
      </c>
      <c r="AC12" s="94"/>
      <c r="AD12" s="101" t="s">
        <v>531</v>
      </c>
      <c r="AE12" s="86" t="s">
        <v>118</v>
      </c>
      <c r="AF12" s="86" t="s">
        <v>118</v>
      </c>
    </row>
    <row r="13" spans="1:32" s="102" customFormat="1">
      <c r="A13" s="85">
        <v>891780111</v>
      </c>
      <c r="B13" s="85" t="s">
        <v>55</v>
      </c>
      <c r="C13" s="86" t="s">
        <v>57</v>
      </c>
      <c r="D13" s="85" t="s">
        <v>61</v>
      </c>
      <c r="E13" s="87" t="s">
        <v>598</v>
      </c>
      <c r="F13" s="85" t="s">
        <v>62</v>
      </c>
      <c r="G13" s="86" t="s">
        <v>62</v>
      </c>
      <c r="H13" s="86" t="s">
        <v>74</v>
      </c>
      <c r="I13" s="88">
        <v>7700000</v>
      </c>
      <c r="J13" s="89"/>
      <c r="K13" s="90"/>
      <c r="L13" s="90"/>
      <c r="M13" s="91">
        <f t="shared" si="0"/>
        <v>7700000</v>
      </c>
      <c r="N13" s="92">
        <v>57434888</v>
      </c>
      <c r="O13" s="92" t="s">
        <v>535</v>
      </c>
      <c r="P13" s="92" t="s">
        <v>536</v>
      </c>
      <c r="Q13" s="93">
        <v>44953</v>
      </c>
      <c r="R13" s="93">
        <v>44958</v>
      </c>
      <c r="S13" s="93">
        <v>45046</v>
      </c>
      <c r="T13" s="94"/>
      <c r="U13" s="95"/>
      <c r="V13" s="96">
        <v>3300000</v>
      </c>
      <c r="W13" s="96">
        <v>4400000</v>
      </c>
      <c r="X13" s="97">
        <v>0.42</v>
      </c>
      <c r="Y13" s="98">
        <v>57426458</v>
      </c>
      <c r="Z13" s="99" t="s">
        <v>512</v>
      </c>
      <c r="AA13" s="100" t="s">
        <v>117</v>
      </c>
      <c r="AB13" s="100" t="s">
        <v>117</v>
      </c>
      <c r="AC13" s="94"/>
      <c r="AD13" s="101" t="s">
        <v>537</v>
      </c>
      <c r="AE13" s="86" t="s">
        <v>118</v>
      </c>
      <c r="AF13" s="86" t="s">
        <v>118</v>
      </c>
    </row>
    <row r="14" spans="1:32" s="102" customFormat="1">
      <c r="A14" s="85">
        <v>891780111</v>
      </c>
      <c r="B14" s="85" t="s">
        <v>55</v>
      </c>
      <c r="C14" s="86" t="s">
        <v>57</v>
      </c>
      <c r="D14" s="85" t="s">
        <v>61</v>
      </c>
      <c r="E14" s="87" t="s">
        <v>599</v>
      </c>
      <c r="F14" s="85" t="s">
        <v>62</v>
      </c>
      <c r="G14" s="86" t="s">
        <v>62</v>
      </c>
      <c r="H14" s="86" t="s">
        <v>74</v>
      </c>
      <c r="I14" s="88">
        <v>5600000</v>
      </c>
      <c r="J14" s="89"/>
      <c r="K14" s="90"/>
      <c r="L14" s="90"/>
      <c r="M14" s="91">
        <f t="shared" si="0"/>
        <v>5600000</v>
      </c>
      <c r="N14" s="92">
        <v>57441136</v>
      </c>
      <c r="O14" s="92" t="s">
        <v>538</v>
      </c>
      <c r="P14" s="92" t="s">
        <v>539</v>
      </c>
      <c r="Q14" s="93">
        <v>44953</v>
      </c>
      <c r="R14" s="93">
        <v>44958</v>
      </c>
      <c r="S14" s="93">
        <v>45015</v>
      </c>
      <c r="T14" s="94"/>
      <c r="U14" s="95"/>
      <c r="V14" s="96">
        <v>2800000</v>
      </c>
      <c r="W14" s="96">
        <v>2800000</v>
      </c>
      <c r="X14" s="97">
        <v>0.5</v>
      </c>
      <c r="Y14" s="98">
        <v>12539351</v>
      </c>
      <c r="Z14" s="99" t="s">
        <v>540</v>
      </c>
      <c r="AA14" s="100" t="s">
        <v>117</v>
      </c>
      <c r="AB14" s="100" t="s">
        <v>117</v>
      </c>
      <c r="AC14" s="94"/>
      <c r="AD14" s="101" t="s">
        <v>541</v>
      </c>
      <c r="AE14" s="86" t="s">
        <v>118</v>
      </c>
      <c r="AF14" s="86" t="s">
        <v>118</v>
      </c>
    </row>
    <row r="15" spans="1:32" s="102" customFormat="1">
      <c r="A15" s="85">
        <v>891780111</v>
      </c>
      <c r="B15" s="85" t="s">
        <v>55</v>
      </c>
      <c r="C15" s="86" t="s">
        <v>57</v>
      </c>
      <c r="D15" s="85" t="s">
        <v>61</v>
      </c>
      <c r="E15" s="87" t="s">
        <v>600</v>
      </c>
      <c r="F15" s="85" t="s">
        <v>62</v>
      </c>
      <c r="G15" s="86" t="s">
        <v>62</v>
      </c>
      <c r="H15" s="86" t="s">
        <v>74</v>
      </c>
      <c r="I15" s="88">
        <v>7500000</v>
      </c>
      <c r="J15" s="89"/>
      <c r="K15" s="90"/>
      <c r="L15" s="90"/>
      <c r="M15" s="91">
        <f t="shared" si="0"/>
        <v>7500000</v>
      </c>
      <c r="N15" s="92">
        <v>57437563</v>
      </c>
      <c r="O15" s="92" t="s">
        <v>542</v>
      </c>
      <c r="P15" s="92" t="s">
        <v>543</v>
      </c>
      <c r="Q15" s="93">
        <v>44953</v>
      </c>
      <c r="R15" s="93">
        <v>44958</v>
      </c>
      <c r="S15" s="93">
        <v>45015</v>
      </c>
      <c r="T15" s="94"/>
      <c r="U15" s="95"/>
      <c r="V15" s="96">
        <v>3750000</v>
      </c>
      <c r="W15" s="96">
        <v>3750000</v>
      </c>
      <c r="X15" s="97">
        <v>0.5</v>
      </c>
      <c r="Y15" s="98">
        <v>57426458</v>
      </c>
      <c r="Z15" s="99" t="s">
        <v>512</v>
      </c>
      <c r="AA15" s="100" t="s">
        <v>117</v>
      </c>
      <c r="AB15" s="100" t="s">
        <v>117</v>
      </c>
      <c r="AC15" s="94"/>
      <c r="AD15" s="101" t="s">
        <v>544</v>
      </c>
      <c r="AE15" s="86" t="s">
        <v>118</v>
      </c>
      <c r="AF15" s="86" t="s">
        <v>118</v>
      </c>
    </row>
    <row r="16" spans="1:32" s="102" customFormat="1">
      <c r="A16" s="85">
        <v>891780111</v>
      </c>
      <c r="B16" s="85" t="s">
        <v>55</v>
      </c>
      <c r="C16" s="86" t="s">
        <v>57</v>
      </c>
      <c r="D16" s="85" t="s">
        <v>61</v>
      </c>
      <c r="E16" s="87" t="s">
        <v>601</v>
      </c>
      <c r="F16" s="85" t="s">
        <v>62</v>
      </c>
      <c r="G16" s="86" t="s">
        <v>62</v>
      </c>
      <c r="H16" s="86" t="s">
        <v>74</v>
      </c>
      <c r="I16" s="88">
        <v>14400000</v>
      </c>
      <c r="J16" s="89"/>
      <c r="K16" s="90"/>
      <c r="L16" s="90"/>
      <c r="M16" s="91">
        <f t="shared" si="0"/>
        <v>14400000</v>
      </c>
      <c r="N16" s="92">
        <v>1082991569</v>
      </c>
      <c r="O16" s="92" t="s">
        <v>545</v>
      </c>
      <c r="P16" s="92" t="s">
        <v>546</v>
      </c>
      <c r="Q16" s="93">
        <v>44953</v>
      </c>
      <c r="R16" s="93">
        <v>44958</v>
      </c>
      <c r="S16" s="93">
        <v>45076</v>
      </c>
      <c r="T16" s="94"/>
      <c r="U16" s="95"/>
      <c r="V16" s="96">
        <v>4800000</v>
      </c>
      <c r="W16" s="96">
        <v>9600000</v>
      </c>
      <c r="X16" s="97">
        <v>0.33</v>
      </c>
      <c r="Y16" s="98">
        <v>12550726</v>
      </c>
      <c r="Z16" s="99" t="s">
        <v>547</v>
      </c>
      <c r="AA16" s="100" t="s">
        <v>117</v>
      </c>
      <c r="AB16" s="100" t="s">
        <v>117</v>
      </c>
      <c r="AC16" s="94"/>
      <c r="AD16" s="101" t="s">
        <v>548</v>
      </c>
      <c r="AE16" s="86" t="s">
        <v>118</v>
      </c>
      <c r="AF16" s="86" t="s">
        <v>118</v>
      </c>
    </row>
    <row r="17" spans="1:32" s="102" customFormat="1">
      <c r="A17" s="85">
        <v>891780111</v>
      </c>
      <c r="B17" s="85" t="s">
        <v>55</v>
      </c>
      <c r="C17" s="86" t="s">
        <v>57</v>
      </c>
      <c r="D17" s="85" t="s">
        <v>61</v>
      </c>
      <c r="E17" s="87" t="s">
        <v>602</v>
      </c>
      <c r="F17" s="85" t="s">
        <v>62</v>
      </c>
      <c r="G17" s="86" t="s">
        <v>62</v>
      </c>
      <c r="H17" s="86" t="s">
        <v>74</v>
      </c>
      <c r="I17" s="88">
        <v>7400000</v>
      </c>
      <c r="J17" s="89"/>
      <c r="K17" s="90"/>
      <c r="L17" s="90"/>
      <c r="M17" s="91">
        <f t="shared" si="0"/>
        <v>7400000</v>
      </c>
      <c r="N17" s="92">
        <v>57443718</v>
      </c>
      <c r="O17" s="92" t="s">
        <v>549</v>
      </c>
      <c r="P17" s="92" t="s">
        <v>550</v>
      </c>
      <c r="Q17" s="93">
        <v>44953</v>
      </c>
      <c r="R17" s="93">
        <v>44958</v>
      </c>
      <c r="S17" s="93">
        <v>45015</v>
      </c>
      <c r="T17" s="94"/>
      <c r="U17" s="103"/>
      <c r="V17" s="96">
        <v>3700000</v>
      </c>
      <c r="W17" s="96">
        <v>3700000</v>
      </c>
      <c r="X17" s="97">
        <v>0.5</v>
      </c>
      <c r="Y17" s="98">
        <v>57426458</v>
      </c>
      <c r="Z17" s="99" t="s">
        <v>512</v>
      </c>
      <c r="AA17" s="100" t="s">
        <v>117</v>
      </c>
      <c r="AB17" s="100" t="s">
        <v>117</v>
      </c>
      <c r="AC17" s="94"/>
      <c r="AD17" s="101" t="s">
        <v>551</v>
      </c>
      <c r="AE17" s="86" t="s">
        <v>118</v>
      </c>
      <c r="AF17" s="86" t="s">
        <v>118</v>
      </c>
    </row>
    <row r="18" spans="1:32" s="102" customFormat="1">
      <c r="A18" s="85">
        <v>891780111</v>
      </c>
      <c r="B18" s="85" t="s">
        <v>55</v>
      </c>
      <c r="C18" s="86" t="s">
        <v>57</v>
      </c>
      <c r="D18" s="85" t="s">
        <v>61</v>
      </c>
      <c r="E18" s="87" t="s">
        <v>603</v>
      </c>
      <c r="F18" s="85" t="s">
        <v>62</v>
      </c>
      <c r="G18" s="86" t="s">
        <v>62</v>
      </c>
      <c r="H18" s="86" t="s">
        <v>74</v>
      </c>
      <c r="I18" s="88">
        <v>14400000</v>
      </c>
      <c r="J18" s="89"/>
      <c r="K18" s="90"/>
      <c r="L18" s="90"/>
      <c r="M18" s="91">
        <f t="shared" si="0"/>
        <v>14400000</v>
      </c>
      <c r="N18" s="92">
        <v>1082989749</v>
      </c>
      <c r="O18" s="92" t="s">
        <v>552</v>
      </c>
      <c r="P18" s="92" t="s">
        <v>553</v>
      </c>
      <c r="Q18" s="93">
        <v>44953</v>
      </c>
      <c r="R18" s="93">
        <v>44958</v>
      </c>
      <c r="S18" s="93">
        <v>45076</v>
      </c>
      <c r="T18" s="94"/>
      <c r="U18" s="103"/>
      <c r="V18" s="96">
        <v>3600000</v>
      </c>
      <c r="W18" s="96">
        <v>10800000</v>
      </c>
      <c r="X18" s="97">
        <v>0.25</v>
      </c>
      <c r="Y18" s="98">
        <v>41947381</v>
      </c>
      <c r="Z18" s="99" t="s">
        <v>534</v>
      </c>
      <c r="AA18" s="100" t="s">
        <v>117</v>
      </c>
      <c r="AB18" s="100" t="s">
        <v>117</v>
      </c>
      <c r="AC18" s="94"/>
      <c r="AD18" s="101" t="s">
        <v>554</v>
      </c>
      <c r="AE18" s="86" t="s">
        <v>118</v>
      </c>
      <c r="AF18" s="86" t="s">
        <v>118</v>
      </c>
    </row>
    <row r="19" spans="1:32" s="102" customFormat="1">
      <c r="A19" s="85">
        <v>891780111</v>
      </c>
      <c r="B19" s="85" t="s">
        <v>55</v>
      </c>
      <c r="C19" s="86" t="s">
        <v>57</v>
      </c>
      <c r="D19" s="85" t="s">
        <v>61</v>
      </c>
      <c r="E19" s="87" t="s">
        <v>604</v>
      </c>
      <c r="F19" s="85" t="s">
        <v>62</v>
      </c>
      <c r="G19" s="86" t="s">
        <v>62</v>
      </c>
      <c r="H19" s="86" t="s">
        <v>74</v>
      </c>
      <c r="I19" s="88">
        <v>7000000</v>
      </c>
      <c r="J19" s="89"/>
      <c r="K19" s="90"/>
      <c r="L19" s="90"/>
      <c r="M19" s="91">
        <f t="shared" si="0"/>
        <v>7000000</v>
      </c>
      <c r="N19" s="92">
        <v>1082929016</v>
      </c>
      <c r="O19" s="92" t="s">
        <v>555</v>
      </c>
      <c r="P19" s="92" t="s">
        <v>556</v>
      </c>
      <c r="Q19" s="93">
        <v>44960</v>
      </c>
      <c r="R19" s="93">
        <v>44960</v>
      </c>
      <c r="S19" s="93">
        <v>45046</v>
      </c>
      <c r="T19" s="94"/>
      <c r="U19" s="103"/>
      <c r="V19" s="96">
        <v>3000000</v>
      </c>
      <c r="W19" s="96">
        <v>4000000</v>
      </c>
      <c r="X19" s="97">
        <v>0.43</v>
      </c>
      <c r="Y19" s="98">
        <v>57426458</v>
      </c>
      <c r="Z19" s="99" t="s">
        <v>512</v>
      </c>
      <c r="AA19" s="100" t="s">
        <v>117</v>
      </c>
      <c r="AB19" s="100" t="s">
        <v>117</v>
      </c>
      <c r="AC19" s="94"/>
      <c r="AD19" s="101" t="s">
        <v>557</v>
      </c>
      <c r="AE19" s="86" t="s">
        <v>118</v>
      </c>
      <c r="AF19" s="86" t="s">
        <v>118</v>
      </c>
    </row>
    <row r="20" spans="1:32" s="102" customFormat="1">
      <c r="A20" s="85">
        <v>891780111</v>
      </c>
      <c r="B20" s="85" t="s">
        <v>55</v>
      </c>
      <c r="C20" s="86" t="s">
        <v>57</v>
      </c>
      <c r="D20" s="85" t="s">
        <v>61</v>
      </c>
      <c r="E20" s="87" t="s">
        <v>605</v>
      </c>
      <c r="F20" s="85" t="s">
        <v>62</v>
      </c>
      <c r="G20" s="86" t="s">
        <v>62</v>
      </c>
      <c r="H20" s="86" t="s">
        <v>74</v>
      </c>
      <c r="I20" s="88">
        <v>12800000</v>
      </c>
      <c r="J20" s="89"/>
      <c r="K20" s="90"/>
      <c r="L20" s="90"/>
      <c r="M20" s="91">
        <f t="shared" si="0"/>
        <v>12800000</v>
      </c>
      <c r="N20" s="92">
        <v>1082905242</v>
      </c>
      <c r="O20" s="92" t="s">
        <v>558</v>
      </c>
      <c r="P20" s="92" t="s">
        <v>559</v>
      </c>
      <c r="Q20" s="93">
        <v>44956</v>
      </c>
      <c r="R20" s="93">
        <v>44958</v>
      </c>
      <c r="S20" s="93">
        <v>45076</v>
      </c>
      <c r="T20" s="94"/>
      <c r="U20" s="103"/>
      <c r="V20" s="96">
        <v>3200000</v>
      </c>
      <c r="W20" s="96">
        <v>9600000</v>
      </c>
      <c r="X20" s="97">
        <v>0.25</v>
      </c>
      <c r="Y20" s="98">
        <v>12550726</v>
      </c>
      <c r="Z20" s="99" t="s">
        <v>547</v>
      </c>
      <c r="AA20" s="100" t="s">
        <v>117</v>
      </c>
      <c r="AB20" s="100" t="s">
        <v>117</v>
      </c>
      <c r="AC20" s="94"/>
      <c r="AD20" s="101" t="s">
        <v>560</v>
      </c>
      <c r="AE20" s="86" t="s">
        <v>118</v>
      </c>
      <c r="AF20" s="86" t="s">
        <v>118</v>
      </c>
    </row>
    <row r="21" spans="1:32" s="102" customFormat="1">
      <c r="A21" s="85">
        <v>891780111</v>
      </c>
      <c r="B21" s="85" t="s">
        <v>55</v>
      </c>
      <c r="C21" s="86" t="s">
        <v>57</v>
      </c>
      <c r="D21" s="85" t="s">
        <v>61</v>
      </c>
      <c r="E21" s="87" t="s">
        <v>606</v>
      </c>
      <c r="F21" s="85" t="s">
        <v>62</v>
      </c>
      <c r="G21" s="86" t="s">
        <v>62</v>
      </c>
      <c r="H21" s="86" t="s">
        <v>74</v>
      </c>
      <c r="I21" s="88">
        <v>6400000</v>
      </c>
      <c r="J21" s="89"/>
      <c r="K21" s="90"/>
      <c r="L21" s="90"/>
      <c r="M21" s="91">
        <f t="shared" si="0"/>
        <v>6400000</v>
      </c>
      <c r="N21" s="92">
        <v>36722117</v>
      </c>
      <c r="O21" s="92" t="s">
        <v>561</v>
      </c>
      <c r="P21" s="92" t="s">
        <v>562</v>
      </c>
      <c r="Q21" s="93">
        <v>44956</v>
      </c>
      <c r="R21" s="93">
        <v>44958</v>
      </c>
      <c r="S21" s="93">
        <v>45015</v>
      </c>
      <c r="T21" s="94"/>
      <c r="U21" s="103"/>
      <c r="V21" s="96">
        <v>3200000</v>
      </c>
      <c r="W21" s="96">
        <v>3200000</v>
      </c>
      <c r="X21" s="97">
        <v>0.5</v>
      </c>
      <c r="Y21" s="98">
        <v>41947381</v>
      </c>
      <c r="Z21" s="99" t="s">
        <v>534</v>
      </c>
      <c r="AA21" s="100" t="s">
        <v>117</v>
      </c>
      <c r="AB21" s="100" t="s">
        <v>117</v>
      </c>
      <c r="AC21" s="94"/>
      <c r="AD21" s="101" t="s">
        <v>563</v>
      </c>
      <c r="AE21" s="86" t="s">
        <v>118</v>
      </c>
      <c r="AF21" s="86" t="s">
        <v>118</v>
      </c>
    </row>
    <row r="22" spans="1:32" s="102" customFormat="1">
      <c r="A22" s="85">
        <v>891780111</v>
      </c>
      <c r="B22" s="85" t="s">
        <v>55</v>
      </c>
      <c r="C22" s="86" t="s">
        <v>57</v>
      </c>
      <c r="D22" s="85" t="s">
        <v>61</v>
      </c>
      <c r="E22" s="87" t="s">
        <v>607</v>
      </c>
      <c r="F22" s="85" t="s">
        <v>62</v>
      </c>
      <c r="G22" s="86" t="s">
        <v>62</v>
      </c>
      <c r="H22" s="86" t="s">
        <v>74</v>
      </c>
      <c r="I22" s="88">
        <v>4575000</v>
      </c>
      <c r="J22" s="89"/>
      <c r="K22" s="90"/>
      <c r="L22" s="90"/>
      <c r="M22" s="91">
        <f t="shared" si="0"/>
        <v>4575000</v>
      </c>
      <c r="N22" s="92">
        <v>1091678444</v>
      </c>
      <c r="O22" s="92" t="s">
        <v>564</v>
      </c>
      <c r="P22" s="92" t="s">
        <v>565</v>
      </c>
      <c r="Q22" s="93">
        <v>44960</v>
      </c>
      <c r="R22" s="93">
        <v>44960</v>
      </c>
      <c r="S22" s="93">
        <v>45008</v>
      </c>
      <c r="T22" s="94"/>
      <c r="U22" s="103"/>
      <c r="V22" s="96">
        <v>2287500</v>
      </c>
      <c r="W22" s="96">
        <v>2287500</v>
      </c>
      <c r="X22" s="97">
        <v>0.5</v>
      </c>
      <c r="Y22" s="98">
        <v>36720411</v>
      </c>
      <c r="Z22" s="99" t="s">
        <v>566</v>
      </c>
      <c r="AA22" s="100" t="s">
        <v>117</v>
      </c>
      <c r="AB22" s="100" t="s">
        <v>117</v>
      </c>
      <c r="AC22" s="94"/>
      <c r="AD22" s="101" t="s">
        <v>567</v>
      </c>
      <c r="AE22" s="86" t="s">
        <v>118</v>
      </c>
      <c r="AF22" s="86" t="s">
        <v>118</v>
      </c>
    </row>
    <row r="23" spans="1:32" s="102" customFormat="1">
      <c r="A23" s="85">
        <v>891780111</v>
      </c>
      <c r="B23" s="85" t="s">
        <v>55</v>
      </c>
      <c r="C23" s="86" t="s">
        <v>57</v>
      </c>
      <c r="D23" s="85" t="s">
        <v>61</v>
      </c>
      <c r="E23" s="87" t="s">
        <v>608</v>
      </c>
      <c r="F23" s="85" t="s">
        <v>62</v>
      </c>
      <c r="G23" s="86" t="s">
        <v>62</v>
      </c>
      <c r="H23" s="86" t="s">
        <v>74</v>
      </c>
      <c r="I23" s="88">
        <v>4575000</v>
      </c>
      <c r="J23" s="89"/>
      <c r="K23" s="90"/>
      <c r="L23" s="90"/>
      <c r="M23" s="91">
        <f t="shared" si="0"/>
        <v>4575000</v>
      </c>
      <c r="N23" s="92">
        <v>84455243</v>
      </c>
      <c r="O23" s="92" t="s">
        <v>568</v>
      </c>
      <c r="P23" s="92" t="s">
        <v>569</v>
      </c>
      <c r="Q23" s="93">
        <v>44960</v>
      </c>
      <c r="R23" s="93">
        <v>44960</v>
      </c>
      <c r="S23" s="93">
        <v>45008</v>
      </c>
      <c r="T23" s="94"/>
      <c r="U23" s="103"/>
      <c r="V23" s="96">
        <v>2287500</v>
      </c>
      <c r="W23" s="96">
        <v>2287500</v>
      </c>
      <c r="X23" s="97">
        <v>0.5</v>
      </c>
      <c r="Y23" s="98">
        <v>36720411</v>
      </c>
      <c r="Z23" s="99" t="s">
        <v>566</v>
      </c>
      <c r="AA23" s="100" t="s">
        <v>117</v>
      </c>
      <c r="AB23" s="100" t="s">
        <v>117</v>
      </c>
      <c r="AC23" s="94"/>
      <c r="AD23" s="101" t="s">
        <v>570</v>
      </c>
      <c r="AE23" s="86" t="s">
        <v>118</v>
      </c>
      <c r="AF23" s="86" t="s">
        <v>118</v>
      </c>
    </row>
    <row r="24" spans="1:32" s="102" customFormat="1">
      <c r="A24" s="85">
        <v>891780111</v>
      </c>
      <c r="B24" s="85" t="s">
        <v>55</v>
      </c>
      <c r="C24" s="86" t="s">
        <v>57</v>
      </c>
      <c r="D24" s="85" t="s">
        <v>61</v>
      </c>
      <c r="E24" s="87" t="s">
        <v>609</v>
      </c>
      <c r="F24" s="85" t="s">
        <v>62</v>
      </c>
      <c r="G24" s="86" t="s">
        <v>62</v>
      </c>
      <c r="H24" s="86" t="s">
        <v>74</v>
      </c>
      <c r="I24" s="88">
        <v>6000000</v>
      </c>
      <c r="J24" s="89"/>
      <c r="K24" s="90"/>
      <c r="L24" s="90"/>
      <c r="M24" s="91">
        <f t="shared" si="0"/>
        <v>6000000</v>
      </c>
      <c r="N24" s="92">
        <v>57170631</v>
      </c>
      <c r="O24" s="92" t="s">
        <v>571</v>
      </c>
      <c r="P24" s="92" t="s">
        <v>543</v>
      </c>
      <c r="Q24" s="93">
        <v>44963</v>
      </c>
      <c r="R24" s="93">
        <v>44964</v>
      </c>
      <c r="S24" s="93">
        <v>45015</v>
      </c>
      <c r="T24" s="94"/>
      <c r="U24" s="103"/>
      <c r="V24" s="96">
        <v>3000000</v>
      </c>
      <c r="W24" s="96">
        <v>3000000</v>
      </c>
      <c r="X24" s="97">
        <v>0.5</v>
      </c>
      <c r="Y24" s="98">
        <v>57426458</v>
      </c>
      <c r="Z24" s="99" t="s">
        <v>512</v>
      </c>
      <c r="AA24" s="100" t="s">
        <v>117</v>
      </c>
      <c r="AB24" s="100" t="s">
        <v>117</v>
      </c>
      <c r="AC24" s="94"/>
      <c r="AD24" s="101" t="s">
        <v>519</v>
      </c>
      <c r="AE24" s="86" t="s">
        <v>118</v>
      </c>
      <c r="AF24" s="86" t="s">
        <v>118</v>
      </c>
    </row>
    <row r="25" spans="1:32" s="102" customFormat="1">
      <c r="A25" s="85">
        <v>891780111</v>
      </c>
      <c r="B25" s="85" t="s">
        <v>55</v>
      </c>
      <c r="C25" s="86" t="s">
        <v>57</v>
      </c>
      <c r="D25" s="85" t="s">
        <v>61</v>
      </c>
      <c r="E25" s="87" t="s">
        <v>610</v>
      </c>
      <c r="F25" s="85" t="s">
        <v>62</v>
      </c>
      <c r="G25" s="86" t="s">
        <v>62</v>
      </c>
      <c r="H25" s="86" t="s">
        <v>74</v>
      </c>
      <c r="I25" s="88">
        <v>5429939</v>
      </c>
      <c r="J25" s="89"/>
      <c r="K25" s="90"/>
      <c r="L25" s="90"/>
      <c r="M25" s="91">
        <f t="shared" si="0"/>
        <v>5429939</v>
      </c>
      <c r="N25" s="92">
        <v>1082947568</v>
      </c>
      <c r="O25" s="92" t="s">
        <v>572</v>
      </c>
      <c r="P25" s="92" t="s">
        <v>573</v>
      </c>
      <c r="Q25" s="93">
        <v>44966</v>
      </c>
      <c r="R25" s="93">
        <v>44966</v>
      </c>
      <c r="S25" s="93">
        <v>45015</v>
      </c>
      <c r="T25" s="94"/>
      <c r="U25" s="103"/>
      <c r="V25" s="96">
        <v>2714969</v>
      </c>
      <c r="W25" s="96">
        <v>2714970</v>
      </c>
      <c r="X25" s="97">
        <v>0.5</v>
      </c>
      <c r="Y25" s="98">
        <v>57426458</v>
      </c>
      <c r="Z25" s="99" t="s">
        <v>512</v>
      </c>
      <c r="AA25" s="100" t="s">
        <v>117</v>
      </c>
      <c r="AB25" s="100" t="s">
        <v>117</v>
      </c>
      <c r="AC25" s="94"/>
      <c r="AD25" s="101" t="s">
        <v>574</v>
      </c>
      <c r="AE25" s="86" t="s">
        <v>118</v>
      </c>
      <c r="AF25" s="86" t="s">
        <v>118</v>
      </c>
    </row>
    <row r="26" spans="1:32" s="102" customFormat="1">
      <c r="A26" s="85">
        <v>891780111</v>
      </c>
      <c r="B26" s="85" t="s">
        <v>55</v>
      </c>
      <c r="C26" s="86" t="s">
        <v>57</v>
      </c>
      <c r="D26" s="85" t="s">
        <v>61</v>
      </c>
      <c r="E26" s="87" t="s">
        <v>611</v>
      </c>
      <c r="F26" s="85" t="s">
        <v>62</v>
      </c>
      <c r="G26" s="86" t="s">
        <v>62</v>
      </c>
      <c r="H26" s="86" t="s">
        <v>74</v>
      </c>
      <c r="I26" s="88">
        <v>5800000</v>
      </c>
      <c r="J26" s="89"/>
      <c r="K26" s="90"/>
      <c r="L26" s="90"/>
      <c r="M26" s="91">
        <f t="shared" si="0"/>
        <v>5800000</v>
      </c>
      <c r="N26" s="92">
        <v>57299658</v>
      </c>
      <c r="O26" s="92" t="s">
        <v>575</v>
      </c>
      <c r="P26" s="92" t="s">
        <v>576</v>
      </c>
      <c r="Q26" s="93">
        <v>44967</v>
      </c>
      <c r="R26" s="93">
        <v>44967</v>
      </c>
      <c r="S26" s="93">
        <v>45015</v>
      </c>
      <c r="T26" s="94"/>
      <c r="U26" s="103"/>
      <c r="V26" s="96">
        <v>0</v>
      </c>
      <c r="W26" s="96">
        <v>0</v>
      </c>
      <c r="X26" s="97">
        <v>1</v>
      </c>
      <c r="Y26" s="98">
        <v>12550726</v>
      </c>
      <c r="Z26" s="99" t="s">
        <v>547</v>
      </c>
      <c r="AA26" s="100" t="s">
        <v>117</v>
      </c>
      <c r="AB26" s="100" t="s">
        <v>117</v>
      </c>
      <c r="AC26" s="94"/>
      <c r="AD26" s="101" t="s">
        <v>577</v>
      </c>
      <c r="AE26" s="86" t="s">
        <v>118</v>
      </c>
      <c r="AF26" s="86" t="s">
        <v>118</v>
      </c>
    </row>
    <row r="27" spans="1:32" s="102" customFormat="1">
      <c r="A27" s="85">
        <v>891780111</v>
      </c>
      <c r="B27" s="85" t="s">
        <v>55</v>
      </c>
      <c r="C27" s="86" t="s">
        <v>57</v>
      </c>
      <c r="D27" s="85" t="s">
        <v>61</v>
      </c>
      <c r="E27" s="87" t="s">
        <v>612</v>
      </c>
      <c r="F27" s="85" t="s">
        <v>62</v>
      </c>
      <c r="G27" s="86" t="s">
        <v>62</v>
      </c>
      <c r="H27" s="86" t="s">
        <v>74</v>
      </c>
      <c r="I27" s="88">
        <v>6000000</v>
      </c>
      <c r="J27" s="89"/>
      <c r="K27" s="90"/>
      <c r="L27" s="90"/>
      <c r="M27" s="91">
        <f t="shared" si="0"/>
        <v>6000000</v>
      </c>
      <c r="N27" s="92">
        <v>1082970864</v>
      </c>
      <c r="O27" s="92" t="s">
        <v>578</v>
      </c>
      <c r="P27" s="92" t="s">
        <v>579</v>
      </c>
      <c r="Q27" s="93">
        <v>44967</v>
      </c>
      <c r="R27" s="93">
        <v>44967</v>
      </c>
      <c r="S27" s="93">
        <v>45046</v>
      </c>
      <c r="T27" s="94"/>
      <c r="U27" s="103"/>
      <c r="V27" s="96">
        <v>0</v>
      </c>
      <c r="W27" s="96">
        <v>0</v>
      </c>
      <c r="X27" s="97">
        <v>1</v>
      </c>
      <c r="Y27" s="98">
        <v>57426458</v>
      </c>
      <c r="Z27" s="99" t="s">
        <v>512</v>
      </c>
      <c r="AA27" s="100" t="s">
        <v>117</v>
      </c>
      <c r="AB27" s="100" t="s">
        <v>117</v>
      </c>
      <c r="AC27" s="94"/>
      <c r="AD27" s="101" t="s">
        <v>580</v>
      </c>
      <c r="AE27" s="86" t="s">
        <v>118</v>
      </c>
      <c r="AF27" s="86" t="s">
        <v>118</v>
      </c>
    </row>
    <row r="28" spans="1:32" s="102" customFormat="1">
      <c r="A28" s="85">
        <v>891780111</v>
      </c>
      <c r="B28" s="85" t="s">
        <v>55</v>
      </c>
      <c r="C28" s="86" t="s">
        <v>57</v>
      </c>
      <c r="D28" s="85" t="s">
        <v>61</v>
      </c>
      <c r="E28" s="87" t="s">
        <v>613</v>
      </c>
      <c r="F28" s="85" t="s">
        <v>62</v>
      </c>
      <c r="G28" s="86" t="s">
        <v>62</v>
      </c>
      <c r="H28" s="86" t="s">
        <v>74</v>
      </c>
      <c r="I28" s="88">
        <v>6000000</v>
      </c>
      <c r="J28" s="89"/>
      <c r="K28" s="90"/>
      <c r="L28" s="90"/>
      <c r="M28" s="91">
        <f t="shared" si="0"/>
        <v>6000000</v>
      </c>
      <c r="N28" s="92">
        <v>63502474</v>
      </c>
      <c r="O28" s="92" t="s">
        <v>581</v>
      </c>
      <c r="P28" s="92" t="s">
        <v>582</v>
      </c>
      <c r="Q28" s="93">
        <v>44967</v>
      </c>
      <c r="R28" s="93">
        <v>44970</v>
      </c>
      <c r="S28" s="93">
        <v>45046</v>
      </c>
      <c r="T28" s="94"/>
      <c r="U28" s="103"/>
      <c r="V28" s="96">
        <v>0</v>
      </c>
      <c r="W28" s="96">
        <v>0</v>
      </c>
      <c r="X28" s="97">
        <v>1</v>
      </c>
      <c r="Y28" s="98">
        <v>36720411</v>
      </c>
      <c r="Z28" s="99" t="s">
        <v>566</v>
      </c>
      <c r="AA28" s="100" t="s">
        <v>117</v>
      </c>
      <c r="AB28" s="100" t="s">
        <v>117</v>
      </c>
      <c r="AC28" s="94"/>
      <c r="AD28" s="105" t="s">
        <v>583</v>
      </c>
      <c r="AE28" s="86" t="s">
        <v>118</v>
      </c>
      <c r="AF28" s="86" t="s">
        <v>118</v>
      </c>
    </row>
    <row r="29" spans="1:32" s="102" customFormat="1">
      <c r="A29" s="85">
        <v>891780111</v>
      </c>
      <c r="B29" s="85" t="s">
        <v>55</v>
      </c>
      <c r="C29" s="86" t="s">
        <v>57</v>
      </c>
      <c r="D29" s="85" t="s">
        <v>61</v>
      </c>
      <c r="E29" s="87" t="s">
        <v>614</v>
      </c>
      <c r="F29" s="85" t="s">
        <v>62</v>
      </c>
      <c r="G29" s="86" t="s">
        <v>62</v>
      </c>
      <c r="H29" s="86" t="s">
        <v>74</v>
      </c>
      <c r="I29" s="88">
        <v>5600000</v>
      </c>
      <c r="J29" s="89"/>
      <c r="K29" s="90"/>
      <c r="L29" s="90"/>
      <c r="M29" s="91">
        <f t="shared" si="0"/>
        <v>5600000</v>
      </c>
      <c r="N29" s="92">
        <v>57444127</v>
      </c>
      <c r="O29" s="92" t="s">
        <v>584</v>
      </c>
      <c r="P29" s="92" t="s">
        <v>585</v>
      </c>
      <c r="Q29" s="93">
        <v>44967</v>
      </c>
      <c r="R29" s="93">
        <v>44970</v>
      </c>
      <c r="S29" s="93">
        <v>45015</v>
      </c>
      <c r="T29" s="94"/>
      <c r="U29" s="103"/>
      <c r="V29" s="96">
        <v>0</v>
      </c>
      <c r="W29" s="96">
        <v>0</v>
      </c>
      <c r="X29" s="97">
        <v>1</v>
      </c>
      <c r="Y29" s="98">
        <v>41947381</v>
      </c>
      <c r="Z29" s="99" t="s">
        <v>534</v>
      </c>
      <c r="AA29" s="100" t="s">
        <v>117</v>
      </c>
      <c r="AB29" s="100" t="s">
        <v>117</v>
      </c>
      <c r="AC29" s="94"/>
      <c r="AD29" s="105" t="s">
        <v>586</v>
      </c>
      <c r="AE29" s="86" t="s">
        <v>118</v>
      </c>
      <c r="AF29" s="86" t="s">
        <v>118</v>
      </c>
    </row>
    <row r="30" spans="1:32" s="102" customFormat="1">
      <c r="A30" s="85">
        <v>891780111</v>
      </c>
      <c r="B30" s="85" t="s">
        <v>55</v>
      </c>
      <c r="C30" s="86" t="s">
        <v>57</v>
      </c>
      <c r="D30" s="85" t="s">
        <v>61</v>
      </c>
      <c r="E30" s="87" t="s">
        <v>615</v>
      </c>
      <c r="F30" s="85" t="s">
        <v>62</v>
      </c>
      <c r="G30" s="86" t="s">
        <v>62</v>
      </c>
      <c r="H30" s="86" t="s">
        <v>74</v>
      </c>
      <c r="I30" s="88">
        <v>21560000</v>
      </c>
      <c r="J30" s="89"/>
      <c r="K30" s="90"/>
      <c r="L30" s="90"/>
      <c r="M30" s="91">
        <f t="shared" si="0"/>
        <v>21560000</v>
      </c>
      <c r="N30" s="92">
        <v>36722507</v>
      </c>
      <c r="O30" s="92" t="s">
        <v>587</v>
      </c>
      <c r="P30" s="92" t="s">
        <v>588</v>
      </c>
      <c r="Q30" s="93">
        <v>44971</v>
      </c>
      <c r="R30" s="93">
        <v>44971</v>
      </c>
      <c r="S30" s="93">
        <v>45290</v>
      </c>
      <c r="T30" s="94"/>
      <c r="U30" s="103"/>
      <c r="V30" s="96">
        <v>1960000</v>
      </c>
      <c r="W30" s="96">
        <v>19600000</v>
      </c>
      <c r="X30" s="97">
        <v>0.09</v>
      </c>
      <c r="Y30" s="98">
        <v>36720411</v>
      </c>
      <c r="Z30" s="99" t="s">
        <v>566</v>
      </c>
      <c r="AA30" s="100" t="s">
        <v>117</v>
      </c>
      <c r="AB30" s="100" t="s">
        <v>117</v>
      </c>
      <c r="AC30" s="94"/>
      <c r="AD30" s="105" t="s">
        <v>589</v>
      </c>
      <c r="AE30" s="86" t="s">
        <v>118</v>
      </c>
      <c r="AF30" s="86" t="s">
        <v>118</v>
      </c>
    </row>
    <row r="31" spans="1:32" s="110" customFormat="1" ht="12">
      <c r="A31" s="106"/>
      <c r="B31" s="107"/>
      <c r="C31" s="106" t="s">
        <v>21</v>
      </c>
      <c r="D31" s="108"/>
      <c r="E31" s="107">
        <f>COUNTA(E5:E30)</f>
        <v>26</v>
      </c>
      <c r="F31" s="107"/>
      <c r="G31" s="107"/>
      <c r="H31" s="108"/>
      <c r="I31" s="109">
        <f>SUM(I5:I30)</f>
        <v>226839939</v>
      </c>
      <c r="J31" s="107">
        <f>COUNTA(J5:J30)</f>
        <v>0</v>
      </c>
      <c r="K31" s="109">
        <f>SUM(K5:K30)</f>
        <v>0</v>
      </c>
      <c r="L31" s="109">
        <f>SUM(L5:L30)</f>
        <v>0</v>
      </c>
      <c r="M31" s="109">
        <f>SUM(M5:M30)</f>
        <v>226839939</v>
      </c>
      <c r="N31" s="107"/>
      <c r="O31" s="107"/>
      <c r="P31" s="107"/>
      <c r="Q31" s="107"/>
      <c r="R31" s="107"/>
      <c r="S31" s="107"/>
      <c r="T31" s="107"/>
      <c r="U31" s="107">
        <f>SUM(U5:U30)</f>
        <v>0</v>
      </c>
      <c r="V31" s="109">
        <f>SUM(V5:V30)</f>
        <v>77249969</v>
      </c>
      <c r="W31" s="109">
        <f>SUM(W5:W30)</f>
        <v>126189970</v>
      </c>
      <c r="X31" s="107"/>
      <c r="Y31" s="107"/>
      <c r="Z31" s="107"/>
      <c r="AA31" s="107"/>
      <c r="AB31" s="107"/>
      <c r="AC31" s="107"/>
      <c r="AD31" s="107"/>
      <c r="AE31" s="107"/>
      <c r="AF31" s="107"/>
    </row>
  </sheetData>
  <mergeCells count="7">
    <mergeCell ref="AD3:AF3"/>
    <mergeCell ref="A1:D1"/>
    <mergeCell ref="G1:H1"/>
    <mergeCell ref="A2:C2"/>
    <mergeCell ref="D2:F2"/>
    <mergeCell ref="G2:H3"/>
    <mergeCell ref="K2:P3"/>
  </mergeCells>
  <conditionalFormatting sqref="D2">
    <cfRule type="containsText" dxfId="188" priority="2" operator="containsText" text="Seleccione Ordenador">
      <formula>NOT(ISERROR(SEARCH("Seleccione Ordenador",D2)))</formula>
    </cfRule>
  </conditionalFormatting>
  <conditionalFormatting sqref="E1">
    <cfRule type="containsText" dxfId="187" priority="1" operator="containsText" text="Seleccione Periodo">
      <formula>NOT(ISERROR(SEARCH("Seleccione Periodo",E1)))</formula>
    </cfRule>
  </conditionalFormatting>
  <dataValidations count="8">
    <dataValidation type="list" allowBlank="1" showInputMessage="1" showErrorMessage="1" sqref="AA5:AB30" xr:uid="{F91BF836-ABE5-42C5-AB89-68EF9F2183C9}">
      <formula1>"SI,NO"</formula1>
    </dataValidation>
    <dataValidation type="list" allowBlank="1" showInputMessage="1" showErrorMessage="1" sqref="AF5:AF30" xr:uid="{C2AAE9D4-668D-43BE-B81E-18BB009F96C2}">
      <formula1>"SI,NA por TIPO Contrato"</formula1>
    </dataValidation>
    <dataValidation type="list" allowBlank="1" showInputMessage="1" showErrorMessage="1" sqref="AE5:AE30" xr:uid="{C78C2358-1CDB-47C7-B9ED-F56B838517B8}">
      <formula1>"SI,NO HA INICIADO"</formula1>
    </dataValidation>
    <dataValidation type="list" allowBlank="1" showInputMessage="1" showErrorMessage="1" sqref="H5:H30" xr:uid="{75596638-89F5-4464-AF46-29E75216D5B1}">
      <formula1>tipologia</formula1>
    </dataValidation>
    <dataValidation type="list" allowBlank="1" showInputMessage="1" showErrorMessage="1" sqref="G5:G30" xr:uid="{33E21DCC-DE84-4FD6-B7C5-65DFE56D1AE8}">
      <formula1>modalidad</formula1>
    </dataValidation>
    <dataValidation type="list" allowBlank="1" showInputMessage="1" showErrorMessage="1" sqref="C5:C30" xr:uid="{58FE90FD-6DDF-4397-8E42-677C3558E22A}">
      <formula1>rubro</formula1>
    </dataValidation>
    <dataValidation type="list" allowBlank="1" showInputMessage="1" showErrorMessage="1" sqref="E1" xr:uid="{D7FF477F-32CA-436C-B8AB-B2FC60E70753}">
      <formula1>cortea</formula1>
    </dataValidation>
    <dataValidation type="list" allowBlank="1" showInputMessage="1" showErrorMessage="1" sqref="D2" xr:uid="{82D4C0AE-9DD0-41A3-89CC-DFD8221721F6}">
      <formula1>Delegatarios</formula1>
    </dataValidation>
  </dataValidations>
  <hyperlinks>
    <hyperlink ref="AD5" r:id="rId1" xr:uid="{999A9138-FD5C-465F-BAB8-99C90C8347D4}"/>
    <hyperlink ref="AD6" r:id="rId2" xr:uid="{E961A664-1D4E-453B-8496-D7E0605AE735}"/>
    <hyperlink ref="AD8" r:id="rId3" xr:uid="{04A63075-FC08-4DF7-A878-79B7CB573F7E}"/>
    <hyperlink ref="AD11" r:id="rId4" xr:uid="{91AD8999-C620-4D77-B7B7-C1EA8330E674}"/>
    <hyperlink ref="AD12" r:id="rId5" xr:uid="{F4C53981-154C-4489-8B55-A7176E610568}"/>
    <hyperlink ref="AD20" r:id="rId6" xr:uid="{1E7F6AD4-C8E5-4BB4-9DBB-F735707CC564}"/>
    <hyperlink ref="AD25" r:id="rId7" xr:uid="{C52C7B92-68EB-4B35-9A1A-B853D73AE357}"/>
    <hyperlink ref="AD29" r:id="rId8" xr:uid="{8EC1AE61-96A2-482E-8AFF-77BEDEA0162F}"/>
    <hyperlink ref="AD9" r:id="rId9" xr:uid="{9AF7BE70-E572-4800-B901-3C5EB34D669D}"/>
    <hyperlink ref="AD14" r:id="rId10" xr:uid="{6694D661-9C9F-4EBB-9C8E-B108A1E40A8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BFF2-C504-488F-94E1-DE13A8432F8A}">
  <sheetPr>
    <tabColor rgb="FF92D050"/>
  </sheetPr>
  <dimension ref="A1:AF7"/>
  <sheetViews>
    <sheetView workbookViewId="0">
      <selection activeCell="AA13" sqref="AA13"/>
    </sheetView>
  </sheetViews>
  <sheetFormatPr baseColWidth="10" defaultRowHeight="14.4"/>
  <cols>
    <col min="5" max="5" width="23.109375" customWidth="1"/>
    <col min="9" max="9" width="16.109375" customWidth="1"/>
    <col min="13" max="13" width="16.33203125" customWidth="1"/>
    <col min="23" max="23" width="15" bestFit="1" customWidth="1"/>
  </cols>
  <sheetData>
    <row r="1" spans="1:32">
      <c r="A1" s="269" t="s">
        <v>85</v>
      </c>
      <c r="B1" s="269"/>
      <c r="C1" s="269"/>
      <c r="D1" s="269"/>
      <c r="E1" t="s">
        <v>42</v>
      </c>
      <c r="G1" s="264" t="s">
        <v>150</v>
      </c>
      <c r="H1" s="264"/>
      <c r="I1" s="30">
        <v>1160000</v>
      </c>
    </row>
    <row r="2" spans="1:32" ht="15" customHeight="1">
      <c r="A2" s="271" t="s">
        <v>22</v>
      </c>
      <c r="B2" s="271"/>
      <c r="C2" s="271"/>
      <c r="D2" s="272" t="s">
        <v>26</v>
      </c>
      <c r="E2" s="272"/>
      <c r="F2" s="272"/>
      <c r="G2" s="265" t="s">
        <v>100</v>
      </c>
      <c r="H2" s="265"/>
      <c r="I2" s="22">
        <f>VLOOKUP($D$2,[8]Datos!$B$20:$C$35,2,FALSE)</f>
        <v>250</v>
      </c>
      <c r="J2" s="23" t="s">
        <v>86</v>
      </c>
      <c r="K2" s="267" t="str">
        <f>VLOOKUP($D$2,[8]Datos!$B$20:$D$35,3,FALSE)</f>
        <v>Sobre los recursos y fondos que segun las funciones esten a su cargo, proyectos del plan de acción que sea responsable, y aquellos generados en convenios o contratos</v>
      </c>
      <c r="L2" s="267"/>
      <c r="M2" s="267"/>
      <c r="N2" s="267"/>
      <c r="O2" s="267"/>
      <c r="P2" s="267"/>
    </row>
    <row r="3" spans="1:32" ht="15.75" customHeight="1">
      <c r="G3" s="266"/>
      <c r="H3" s="266"/>
      <c r="I3" s="22">
        <f>I2*I1</f>
        <v>290000000</v>
      </c>
      <c r="J3" s="23" t="s">
        <v>94</v>
      </c>
      <c r="K3" s="268"/>
      <c r="L3" s="268"/>
      <c r="M3" s="268"/>
      <c r="N3" s="268"/>
      <c r="O3" s="268"/>
      <c r="P3" s="268"/>
      <c r="AD3" s="270" t="s">
        <v>81</v>
      </c>
      <c r="AE3" s="270"/>
      <c r="AF3" s="270"/>
    </row>
    <row r="4" spans="1:32" s="8" customFormat="1" ht="124.2">
      <c r="A4" s="24" t="s">
        <v>0</v>
      </c>
      <c r="B4" s="24" t="s">
        <v>1</v>
      </c>
      <c r="C4" s="25" t="s">
        <v>2</v>
      </c>
      <c r="D4" s="24" t="s">
        <v>3</v>
      </c>
      <c r="E4" s="25" t="s">
        <v>4</v>
      </c>
      <c r="F4" s="24" t="s">
        <v>5</v>
      </c>
      <c r="G4" s="25" t="s">
        <v>6</v>
      </c>
      <c r="H4" s="25" t="s">
        <v>7</v>
      </c>
      <c r="I4" s="26" t="s">
        <v>8</v>
      </c>
      <c r="J4" s="25" t="s">
        <v>103</v>
      </c>
      <c r="K4" s="27" t="s">
        <v>9</v>
      </c>
      <c r="L4" s="27" t="s">
        <v>10</v>
      </c>
      <c r="M4" s="33" t="s">
        <v>107</v>
      </c>
      <c r="N4" s="25" t="s">
        <v>11</v>
      </c>
      <c r="O4" s="25" t="s">
        <v>12</v>
      </c>
      <c r="P4" s="25" t="s">
        <v>13</v>
      </c>
      <c r="Q4" s="28" t="s">
        <v>14</v>
      </c>
      <c r="R4" s="28" t="s">
        <v>15</v>
      </c>
      <c r="S4" s="28" t="s">
        <v>104</v>
      </c>
      <c r="T4" s="28" t="s">
        <v>105</v>
      </c>
      <c r="U4" s="25" t="s">
        <v>106</v>
      </c>
      <c r="V4" s="29" t="s">
        <v>16</v>
      </c>
      <c r="W4" s="29" t="s">
        <v>17</v>
      </c>
      <c r="X4" s="29" t="s">
        <v>18</v>
      </c>
      <c r="Y4" s="25" t="s">
        <v>19</v>
      </c>
      <c r="Z4" s="25" t="s">
        <v>20</v>
      </c>
      <c r="AA4" s="25" t="s">
        <v>53</v>
      </c>
      <c r="AB4" s="25" t="s">
        <v>54</v>
      </c>
      <c r="AC4" s="28" t="s">
        <v>95</v>
      </c>
      <c r="AD4" s="25" t="s">
        <v>84</v>
      </c>
      <c r="AE4" s="25" t="s">
        <v>82</v>
      </c>
      <c r="AF4" s="25" t="s">
        <v>83</v>
      </c>
    </row>
    <row r="5" spans="1:32" s="5" customFormat="1">
      <c r="A5" s="17">
        <v>891780111</v>
      </c>
      <c r="B5" s="17" t="s">
        <v>55</v>
      </c>
      <c r="C5" s="1" t="s">
        <v>57</v>
      </c>
      <c r="D5" s="17" t="s">
        <v>61</v>
      </c>
      <c r="E5" s="1" t="s">
        <v>626</v>
      </c>
      <c r="F5" s="17" t="s">
        <v>62</v>
      </c>
      <c r="G5" s="1" t="s">
        <v>64</v>
      </c>
      <c r="H5" s="1" t="s">
        <v>74</v>
      </c>
      <c r="I5" s="10">
        <v>15000000</v>
      </c>
      <c r="J5" s="1"/>
      <c r="K5" s="2"/>
      <c r="L5" s="2"/>
      <c r="M5" s="32">
        <f>I5+K5-L5</f>
        <v>15000000</v>
      </c>
      <c r="N5" s="1">
        <v>901094352</v>
      </c>
      <c r="O5" s="1" t="s">
        <v>616</v>
      </c>
      <c r="P5" s="1" t="s">
        <v>617</v>
      </c>
      <c r="Q5" s="3" t="s">
        <v>618</v>
      </c>
      <c r="R5" s="3" t="s">
        <v>619</v>
      </c>
      <c r="S5" s="3">
        <v>45291</v>
      </c>
      <c r="T5" s="3"/>
      <c r="U5" s="31"/>
      <c r="V5" s="10">
        <v>0</v>
      </c>
      <c r="W5" s="10">
        <v>15000000</v>
      </c>
      <c r="X5" s="111">
        <v>0</v>
      </c>
      <c r="Y5" s="1">
        <v>36718996</v>
      </c>
      <c r="Z5" s="1" t="s">
        <v>620</v>
      </c>
      <c r="AA5" s="1" t="s">
        <v>117</v>
      </c>
      <c r="AB5" s="1" t="s">
        <v>117</v>
      </c>
      <c r="AC5" s="3"/>
      <c r="AD5" s="16" t="s">
        <v>621</v>
      </c>
      <c r="AE5" s="16" t="s">
        <v>118</v>
      </c>
      <c r="AF5" s="16" t="s">
        <v>118</v>
      </c>
    </row>
    <row r="6" spans="1:32" s="5" customFormat="1">
      <c r="A6" s="17">
        <v>891780111</v>
      </c>
      <c r="B6" s="17" t="s">
        <v>55</v>
      </c>
      <c r="C6" s="1" t="s">
        <v>57</v>
      </c>
      <c r="D6" s="17" t="s">
        <v>61</v>
      </c>
      <c r="E6" s="1" t="s">
        <v>627</v>
      </c>
      <c r="F6" s="17" t="s">
        <v>62</v>
      </c>
      <c r="G6" s="1" t="s">
        <v>64</v>
      </c>
      <c r="H6" s="1" t="s">
        <v>74</v>
      </c>
      <c r="I6" s="10">
        <v>5000000</v>
      </c>
      <c r="J6" s="1"/>
      <c r="K6" s="2"/>
      <c r="L6" s="2"/>
      <c r="M6" s="32">
        <f>I6+K6-L6</f>
        <v>5000000</v>
      </c>
      <c r="N6" s="1">
        <v>9009297397</v>
      </c>
      <c r="O6" s="1" t="s">
        <v>622</v>
      </c>
      <c r="P6" s="1" t="s">
        <v>617</v>
      </c>
      <c r="Q6" s="3" t="s">
        <v>623</v>
      </c>
      <c r="R6" s="3" t="s">
        <v>624</v>
      </c>
      <c r="S6" s="3">
        <v>45291</v>
      </c>
      <c r="T6" s="3"/>
      <c r="U6" s="31"/>
      <c r="V6" s="10">
        <v>0</v>
      </c>
      <c r="W6" s="10">
        <v>5000000</v>
      </c>
      <c r="X6" s="111">
        <v>0</v>
      </c>
      <c r="Y6" s="1">
        <v>36718996</v>
      </c>
      <c r="Z6" s="1" t="s">
        <v>620</v>
      </c>
      <c r="AA6" s="1" t="s">
        <v>117</v>
      </c>
      <c r="AB6" s="1" t="s">
        <v>117</v>
      </c>
      <c r="AC6" s="3"/>
      <c r="AD6" s="16" t="s">
        <v>625</v>
      </c>
      <c r="AE6" s="16" t="s">
        <v>118</v>
      </c>
      <c r="AF6" s="16" t="s">
        <v>118</v>
      </c>
    </row>
    <row r="7" spans="1:32" s="6" customFormat="1">
      <c r="A7" s="11"/>
      <c r="B7" s="12"/>
      <c r="C7" s="11" t="s">
        <v>21</v>
      </c>
      <c r="D7" s="13"/>
      <c r="E7" s="12">
        <f>COUNTA(E5:E6)</f>
        <v>2</v>
      </c>
      <c r="F7" s="12"/>
      <c r="G7" s="12"/>
      <c r="H7" s="13"/>
      <c r="I7" s="14">
        <f>SUM(I5:I6)</f>
        <v>20000000</v>
      </c>
      <c r="J7" s="12">
        <f>COUNTA(J5:J6)</f>
        <v>0</v>
      </c>
      <c r="K7" s="14">
        <f>SUM(K5:K6)</f>
        <v>0</v>
      </c>
      <c r="L7" s="14">
        <f>SUM(L5:L6)</f>
        <v>0</v>
      </c>
      <c r="M7" s="14">
        <f>SUM(M5:M6)</f>
        <v>20000000</v>
      </c>
      <c r="N7" s="12"/>
      <c r="O7" s="12"/>
      <c r="P7" s="12"/>
      <c r="Q7" s="12"/>
      <c r="R7" s="12"/>
      <c r="S7" s="12"/>
      <c r="T7" s="12"/>
      <c r="U7" s="12">
        <f>SUM(U5:U6)</f>
        <v>0</v>
      </c>
      <c r="V7" s="14">
        <f>SUM(V5:V6)</f>
        <v>0</v>
      </c>
      <c r="W7" s="14">
        <f>SUM(W5:W6)</f>
        <v>20000000</v>
      </c>
      <c r="X7" s="12"/>
      <c r="Y7" s="12"/>
      <c r="Z7" s="12"/>
      <c r="AA7" s="12"/>
      <c r="AB7" s="12"/>
      <c r="AC7" s="12"/>
      <c r="AD7" s="12"/>
      <c r="AE7" s="12"/>
      <c r="AF7" s="12"/>
    </row>
  </sheetData>
  <mergeCells count="7">
    <mergeCell ref="AD3:AF3"/>
    <mergeCell ref="A1:D1"/>
    <mergeCell ref="G1:H1"/>
    <mergeCell ref="A2:C2"/>
    <mergeCell ref="D2:F2"/>
    <mergeCell ref="G2:H3"/>
    <mergeCell ref="K2:P3"/>
  </mergeCells>
  <conditionalFormatting sqref="D2">
    <cfRule type="containsText" dxfId="186" priority="2" operator="containsText" text="Seleccione Ordenador">
      <formula>NOT(ISERROR(SEARCH("Seleccione Ordenador",D2)))</formula>
    </cfRule>
  </conditionalFormatting>
  <conditionalFormatting sqref="E1">
    <cfRule type="containsText" dxfId="185" priority="1" operator="containsText" text="Seleccione Periodo">
      <formula>NOT(ISERROR(SEARCH("Seleccione Periodo",E1)))</formula>
    </cfRule>
  </conditionalFormatting>
  <dataValidations count="8">
    <dataValidation type="list" allowBlank="1" showInputMessage="1" showErrorMessage="1" sqref="AA5:AB6" xr:uid="{691E4298-75BD-449E-BAD1-AC11EDFFA403}">
      <formula1>"SI,NO"</formula1>
    </dataValidation>
    <dataValidation type="list" allowBlank="1" showInputMessage="1" showErrorMessage="1" sqref="AF5:AF6" xr:uid="{B1D92487-7919-4BDB-BDA3-32C7B7439415}">
      <formula1>"SI,NA por TIPO Contrato"</formula1>
    </dataValidation>
    <dataValidation type="list" allowBlank="1" showInputMessage="1" showErrorMessage="1" sqref="AE5:AE6" xr:uid="{D40B9F05-6A2E-42F3-8478-65284B5F7795}">
      <formula1>"SI,NO HA INICIADO"</formula1>
    </dataValidation>
    <dataValidation type="list" allowBlank="1" showInputMessage="1" showErrorMessage="1" sqref="H5:H6" xr:uid="{DF2EAF9B-E576-4C31-9EA6-D22EA54BE162}">
      <formula1>tipologia</formula1>
    </dataValidation>
    <dataValidation type="list" allowBlank="1" showInputMessage="1" showErrorMessage="1" sqref="G5:G6" xr:uid="{E54632E1-D652-4B26-B124-E9CBF218D037}">
      <formula1>modalidad</formula1>
    </dataValidation>
    <dataValidation type="list" allowBlank="1" showInputMessage="1" showErrorMessage="1" sqref="C5:C6" xr:uid="{F09BA959-166E-4B7B-BFEE-0EBEE2DA4DB6}">
      <formula1>rubro</formula1>
    </dataValidation>
    <dataValidation type="list" allowBlank="1" showInputMessage="1" showErrorMessage="1" sqref="E1" xr:uid="{058A2985-FB2E-48BA-84E4-85FB5EDECF50}">
      <formula1>cortea</formula1>
    </dataValidation>
    <dataValidation type="list" allowBlank="1" showInputMessage="1" showErrorMessage="1" sqref="D2" xr:uid="{47FAE072-9959-4428-A57E-1C8495DDBBD3}">
      <formula1>Delegatarios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FHU</vt:lpstr>
      <vt:lpstr>FCS</vt:lpstr>
      <vt:lpstr>FCE</vt:lpstr>
      <vt:lpstr>FIN</vt:lpstr>
      <vt:lpstr>FEE</vt:lpstr>
      <vt:lpstr>FCB</vt:lpstr>
      <vt:lpstr>CREO</vt:lpstr>
      <vt:lpstr>CPF</vt:lpstr>
      <vt:lpstr>VAC</vt:lpstr>
      <vt:lpstr>VIN</vt:lpstr>
      <vt:lpstr>VEX</vt:lpstr>
      <vt:lpstr>VAD-CONT</vt:lpstr>
      <vt:lpstr>VAD-ADM</vt:lpstr>
      <vt:lpstr>DAD</vt:lpstr>
      <vt:lpstr>Datos</vt:lpstr>
      <vt:lpstr>cortea</vt:lpstr>
      <vt:lpstr>Delegatarios</vt:lpstr>
      <vt:lpstr>modalidad</vt:lpstr>
      <vt:lpstr>Periodosausteridad</vt:lpstr>
      <vt:lpstr>rubro</vt:lpstr>
      <vt:lpstr>tipologia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unimagdalena</dc:creator>
  <cp:lastModifiedBy>Unimagdalena</cp:lastModifiedBy>
  <dcterms:created xsi:type="dcterms:W3CDTF">2022-11-11T14:59:08Z</dcterms:created>
  <dcterms:modified xsi:type="dcterms:W3CDTF">2023-03-07T18:09:20Z</dcterms:modified>
</cp:coreProperties>
</file>